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omunikace" sheetId="2" r:id="rId2"/>
    <sheet name="02 - Veřejné osvětlení" sheetId="3" r:id="rId3"/>
    <sheet name="04 - VRN" sheetId="4" r:id="rId4"/>
    <sheet name="03 - Sadové úprav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Komunikace'!$C$86:$K$234</definedName>
    <definedName name="_xlnm.Print_Area" localSheetId="1">'01 - Komunikace'!$C$4:$J$39,'01 - Komunikace'!$C$45:$J$68,'01 - Komunikace'!$C$74:$K$234</definedName>
    <definedName name="_xlnm._FilterDatabase" localSheetId="2" hidden="1">'02 - Veřejné osvětlení'!$C$90:$K$148</definedName>
    <definedName name="_xlnm.Print_Area" localSheetId="2">'02 - Veřejné osvětlení'!$C$4:$J$39,'02 - Veřejné osvětlení'!$C$45:$J$72,'02 - Veřejné osvětlení'!$C$78:$K$148</definedName>
    <definedName name="_xlnm._FilterDatabase" localSheetId="3" hidden="1">'04 - VRN'!$C$83:$K$120</definedName>
    <definedName name="_xlnm.Print_Area" localSheetId="3">'04 - VRN'!$C$4:$J$39,'04 - VRN'!$C$45:$J$65,'04 - VRN'!$C$71:$K$120</definedName>
    <definedName name="_xlnm._FilterDatabase" localSheetId="4" hidden="1">'03 - Sadové úpravy'!$C$80:$K$136</definedName>
    <definedName name="_xlnm.Print_Area" localSheetId="4">'03 - Sadové úpravy'!$C$4:$J$39,'03 - Sadové úpravy'!$C$45:$J$62,'03 - Sadové úpravy'!$C$68:$K$136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Komunikace'!$86:$86</definedName>
    <definedName name="_xlnm.Print_Titles" localSheetId="2">'02 - Veřejné osvětlení'!$90:$90</definedName>
    <definedName name="_xlnm.Print_Titles" localSheetId="3">'04 - VRN'!$83:$83</definedName>
    <definedName name="_xlnm.Print_Titles" localSheetId="4">'03 - Sadové úpravy'!$80:$80</definedName>
  </definedNames>
  <calcPr fullCalcOnLoad="1"/>
</workbook>
</file>

<file path=xl/sharedStrings.xml><?xml version="1.0" encoding="utf-8"?>
<sst xmlns="http://schemas.openxmlformats.org/spreadsheetml/2006/main" count="3484" uniqueCount="778">
  <si>
    <t>Export Komplet</t>
  </si>
  <si>
    <t>VZ</t>
  </si>
  <si>
    <t>2.0</t>
  </si>
  <si>
    <t>ZAMOK</t>
  </si>
  <si>
    <t>False</t>
  </si>
  <si>
    <t>{071dd069-512e-4ecf-9f4b-fef97e3d08d3}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</si>
  <si>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</si>
  <si>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</si>
  <si>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</si>
  <si>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</si>
  <si>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</si>
  <si>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</si>
  <si>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</si>
  <si>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</si>
  <si>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2145_2022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</si>
  <si>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</si>
  <si>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</si>
  <si>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chodníku ul. Tyršova</t>
  </si>
  <si>
    <t>KSO:</t>
  </si>
  <si>
    <t/>
  </si>
  <si>
    <t>CC-CZ:</t>
  </si>
  <si>
    <t>Místo:</t>
  </si>
  <si>
    <t>Český Brod</t>
  </si>
  <si>
    <t>Datum:</t>
  </si>
  <si>
    <t>20. 7. 2021</t>
  </si>
  <si>
    <t>Zadavatel:</t>
  </si>
  <si>
    <t>IČ:</t>
  </si>
  <si>
    <t>00235334</t>
  </si>
  <si>
    <t>Město Český Brod</t>
  </si>
  <si>
    <t>DIČ:</t>
  </si>
  <si>
    <t>Uchazeč:</t>
  </si>
  <si>
    <t>Vyplň údaj</t>
  </si>
  <si>
    <t>Projektant:</t>
  </si>
  <si>
    <t>87396521</t>
  </si>
  <si>
    <t>Ing. Jiří Sobol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</si>
  <si>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</si>
  <si>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</si>
  <si>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</si>
  <si>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</si>
  <si>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</si>
  <si>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</si>
  <si>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</si>
  <si>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</si>
  <si>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</si>
  <si>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</si>
  <si>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</si>
  <si>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</si>
  <si>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</si>
  <si>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</si>
  <si>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</si>
  <si>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</si>
  <si>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</si>
  <si>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</si>
  <si>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</si>
  <si>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</si>
  <si>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</si>
  <si>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</si>
  <si>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</si>
  <si>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</si>
  <si>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</si>
  <si>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</si>
  <si>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</si>
  <si>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</si>
  <si>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</si>
  <si>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</si>
  <si>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</si>
  <si>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</si>
  <si>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</si>
  <si>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</si>
  <si>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</si>
  <si>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</si>
  <si>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</si>
  <si>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</si>
  <si>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</si>
  <si>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</si>
  <si>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</si>
  <si>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</si>
  <si>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</si>
  <si>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</si>
  <si>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</si>
  <si>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</si>
  <si>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</si>
  <si>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</si>
  <si>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{6cc6f04a-d760-4fb2-b57b-66eccc6a687d}</t>
  </si>
  <si>
    <t>2</t>
  </si>
  <si>
    <t>02</t>
  </si>
  <si>
    <t>Veřejné osvětlení</t>
  </si>
  <si>
    <t>{bc6c4861-c676-4dce-9c01-d2f311601e05}</t>
  </si>
  <si>
    <t>04</t>
  </si>
  <si>
    <t>VRN</t>
  </si>
  <si>
    <t>{3036ea8d-c9fc-4dbb-8381-152369761bcf}</t>
  </si>
  <si>
    <t>03</t>
  </si>
  <si>
    <t>Sadové úpravy</t>
  </si>
  <si>
    <t>{68dea4c8-b641-46a8-931d-f2b93fd83c91}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</si>
  <si>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</si>
  <si>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</si>
  <si>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</si>
  <si>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</si>
  <si>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</si>
  <si>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</si>
  <si>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</si>
  <si>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</si>
  <si>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</si>
  <si>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</si>
  <si>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</si>
  <si>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</si>
  <si>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</si>
  <si>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</si>
  <si>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</si>
  <si>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</si>
  <si>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</si>
  <si>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</si>
  <si>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</si>
  <si>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</si>
  <si>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</si>
  <si>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</si>
  <si>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</si>
  <si>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</si>
  <si>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</si>
  <si>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</si>
  <si>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</si>
  <si>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</si>
  <si>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</si>
  <si>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</si>
  <si>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</si>
  <si>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</si>
  <si>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</si>
  <si>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113106421</t>
  </si>
  <si>
    <t>Rozebrání dlažeb při překopech komunikací pro pěší z betonových dlaždic strojně pl přes 15 m2</t>
  </si>
  <si>
    <t>m2</t>
  </si>
  <si>
    <t>CS ÚRS 2022 01</t>
  </si>
  <si>
    <t>4</t>
  </si>
  <si>
    <t>-1899477074</t>
  </si>
  <si>
    <t>PP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</si>
  <si>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 betonových nebo kameninových dlaždic, desek nebo tvarovek</t>
  </si>
  <si>
    <t>Online PSC</t>
  </si>
  <si>
    <t>https://podminky.urs.cz/item/CS_URS_2022_01/113106421</t>
  </si>
  <si>
    <t>VV</t>
  </si>
  <si>
    <t>"chodník"112+28+14+7+4</t>
  </si>
  <si>
    <t>"protější strana pro slepeckou úplavu"4+5</t>
  </si>
  <si>
    <t>"přídlažba vozovky"66*0,5</t>
  </si>
  <si>
    <t>Součet</t>
  </si>
  <si>
    <t>113107323</t>
  </si>
  <si>
    <t>Odstranění podkladu z kameniva drceného tl přes 200 do 300 mm strojně pl do 50 m2</t>
  </si>
  <si>
    <t>-553148489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</si>
  <si>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</si>
  <si>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</si>
  <si>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3</t>
  </si>
  <si>
    <t>113107335</t>
  </si>
  <si>
    <t>Odstranění podkladu z betonu vyztuženého sítěmi tl do 100 mm strojně pl do 50 m2</t>
  </si>
  <si>
    <t>32782279</t>
  </si>
  <si>
    <t>Odstranění podkladů nebo krytů strojně plochy jednotlivě do 50 m2 s přemístěním hmot na skládku na vzdálenost do 3 m nebo s naložením na dopravní prostředek z betonu vyztuženého sítěmi, o tl. vrstvy do 100 mm</t>
  </si>
  <si>
    <t>https://podminky.urs.cz/item/CS_URS_2022_01/113107335</t>
  </si>
  <si>
    <t>"dvorky"5*1*0,5</t>
  </si>
  <si>
    <t>113201112</t>
  </si>
  <si>
    <t>Vytrhání obrub silničních ležatých</t>
  </si>
  <si>
    <t>m</t>
  </si>
  <si>
    <t>-1042418030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</si>
  <si>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</si>
  <si>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</si>
  <si>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"opravovaný chodník"39+14+1</t>
  </si>
  <si>
    <t xml:space="preserve">"obruba protější strany přechodu"2*6 </t>
  </si>
  <si>
    <t>5</t>
  </si>
  <si>
    <t>113204111</t>
  </si>
  <si>
    <t>Vytrhání obrub záhonových</t>
  </si>
  <si>
    <t>847337441</t>
  </si>
  <si>
    <t>Vytrhání obrub s vybouráním lože, s přemístěním hmot na skládku na vzdálenost do 3 m nebo s naložením na dopravní prostředek záhonových</t>
  </si>
  <si>
    <t>https://podminky.urs.cz/item/CS_URS_2022_01/113204111</t>
  </si>
  <si>
    <t>"sadovky kolem rabátek"16+7+3*2</t>
  </si>
  <si>
    <t>6</t>
  </si>
  <si>
    <t>181152302</t>
  </si>
  <si>
    <t>Úprava pláně pro silnice a dálnice v zářezech se zhutněním</t>
  </si>
  <si>
    <t>-801172755</t>
  </si>
  <si>
    <t>Úprava pláně na stavbách silnic a dálnic strojně v zářezech mimo skalních se zhutněním</t>
  </si>
  <si>
    <t>https://podminky.urs.cz/item/CS_URS_2022_01/181152302</t>
  </si>
  <si>
    <t>Vodorovné konstrukce</t>
  </si>
  <si>
    <t>7</t>
  </si>
  <si>
    <t>451317777</t>
  </si>
  <si>
    <t>Podklad nebo lože pod dlažbu vodorovný nebo do sklonu 1:5 z betonu prostého tl přes 50 do 100 mm</t>
  </si>
  <si>
    <t>-146440187</t>
  </si>
  <si>
    <t>Podklad nebo lože pod dlažbu (přídlažbu) v ploše vodorovné nebo ve sklonu do 1:5, tloušťky od 50 do 100 mm z betonu prostého</t>
  </si>
  <si>
    <t>https://podminky.urs.cz/item/CS_URS_2022_01/451317777</t>
  </si>
  <si>
    <t>"přídlažba u obruby"66*0,5</t>
  </si>
  <si>
    <t>Komunikace pozemní</t>
  </si>
  <si>
    <t>8</t>
  </si>
  <si>
    <t>564861111</t>
  </si>
  <si>
    <t>Podklad ze štěrkodrtě ŠD plochy přes 100 m2 tl 200 mm</t>
  </si>
  <si>
    <t>-1677968565</t>
  </si>
  <si>
    <t>Podklad ze štěrkodrti ŠD s rozprostřením a zhutněním plochy přes 100 m2, po zhutnění tl. 200 mm</t>
  </si>
  <si>
    <t>https://podminky.urs.cz/item/CS_URS_2022_01/564861111</t>
  </si>
  <si>
    <t>9</t>
  </si>
  <si>
    <t>596211112</t>
  </si>
  <si>
    <t>Kladení zámkové dlažby komunikací pro pěší ručně tl 60 mm skupiny A pl přes 100 do 300 m2</t>
  </si>
  <si>
    <t>-678388773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</si>
  <si>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</si>
  <si>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https://podminky.urs.cz/item/CS_URS_2022_01/596211112</t>
  </si>
  <si>
    <t>10</t>
  </si>
  <si>
    <t>M</t>
  </si>
  <si>
    <t>59245016</t>
  </si>
  <si>
    <t>dlažba tvar čtverec betonová 100x100x60mm přírodní</t>
  </si>
  <si>
    <t>-108449215</t>
  </si>
  <si>
    <t>"chodník"112+28+14</t>
  </si>
  <si>
    <t>154*0,12 'Přepočtené koeficientem množství</t>
  </si>
  <si>
    <t>11</t>
  </si>
  <si>
    <t>59245270</t>
  </si>
  <si>
    <t>dlažba tvar čtverec betonová 100x100x60mm barevná</t>
  </si>
  <si>
    <t>-23658058</t>
  </si>
  <si>
    <t>154*0,92 'Přepočtené koeficientem množství</t>
  </si>
  <si>
    <t>12</t>
  </si>
  <si>
    <t>59245006</t>
  </si>
  <si>
    <t>dlažba tvar obdélník betonová pro nevidomé 200x100x60mm barevná</t>
  </si>
  <si>
    <t>1340790650</t>
  </si>
  <si>
    <t>"chodník"7+4</t>
  </si>
  <si>
    <t>20*1,02 'Přepočtené koeficientem množství</t>
  </si>
  <si>
    <t>13</t>
  </si>
  <si>
    <t>596211114</t>
  </si>
  <si>
    <t>Příplatek za kombinaci dvou barev u kladení betonových dlažeb komunikací pro pěší ručně tl 60 mm skupiny A</t>
  </si>
  <si>
    <t>732188830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</si>
  <si>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</si>
  <si>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https://podminky.urs.cz/item/CS_URS_2022_01/596211114</t>
  </si>
  <si>
    <t>14</t>
  </si>
  <si>
    <t>596841220</t>
  </si>
  <si>
    <t>Kladení betonové dlažby komunikací pro pěší do lože z cement malty velikosti přes 0,09 do 0,25 m2 pl do 50 m2</t>
  </si>
  <si>
    <t>-899477899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</si>
  <si>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</si>
  <si>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https://podminky.urs.cz/item/CS_URS_2022_01/596841220</t>
  </si>
  <si>
    <t>5924532</t>
  </si>
  <si>
    <t>dlažba plošná betonová 500x250x45mm přírodní</t>
  </si>
  <si>
    <t>371919597</t>
  </si>
  <si>
    <t>dlažba plošná betonová přírodní (přídlažba)</t>
  </si>
  <si>
    <t>33*1,03 'Přepočtené koeficientem množství</t>
  </si>
  <si>
    <t>Trubní vedení</t>
  </si>
  <si>
    <t>16</t>
  </si>
  <si>
    <t>899231111</t>
  </si>
  <si>
    <t>Výšková úprava uličního vstupu nebo vpusti do 200 mm zvýšením mříže</t>
  </si>
  <si>
    <t>kus</t>
  </si>
  <si>
    <t>-1683839045</t>
  </si>
  <si>
    <t>https://podminky.urs.cz/item/CS_URS_2022_01/899231111</t>
  </si>
  <si>
    <t>17</t>
  </si>
  <si>
    <t>899331111</t>
  </si>
  <si>
    <t>Výšková úprava uličního vstupu nebo vpusti do 200 mm zvýšením poklopu</t>
  </si>
  <si>
    <t>-1634649880</t>
  </si>
  <si>
    <t>https://podminky.urs.cz/item/CS_URS_2022_01/899331111</t>
  </si>
  <si>
    <t>18</t>
  </si>
  <si>
    <t>899431111</t>
  </si>
  <si>
    <t>Výšková úprava uličního vstupu nebo vpusti do 200 mm zvýšením krycího hrnce, šoupěte nebo hydrantu</t>
  </si>
  <si>
    <t>198973440</t>
  </si>
  <si>
    <t>Výšková úprava uličního vstupu nebo vpusti do 200 mm zvýšením krycího hrnce, šoupěte nebo hydrantu bez úpravy armatur</t>
  </si>
  <si>
    <t>https://podminky.urs.cz/item/CS_URS_2022_01/899431111</t>
  </si>
  <si>
    <t>Ostatní konstrukce a práce, bourání</t>
  </si>
  <si>
    <t>19</t>
  </si>
  <si>
    <t>915131112</t>
  </si>
  <si>
    <t>Vodorovné dopravní značení přechody pro chodce, šipky, symboly retroreflexní bílá barva</t>
  </si>
  <si>
    <t>22390064</t>
  </si>
  <si>
    <t>Vodorovné dopravní značení stříkané barvou přechody pro chodce, šipky, symboly bílé retroreflexní</t>
  </si>
  <si>
    <t>https://podminky.urs.cz/item/CS_URS_2022_01/915131112</t>
  </si>
  <si>
    <t>"přechod Tyršova"4*0,5*7</t>
  </si>
  <si>
    <t>"přechod Kollárova"4*0,5*6</t>
  </si>
  <si>
    <t>"dopravní stín v oblouku" 9*0,5</t>
  </si>
  <si>
    <t>20</t>
  </si>
  <si>
    <t>915231112</t>
  </si>
  <si>
    <t>Vodorovné dopravní značení přechody pro chodce, šipky, symboly retroreflexní bílý plast</t>
  </si>
  <si>
    <t>-812780842</t>
  </si>
  <si>
    <t>Vodorovné dopravní značení stříkaným plastem přechody pro chodce, šipky, symboly nápisy bílé retroreflexní</t>
  </si>
  <si>
    <t>https://podminky.urs.cz/item/CS_URS_2022_01/915231112</t>
  </si>
  <si>
    <t>916231213</t>
  </si>
  <si>
    <t>Osazení chodníkového obrubníku betonového stojatého s boční opěrou do lože z betonu prostého</t>
  </si>
  <si>
    <t>-2049498639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</si>
  <si>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</si>
  <si>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</si>
  <si>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22</t>
  </si>
  <si>
    <t>59217008</t>
  </si>
  <si>
    <t>obrubník betonový parkový 1000x80x200mm</t>
  </si>
  <si>
    <t>189245871</t>
  </si>
  <si>
    <t>29*1,02 'Přepočtené koeficientem množství</t>
  </si>
  <si>
    <t>23</t>
  </si>
  <si>
    <t>916241113</t>
  </si>
  <si>
    <t>Osazení obrubníku kamenného ležatého s boční opěrou do lože z betonu prostého</t>
  </si>
  <si>
    <t>-866206673</t>
  </si>
  <si>
    <t>Osazení obrubníku kamenného se zřízením lože, s vyplněním a zatřením spár cementovou maltou ležatého s boční opěrou z betonu prostého, do lože z betonu prostého</t>
  </si>
  <si>
    <t>https://podminky.urs.cz/item/CS_URS_2022_01/916241113</t>
  </si>
  <si>
    <t>24</t>
  </si>
  <si>
    <t>5838000X</t>
  </si>
  <si>
    <t>obrubník kamenný žulový přímý 1000x250x200mm</t>
  </si>
  <si>
    <t>77083038</t>
  </si>
  <si>
    <t xml:space="preserve">obrubník kamenný žulový </t>
  </si>
  <si>
    <t>"doplnění a výměna poškozených 20%"66</t>
  </si>
  <si>
    <t>66*0,2 'Přepočtené koeficientem množství</t>
  </si>
  <si>
    <t>31</t>
  </si>
  <si>
    <t>R1001</t>
  </si>
  <si>
    <t>Oprava anglických dvorků</t>
  </si>
  <si>
    <t>1128386808</t>
  </si>
  <si>
    <t xml:space="preserve">Oprava anglických dvorků
- sanace vnější kamenné zdi
- dospárování zdiva do hl. 50mm
- stávající zastropení demontováno
- sanace cihelné klenby
- provedení monolitické betonové desky
- hydroizolace asfaltovýi pásy
- Osazení krycí AL lišty
- gravitační větrací komínky
</t>
  </si>
  <si>
    <t>997</t>
  </si>
  <si>
    <t>Přesun sutě</t>
  </si>
  <si>
    <t>25</t>
  </si>
  <si>
    <t>997221571</t>
  </si>
  <si>
    <t>Vodorovná doprava vybouraných hmot do 1 km</t>
  </si>
  <si>
    <t>t</t>
  </si>
  <si>
    <t>-919727534</t>
  </si>
  <si>
    <t>Vodorovná doprava vybouraných hmot bez naložení, ale se složením a s hrubým urovnáním na vzdálenost do 1 km</t>
  </si>
  <si>
    <t>https://podminky.urs.cz/item/CS_URS_2022_01/997221571</t>
  </si>
  <si>
    <t>52,782+0,608+76,56</t>
  </si>
  <si>
    <t>26</t>
  </si>
  <si>
    <t>997221579</t>
  </si>
  <si>
    <t>Příplatek ZKD 1 km u vodorovné dopravy vybouraných hmot</t>
  </si>
  <si>
    <t>-490406092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</si>
  <si>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</si>
  <si>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</si>
  <si>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27</t>
  </si>
  <si>
    <t>997221861</t>
  </si>
  <si>
    <t>Poplatek za uložení stavebního odpadu na recyklační skládce (skládkovné) z prostého betonu pod kódem 17 01 01</t>
  </si>
  <si>
    <t>-495965976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</si>
  <si>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</si>
  <si>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</si>
  <si>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28</t>
  </si>
  <si>
    <t>997221862</t>
  </si>
  <si>
    <t>Poplatek za uložení stavebního odpadu na recyklační skládce (skládkovné) z armovaného betonu pod kódem 17 01 01</t>
  </si>
  <si>
    <t>1446218027</t>
  </si>
  <si>
    <t>Poplatek za uložení stavebního odpadu na recyklační skládce (skládkovné) z armovaného betonu zatříděného do Katalogu odpadů pod kódem 17 01 01</t>
  </si>
  <si>
    <t>https://podminky.urs.cz/item/CS_URS_2022_01/997221862</t>
  </si>
  <si>
    <t>29</t>
  </si>
  <si>
    <t>997221873</t>
  </si>
  <si>
    <t>Poplatek za uložení stavebního odpadu na recyklační skládce (skládkovné) zeminy a kamení zatříděného do Katalogu odpadů pod kódem 17 05 04</t>
  </si>
  <si>
    <t>678109432</t>
  </si>
  <si>
    <t>https://podminky.urs.cz/item/CS_URS_2022_01/997221873</t>
  </si>
  <si>
    <t>998</t>
  </si>
  <si>
    <t>Přesun hmot</t>
  </si>
  <si>
    <t>30</t>
  </si>
  <si>
    <t>998223011</t>
  </si>
  <si>
    <t>Přesun hmot pro pozemní komunikace s krytem dlážděným</t>
  </si>
  <si>
    <t>-1977663261</t>
  </si>
  <si>
    <t>Přesun hmot pro pozemní komunikace s krytem dlážděným dopravní vzdálenost do 200 m jakékoliv délky objektu</t>
  </si>
  <si>
    <t>https://podminky.urs.cz/item/CS_URS_2022_01/998223011</t>
  </si>
  <si>
    <t>02 - Veřejné osvětlení</t>
  </si>
  <si>
    <t xml:space="preserve">    9 - Ostatní konstrukce a práce-bourání</t>
  </si>
  <si>
    <t xml:space="preserve">      94 - Lešení a stavební výtahy</t>
  </si>
  <si>
    <t xml:space="preserve">    N00 - VŠEOBECNÉ PODMÍNKY</t>
  </si>
  <si>
    <t>PSV - Práce a dodávky PSV</t>
  </si>
  <si>
    <t xml:space="preserve">    746 - Elektromontáže - soubory pro vodiče</t>
  </si>
  <si>
    <t>M - M</t>
  </si>
  <si>
    <t xml:space="preserve">    21-M - Elektromontáže</t>
  </si>
  <si>
    <t xml:space="preserve">    M21 - Elektromontáže
</t>
  </si>
  <si>
    <t xml:space="preserve">    M46 - Zemní práce při montážích
</t>
  </si>
  <si>
    <t>122738</t>
  </si>
  <si>
    <t>ODKOPÁVKY A PROKOPÁVKY OBECNÉ TŘ. I, ODVOZ DO 20KM</t>
  </si>
  <si>
    <t>M3</t>
  </si>
  <si>
    <t>OTSKP-SPK 2015</t>
  </si>
  <si>
    <t>27124665</t>
  </si>
  <si>
    <t>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</si>
  <si>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"stožáry"4*1,1*0,7</t>
  </si>
  <si>
    <t>"uložení kabelu"100*0,8*0,4</t>
  </si>
  <si>
    <t>17481</t>
  </si>
  <si>
    <t>ZÁSYP JAM A RÝH Z NAKUPOVANÝCH MATERIÁLŮ</t>
  </si>
  <si>
    <t>79807643</t>
  </si>
  <si>
    <t>Technická specifikace: 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</si>
  <si>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100*0,8*0,4</t>
  </si>
  <si>
    <t>461313</t>
  </si>
  <si>
    <t>PATKY Z PROSTÉHO BETONU C16/20</t>
  </si>
  <si>
    <t>-1578819356</t>
  </si>
  <si>
    <t>Technická specifikace: položka zahrnuje:
- nutné zemní práce (hloubení rýh a pod.)
- dodání čerstvého betonu (betonové směsi) požadované kvality, jeho uložení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zřízení všech požadovaných otvorů, kapes, výklenků, prostupů, dutin, drážek a pod., vč. ztížení práce a úprav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</t>
  </si>
  <si>
    <t>"stožáry"4*(0,6*0,6-0,12*0,12*3,14)</t>
  </si>
  <si>
    <t>Ostatní konstrukce a práce-bourání</t>
  </si>
  <si>
    <t>94</t>
  </si>
  <si>
    <t>Lešení a stavební výtahy</t>
  </si>
  <si>
    <t>949942101</t>
  </si>
  <si>
    <t xml:space="preserve">Nájem za hydraulickou zvedací plošinu, H do 27 m </t>
  </si>
  <si>
    <t>h</t>
  </si>
  <si>
    <t>-147894121</t>
  </si>
  <si>
    <t>Nájem za hydraulickou zvedací plošinu, H do 27 m 949942101</t>
  </si>
  <si>
    <t>N00</t>
  </si>
  <si>
    <t>VŠEOBECNÉ PODMÍNKY</t>
  </si>
  <si>
    <t>014102-2</t>
  </si>
  <si>
    <t>POPLATKY ZA SKLÁDKU-PODKLADNÍ VRSTVY</t>
  </si>
  <si>
    <t>T</t>
  </si>
  <si>
    <t>CS OTSKP</t>
  </si>
  <si>
    <t>512</t>
  </si>
  <si>
    <t>699914038</t>
  </si>
  <si>
    <t>POPLATKY ZA SKLÁDKU</t>
  </si>
  <si>
    <t>"odkopávky"35,08*2,2</t>
  </si>
  <si>
    <t>PSV</t>
  </si>
  <si>
    <t>Práce a dodávky PSV</t>
  </si>
  <si>
    <t>746</t>
  </si>
  <si>
    <t>Elektromontáže - soubory pro vodiče</t>
  </si>
  <si>
    <t xml:space="preserve">35436082
</t>
  </si>
  <si>
    <t>Spojka 1kV přech.venkovní smršťovací SVCZ 25/35 35436082</t>
  </si>
  <si>
    <t>128</t>
  </si>
  <si>
    <t>-1652638716</t>
  </si>
  <si>
    <t xml:space="preserve">746513722
</t>
  </si>
  <si>
    <t>Propojení kabel celopastový spojkou venkovní smršťovací 746513722</t>
  </si>
  <si>
    <t>738372533</t>
  </si>
  <si>
    <t>21-M</t>
  </si>
  <si>
    <t>Elektromontáže</t>
  </si>
  <si>
    <t>21020201X</t>
  </si>
  <si>
    <t>Montáž svítidel</t>
  </si>
  <si>
    <t>64</t>
  </si>
  <si>
    <t>-872202553</t>
  </si>
  <si>
    <t>34844450X</t>
  </si>
  <si>
    <t>Svítidla venkovní Tyršova</t>
  </si>
  <si>
    <t>1520677726</t>
  </si>
  <si>
    <t>LED svítidlo HONOR YORK pro 100 W MH s krytím
IP 65, IK 07, s diamantovou optikou 5/35, tělo
hliník, kónické polykarbonátové zasklení z jednoho
kusu</t>
  </si>
  <si>
    <t>34844450y</t>
  </si>
  <si>
    <t>Svítidla venkovní křižovatka</t>
  </si>
  <si>
    <t>-1924021498</t>
  </si>
  <si>
    <t>LED svítidlo 24 LED / NW / 700 mA / 55 W</t>
  </si>
  <si>
    <t>M21</t>
  </si>
  <si>
    <t xml:space="preserve">Elektromontáže
</t>
  </si>
  <si>
    <t>210204011</t>
  </si>
  <si>
    <t>Montáž stožárů osvětlení, ocelových</t>
  </si>
  <si>
    <t>-1348336843</t>
  </si>
  <si>
    <t>31674067X</t>
  </si>
  <si>
    <t>stožár s litinovými doplŇky Cardiff</t>
  </si>
  <si>
    <t>1843912973</t>
  </si>
  <si>
    <t>Sadové osvětlovací těleso výšky 5,7m (celková
výška stožáru se svítidlem) stožár s litinovými
doplňky Cardiff , RAL 9005 pro jedno svetlo</t>
  </si>
  <si>
    <t>31674067xx</t>
  </si>
  <si>
    <t>-82177783</t>
  </si>
  <si>
    <t>Sadové osvětlovací těleso výšky 5,7m (celková
výška stožáru se svítidlem) stožár s litinovými
doplňky Cardiff , RAL 9005 pro dvě světla</t>
  </si>
  <si>
    <t>31674067y</t>
  </si>
  <si>
    <t>stožár osvětlovací  žárově zinkovaný 6m</t>
  </si>
  <si>
    <t>-1744901506</t>
  </si>
  <si>
    <t>ocelové bezpaticové stožáry 159/114/89,
oboustranně žárově zinkované - ponorem,
nadzemní délka 6m, podzemní délka 1,2m, výška
světelných bodů 8 m</t>
  </si>
  <si>
    <t xml:space="preserve">210204202
</t>
  </si>
  <si>
    <t>Montáž elektrovýzbroje stožáru pro 2 okruhy</t>
  </si>
  <si>
    <t>-2086886276</t>
  </si>
  <si>
    <t>Montáž elektrovýzbroje stožáru pro 2 okruhy 210204202</t>
  </si>
  <si>
    <t xml:space="preserve">210220022
</t>
  </si>
  <si>
    <t>Vedení uzemňovací v zemi FeZn, D 8 - 10 mm</t>
  </si>
  <si>
    <t>1056317072</t>
  </si>
  <si>
    <t>Vedení uzemňovací v zemi FeZn, D 8 - 10 mm 210220022</t>
  </si>
  <si>
    <t xml:space="preserve">21081010
</t>
  </si>
  <si>
    <t>Drobný montážní materiál</t>
  </si>
  <si>
    <t>261465915</t>
  </si>
  <si>
    <t>Drobný montážní materiál 21081010</t>
  </si>
  <si>
    <t xml:space="preserve">32007000
</t>
  </si>
  <si>
    <t>Elektrorevize</t>
  </si>
  <si>
    <t>-2020554493</t>
  </si>
  <si>
    <t>Elektrorevize 32007000</t>
  </si>
  <si>
    <t>34111076</t>
  </si>
  <si>
    <t xml:space="preserve">Kabel silový s Cu jádrem 750 V CYKY 4Bx10 mm2 </t>
  </si>
  <si>
    <t>932228738</t>
  </si>
  <si>
    <t>Kabel silový s Cu jádrem 750 V CYKY 4Bx10 mm2 34111076</t>
  </si>
  <si>
    <t>M46</t>
  </si>
  <si>
    <t xml:space="preserve">Zemní práce při montážích
</t>
  </si>
  <si>
    <t>460490012</t>
  </si>
  <si>
    <t xml:space="preserve">Fólie výstražná z PVC, šířka 25 cm </t>
  </si>
  <si>
    <t>1149710522</t>
  </si>
  <si>
    <t>Fólie výstražná z PVC, šířka 25 cm 460490012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</si>
  <si>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</si>
  <si>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</si>
  <si>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</si>
  <si>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</si>
  <si>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</si>
  <si>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</si>
  <si>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</si>
  <si>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</si>
  <si>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</si>
  <si>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</si>
  <si>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</si>
  <si>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kpl</t>
  </si>
  <si>
    <t>CS ÚRS 2021 02</t>
  </si>
  <si>
    <t>1024</t>
  </si>
  <si>
    <t>-689209744</t>
  </si>
  <si>
    <t>https://podminky.urs.cz/item/CS_URS_2021_02/011503000</t>
  </si>
  <si>
    <t>012103000</t>
  </si>
  <si>
    <t>Geodetické práce před výstavbou</t>
  </si>
  <si>
    <t>-676329999</t>
  </si>
  <si>
    <t>https://podminky.urs.cz/item/CS_URS_2021_02/012103000</t>
  </si>
  <si>
    <t>012203000</t>
  </si>
  <si>
    <t>Geodetické práce při provádění stavby</t>
  </si>
  <si>
    <t>1491472631</t>
  </si>
  <si>
    <t>https://podminky.urs.cz/item/CS_URS_2021_02/012203000</t>
  </si>
  <si>
    <t>012303000</t>
  </si>
  <si>
    <t>Geodetické práce po výstavbě</t>
  </si>
  <si>
    <t>-1193641924</t>
  </si>
  <si>
    <t>https://podminky.urs.cz/item/CS_URS_2021_02/012303000</t>
  </si>
  <si>
    <t>013203000</t>
  </si>
  <si>
    <t>Dokumentace stavby bez rozlišení DIO/DIR</t>
  </si>
  <si>
    <t>-2084723730</t>
  </si>
  <si>
    <t>https://podminky.urs.cz/item/CS_URS_2021_02/013203000</t>
  </si>
  <si>
    <t>013254000</t>
  </si>
  <si>
    <t>Dokumentace skutečného provedení stavby</t>
  </si>
  <si>
    <t>975424503</t>
  </si>
  <si>
    <t>https://podminky.urs.cz/item/CS_URS_2021_02/013254000</t>
  </si>
  <si>
    <t>VRN3</t>
  </si>
  <si>
    <t>Zařízení staveniště</t>
  </si>
  <si>
    <t>030001000</t>
  </si>
  <si>
    <t>9877617</t>
  </si>
  <si>
    <t>https://podminky.urs.cz/item/CS_URS_2021_02/030001000</t>
  </si>
  <si>
    <t>034303000</t>
  </si>
  <si>
    <t>Dopravní značení na staveništi</t>
  </si>
  <si>
    <t>750217538</t>
  </si>
  <si>
    <t>https://podminky.urs.cz/item/CS_URS_2021_02/034303000</t>
  </si>
  <si>
    <t>VRN4</t>
  </si>
  <si>
    <t>Inženýrská činnost</t>
  </si>
  <si>
    <t>043002000</t>
  </si>
  <si>
    <t>Zkoušky a ostatní měření</t>
  </si>
  <si>
    <t>-12422171</t>
  </si>
  <si>
    <t>https://podminky.urs.cz/item/CS_URS_2021_02/043002000</t>
  </si>
  <si>
    <t>VRN9</t>
  </si>
  <si>
    <t>Ostatní náklady</t>
  </si>
  <si>
    <t>R-007</t>
  </si>
  <si>
    <t>Sondy</t>
  </si>
  <si>
    <t>1995546170</t>
  </si>
  <si>
    <t>R-012</t>
  </si>
  <si>
    <t>Vytyčení všech IS</t>
  </si>
  <si>
    <t>ks</t>
  </si>
  <si>
    <t>391007940</t>
  </si>
  <si>
    <t>03 - Sadové úpravy</t>
  </si>
  <si>
    <t>111111101</t>
  </si>
  <si>
    <t>Odstranění travin v rovině nebo ve svahu do 1:5 ručně</t>
  </si>
  <si>
    <t>-318744435</t>
  </si>
  <si>
    <t>Odstranění travin a rákosu ručně travin pro jakoukoli plochu v rovině nebo ve svahu sklonu do 1:5</t>
  </si>
  <si>
    <t>https://podminky.urs.cz/item/CS_URS_2022_01/111111101</t>
  </si>
  <si>
    <t>45*2</t>
  </si>
  <si>
    <t>112101101</t>
  </si>
  <si>
    <t>Odstranění stromů listnatých průměru kmene přes 100 do 300 mm</t>
  </si>
  <si>
    <t>23463682</t>
  </si>
  <si>
    <t>Odstranění stromů s odřezáním kmene a s odvětvením listnatých, průměru kmene přes 100 do 300 mm</t>
  </si>
  <si>
    <t>https://podminky.urs.cz/item/CS_URS_2022_01/112101101</t>
  </si>
  <si>
    <t>112251101</t>
  </si>
  <si>
    <t>Odstranění pařezů D přes 100 do 300 mm</t>
  </si>
  <si>
    <t>-1437264369</t>
  </si>
  <si>
    <t>Odstranění pařezů strojně s jejich vykopáním, vytrháním nebo odstřelením průměru přes 100 do 300 mm</t>
  </si>
  <si>
    <t>https://podminky.urs.cz/item/CS_URS_2022_01/112251101</t>
  </si>
  <si>
    <t>121112003</t>
  </si>
  <si>
    <t>Sejmutí ornice tl vrstvy do 200 mm ručně</t>
  </si>
  <si>
    <t>1608942970</t>
  </si>
  <si>
    <t>Sejmutí ornice ručně při souvislé ploše, tl. vrstvy do 200 mm</t>
  </si>
  <si>
    <t>https://podminky.urs.cz/item/CS_URS_2022_01/121112003</t>
  </si>
  <si>
    <t>183104232</t>
  </si>
  <si>
    <t>Rýhy pro výsadbu s výměnou 50 % půdy zeminy tř 1 až 4 hl do 0,6 m š přes 0,6 do 0,8 m v rovině a svahu do 1:5</t>
  </si>
  <si>
    <t>1328418732</t>
  </si>
  <si>
    <t>Hloubení rýh pro vysazování rostlin v zemině tř.1 až 4 s výměnou půdy z 50% v rovině nebo na svahu do 1:5, šířky přes 600 do 800 mm, hl. do 600 mm</t>
  </si>
  <si>
    <t>https://podminky.urs.cz/item/CS_URS_2022_01/183104232</t>
  </si>
  <si>
    <t>103211xx</t>
  </si>
  <si>
    <t>zahradní substrát pro výsadbu stromů, minerální</t>
  </si>
  <si>
    <t>m3</t>
  </si>
  <si>
    <t>1417205772</t>
  </si>
  <si>
    <t>3*0,24 'Přepočtené koeficientem množství</t>
  </si>
  <si>
    <t>183111112</t>
  </si>
  <si>
    <t>Hloubení jamek bez výměny půdy zeminy tř 1 až 4 obj přes 0,002 do 0,005 m3 v rovině a svahu do 1:5</t>
  </si>
  <si>
    <t>-425756801</t>
  </si>
  <si>
    <t>Hloubení jamek pro vysazování rostlin v zemině tř.1 až 4 bez výměny půdy v rovině nebo na svahu do 1:5, objemu přes 0,002 do 0,005 m3</t>
  </si>
  <si>
    <t>https://podminky.urs.cz/item/CS_URS_2022_01/183111112</t>
  </si>
  <si>
    <t>183205112</t>
  </si>
  <si>
    <t>Založení záhonu v rovině a svahu do 1:5 zemina tř 3</t>
  </si>
  <si>
    <t>526336265</t>
  </si>
  <si>
    <t>Založení záhonu pro výsadbu rostlin v rovině nebo na svahu do 1:5 v zemině tř. 3</t>
  </si>
  <si>
    <t>https://podminky.urs.cz/item/CS_URS_2022_01/183205112</t>
  </si>
  <si>
    <t>183211312</t>
  </si>
  <si>
    <t>Výsadba trvalek prostokořenných</t>
  </si>
  <si>
    <t>2114497352</t>
  </si>
  <si>
    <t>Výsadba květin do připravené půdy se zalitím do připravené půdy, se zalitím trvalek prostokořenných</t>
  </si>
  <si>
    <t>https://podminky.urs.cz/item/CS_URS_2022_01/183211312</t>
  </si>
  <si>
    <t>005726xx</t>
  </si>
  <si>
    <t>sazenice trvalek</t>
  </si>
  <si>
    <t>1130425152</t>
  </si>
  <si>
    <t>184102213</t>
  </si>
  <si>
    <t>Výsadba keře bez balu v do 1 m do skalek se zalitím v rovině a svahu do 1:5</t>
  </si>
  <si>
    <t>-1846637104</t>
  </si>
  <si>
    <t>Výsadba keře bez balu do předem vyhloubené jamky se zalitím v rovině nebo na svahu do 1:5 výšky do 1 m do skalek</t>
  </si>
  <si>
    <t>https://podminky.urs.cz/item/CS_URS_2022_01/184102213</t>
  </si>
  <si>
    <t>026520xx</t>
  </si>
  <si>
    <t>Hypericum</t>
  </si>
  <si>
    <t>517993340</t>
  </si>
  <si>
    <t>026520xy</t>
  </si>
  <si>
    <t>Potentilla</t>
  </si>
  <si>
    <t>583008785</t>
  </si>
  <si>
    <t>184201112</t>
  </si>
  <si>
    <t>Výsadba stromu bez balu do jamky v kmene přes 1,8 do 2,5 m v rovině a svahu do 1:5</t>
  </si>
  <si>
    <t>755943189</t>
  </si>
  <si>
    <t>Výsadba stromů bez balu do předem vyhloubené jamky se zalitím v rovině nebo na svahu do 1:5, při výšce kmene přes 1,8 do 2,5 m</t>
  </si>
  <si>
    <t>https://podminky.urs.cz/item/CS_URS_2022_01/184201112</t>
  </si>
  <si>
    <t>026404xx</t>
  </si>
  <si>
    <t>Pyrus calleryana 14-16</t>
  </si>
  <si>
    <t>-1794714288</t>
  </si>
  <si>
    <t>184215132</t>
  </si>
  <si>
    <t>Ukotvení kmene dřevin třemi kůly D do 0,1 m dl přes 1 do 2 m</t>
  </si>
  <si>
    <t>2142335918</t>
  </si>
  <si>
    <t>Ukotvení dřeviny kůly třemi kůly, délky přes 1 do 2 m</t>
  </si>
  <si>
    <t>https://podminky.urs.cz/item/CS_URS_2022_01/184215132</t>
  </si>
  <si>
    <t>60591253</t>
  </si>
  <si>
    <t>kůl vyvazovací dřevěný impregnovaný D 8cm dl 2m</t>
  </si>
  <si>
    <t>-192049764</t>
  </si>
  <si>
    <t>184215412</t>
  </si>
  <si>
    <t>Zhotovení závlahové mísy dřevin D přes 0,5 do 1,0 m v rovině nebo na svahu do 1:5</t>
  </si>
  <si>
    <t>1470928655</t>
  </si>
  <si>
    <t>Zhotovení závlahové mísy u solitérních dřevin v rovině nebo na svahu do 1:5, o průměru mísy přes 0,5 do 1 m</t>
  </si>
  <si>
    <t>https://podminky.urs.cz/item/CS_URS_2022_01/184215412</t>
  </si>
  <si>
    <t>583312xx</t>
  </si>
  <si>
    <t>terracotetem</t>
  </si>
  <si>
    <t>kg</t>
  </si>
  <si>
    <t>-1518385060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</si>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</sst>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421" TargetMode="External" /><Relationship Id="rId2" Type="http://schemas.openxmlformats.org/officeDocument/2006/relationships/hyperlink" Target="https://podminky.urs.cz/item/CS_URS_2022_01/113107323" TargetMode="External" /><Relationship Id="rId3" Type="http://schemas.openxmlformats.org/officeDocument/2006/relationships/hyperlink" Target="https://podminky.urs.cz/item/CS_URS_2022_01/113107335" TargetMode="External" /><Relationship Id="rId4" Type="http://schemas.openxmlformats.org/officeDocument/2006/relationships/hyperlink" Target="https://podminky.urs.cz/item/CS_URS_2022_01/113201112" TargetMode="External" /><Relationship Id="rId5" Type="http://schemas.openxmlformats.org/officeDocument/2006/relationships/hyperlink" Target="https://podminky.urs.cz/item/CS_URS_2022_01/113204111" TargetMode="External" /><Relationship Id="rId6" Type="http://schemas.openxmlformats.org/officeDocument/2006/relationships/hyperlink" Target="https://podminky.urs.cz/item/CS_URS_2022_01/181152302" TargetMode="External" /><Relationship Id="rId7" Type="http://schemas.openxmlformats.org/officeDocument/2006/relationships/hyperlink" Target="https://podminky.urs.cz/item/CS_URS_2022_01/451317777" TargetMode="External" /><Relationship Id="rId8" Type="http://schemas.openxmlformats.org/officeDocument/2006/relationships/hyperlink" Target="https://podminky.urs.cz/item/CS_URS_2022_01/564861111" TargetMode="External" /><Relationship Id="rId9" Type="http://schemas.openxmlformats.org/officeDocument/2006/relationships/hyperlink" Target="https://podminky.urs.cz/item/CS_URS_2022_01/596211112" TargetMode="External" /><Relationship Id="rId10" Type="http://schemas.openxmlformats.org/officeDocument/2006/relationships/hyperlink" Target="https://podminky.urs.cz/item/CS_URS_2022_01/596211114" TargetMode="External" /><Relationship Id="rId11" Type="http://schemas.openxmlformats.org/officeDocument/2006/relationships/hyperlink" Target="https://podminky.urs.cz/item/CS_URS_2022_01/596841220" TargetMode="External" /><Relationship Id="rId12" Type="http://schemas.openxmlformats.org/officeDocument/2006/relationships/hyperlink" Target="https://podminky.urs.cz/item/CS_URS_2022_01/899231111" TargetMode="External" /><Relationship Id="rId13" Type="http://schemas.openxmlformats.org/officeDocument/2006/relationships/hyperlink" Target="https://podminky.urs.cz/item/CS_URS_2022_01/899331111" TargetMode="External" /><Relationship Id="rId14" Type="http://schemas.openxmlformats.org/officeDocument/2006/relationships/hyperlink" Target="https://podminky.urs.cz/item/CS_URS_2022_01/899431111" TargetMode="External" /><Relationship Id="rId15" Type="http://schemas.openxmlformats.org/officeDocument/2006/relationships/hyperlink" Target="https://podminky.urs.cz/item/CS_URS_2022_01/915131112" TargetMode="External" /><Relationship Id="rId16" Type="http://schemas.openxmlformats.org/officeDocument/2006/relationships/hyperlink" Target="https://podminky.urs.cz/item/CS_URS_2022_01/915231112" TargetMode="External" /><Relationship Id="rId17" Type="http://schemas.openxmlformats.org/officeDocument/2006/relationships/hyperlink" Target="https://podminky.urs.cz/item/CS_URS_2022_01/916231213" TargetMode="External" /><Relationship Id="rId18" Type="http://schemas.openxmlformats.org/officeDocument/2006/relationships/hyperlink" Target="https://podminky.urs.cz/item/CS_URS_2022_01/916241113" TargetMode="External" /><Relationship Id="rId19" Type="http://schemas.openxmlformats.org/officeDocument/2006/relationships/hyperlink" Target="https://podminky.urs.cz/item/CS_URS_2022_01/997221571" TargetMode="External" /><Relationship Id="rId20" Type="http://schemas.openxmlformats.org/officeDocument/2006/relationships/hyperlink" Target="https://podminky.urs.cz/item/CS_URS_2022_01/997221579" TargetMode="External" /><Relationship Id="rId21" Type="http://schemas.openxmlformats.org/officeDocument/2006/relationships/hyperlink" Target="https://podminky.urs.cz/item/CS_URS_2022_01/997221861" TargetMode="External" /><Relationship Id="rId22" Type="http://schemas.openxmlformats.org/officeDocument/2006/relationships/hyperlink" Target="https://podminky.urs.cz/item/CS_URS_2022_01/997221862" TargetMode="External" /><Relationship Id="rId23" Type="http://schemas.openxmlformats.org/officeDocument/2006/relationships/hyperlink" Target="https://podminky.urs.cz/item/CS_URS_2022_01/997221873" TargetMode="External" /><Relationship Id="rId24" Type="http://schemas.openxmlformats.org/officeDocument/2006/relationships/hyperlink" Target="https://podminky.urs.cz/item/CS_URS_2022_01/9982230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503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30001000" TargetMode="External" /><Relationship Id="rId8" Type="http://schemas.openxmlformats.org/officeDocument/2006/relationships/hyperlink" Target="https://podminky.urs.cz/item/CS_URS_2021_02/034303000" TargetMode="External" /><Relationship Id="rId9" Type="http://schemas.openxmlformats.org/officeDocument/2006/relationships/hyperlink" Target="https://podminky.urs.cz/item/CS_URS_2021_02/043002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11101" TargetMode="External" /><Relationship Id="rId2" Type="http://schemas.openxmlformats.org/officeDocument/2006/relationships/hyperlink" Target="https://podminky.urs.cz/item/CS_URS_2022_01/112101101" TargetMode="External" /><Relationship Id="rId3" Type="http://schemas.openxmlformats.org/officeDocument/2006/relationships/hyperlink" Target="https://podminky.urs.cz/item/CS_URS_2022_01/112251101" TargetMode="External" /><Relationship Id="rId4" Type="http://schemas.openxmlformats.org/officeDocument/2006/relationships/hyperlink" Target="https://podminky.urs.cz/item/CS_URS_2022_01/121112003" TargetMode="External" /><Relationship Id="rId5" Type="http://schemas.openxmlformats.org/officeDocument/2006/relationships/hyperlink" Target="https://podminky.urs.cz/item/CS_URS_2022_01/183104232" TargetMode="External" /><Relationship Id="rId6" Type="http://schemas.openxmlformats.org/officeDocument/2006/relationships/hyperlink" Target="https://podminky.urs.cz/item/CS_URS_2022_01/183111112" TargetMode="External" /><Relationship Id="rId7" Type="http://schemas.openxmlformats.org/officeDocument/2006/relationships/hyperlink" Target="https://podminky.urs.cz/item/CS_URS_2022_01/183205112" TargetMode="External" /><Relationship Id="rId8" Type="http://schemas.openxmlformats.org/officeDocument/2006/relationships/hyperlink" Target="https://podminky.urs.cz/item/CS_URS_2022_01/183211312" TargetMode="External" /><Relationship Id="rId9" Type="http://schemas.openxmlformats.org/officeDocument/2006/relationships/hyperlink" Target="https://podminky.urs.cz/item/CS_URS_2022_01/184102213" TargetMode="External" /><Relationship Id="rId10" Type="http://schemas.openxmlformats.org/officeDocument/2006/relationships/hyperlink" Target="https://podminky.urs.cz/item/CS_URS_2022_01/184201112" TargetMode="External" /><Relationship Id="rId11" Type="http://schemas.openxmlformats.org/officeDocument/2006/relationships/hyperlink" Target="https://podminky.urs.cz/item/CS_URS_2022_01/184215132" TargetMode="External" /><Relationship Id="rId12" Type="http://schemas.openxmlformats.org/officeDocument/2006/relationships/hyperlink" Target="https://podminky.urs.cz/item/CS_URS_2022_01/184215412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2145_2022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chodníku ul. Tyršova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Český Brod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20. 7. 2021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Český Brod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Ing. Jiří Sobol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Komunikace'!J30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'01 - Komunikace'!P87</f>
        <v>0</v>
      </c>
      <c r="AV55" s="120">
        <f>'01 - Komunikace'!J33</f>
        <v>0</v>
      </c>
      <c r="AW55" s="120">
        <f>'01 - Komunikace'!J34</f>
        <v>0</v>
      </c>
      <c r="AX55" s="120">
        <f>'01 - Komunikace'!J35</f>
        <v>0</v>
      </c>
      <c r="AY55" s="120">
        <f>'01 - Komunikace'!J36</f>
        <v>0</v>
      </c>
      <c r="AZ55" s="120">
        <f>'01 - Komunikace'!F33</f>
        <v>0</v>
      </c>
      <c r="BA55" s="120">
        <f>'01 - Komunikace'!F34</f>
        <v>0</v>
      </c>
      <c r="BB55" s="120">
        <f>'01 - Komunikace'!F35</f>
        <v>0</v>
      </c>
      <c r="BC55" s="120">
        <f>'01 - Komunikace'!F36</f>
        <v>0</v>
      </c>
      <c r="BD55" s="122">
        <f>'01 - Komunikace'!F37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Veřejné osvětlení'!J30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'02 - Veřejné osvětlení'!P91</f>
        <v>0</v>
      </c>
      <c r="AV56" s="120">
        <f>'02 - Veřejné osvětlení'!J33</f>
        <v>0</v>
      </c>
      <c r="AW56" s="120">
        <f>'02 - Veřejné osvětlení'!J34</f>
        <v>0</v>
      </c>
      <c r="AX56" s="120">
        <f>'02 - Veřejné osvětlení'!J35</f>
        <v>0</v>
      </c>
      <c r="AY56" s="120">
        <f>'02 - Veřejné osvětlení'!J36</f>
        <v>0</v>
      </c>
      <c r="AZ56" s="120">
        <f>'02 - Veřejné osvětlení'!F33</f>
        <v>0</v>
      </c>
      <c r="BA56" s="120">
        <f>'02 - Veřejné osvětlení'!F34</f>
        <v>0</v>
      </c>
      <c r="BB56" s="120">
        <f>'02 - Veřejné osvětlení'!F35</f>
        <v>0</v>
      </c>
      <c r="BC56" s="120">
        <f>'02 - Veřejné osvětlení'!F36</f>
        <v>0</v>
      </c>
      <c r="BD56" s="122">
        <f>'02 - Veřejné osvětlení'!F37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'04 -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19">
        <v>0</v>
      </c>
      <c r="AT57" s="120">
        <f>ROUND(SUM(AV57:AW57),2)</f>
        <v>0</v>
      </c>
      <c r="AU57" s="121">
        <f>'04 - VRN'!P84</f>
        <v>0</v>
      </c>
      <c r="AV57" s="120">
        <f>'04 - VRN'!J33</f>
        <v>0</v>
      </c>
      <c r="AW57" s="120">
        <f>'04 - VRN'!J34</f>
        <v>0</v>
      </c>
      <c r="AX57" s="120">
        <f>'04 - VRN'!J35</f>
        <v>0</v>
      </c>
      <c r="AY57" s="120">
        <f>'04 - VRN'!J36</f>
        <v>0</v>
      </c>
      <c r="AZ57" s="120">
        <f>'04 - VRN'!F33</f>
        <v>0</v>
      </c>
      <c r="BA57" s="120">
        <f>'04 - VRN'!F34</f>
        <v>0</v>
      </c>
      <c r="BB57" s="120">
        <f>'04 - VRN'!F35</f>
        <v>0</v>
      </c>
      <c r="BC57" s="120">
        <f>'04 - VRN'!F36</f>
        <v>0</v>
      </c>
      <c r="BD57" s="122">
        <f>'04 - VRN'!F37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19</v>
      </c>
      <c r="CM57" s="123" t="s">
        <v>84</v>
      </c>
    </row>
    <row r="58" spans="1:91" s="7" customFormat="1" ht="16.5" customHeight="1">
      <c r="A58" s="111" t="s">
        <v>78</v>
      </c>
      <c r="B58" s="112"/>
      <c r="C58" s="113"/>
      <c r="D58" s="114" t="s">
        <v>91</v>
      </c>
      <c r="E58" s="114"/>
      <c r="F58" s="114"/>
      <c r="G58" s="114"/>
      <c r="H58" s="114"/>
      <c r="I58" s="115"/>
      <c r="J58" s="114" t="s">
        <v>92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'03 - Sadové úpravy'!J30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81</v>
      </c>
      <c r="AR58" s="118"/>
      <c r="AS58" s="124">
        <v>0</v>
      </c>
      <c r="AT58" s="125">
        <f>ROUND(SUM(AV58:AW58),2)</f>
        <v>0</v>
      </c>
      <c r="AU58" s="126">
        <f>'03 - Sadové úpravy'!P81</f>
        <v>0</v>
      </c>
      <c r="AV58" s="125">
        <f>'03 - Sadové úpravy'!J33</f>
        <v>0</v>
      </c>
      <c r="AW58" s="125">
        <f>'03 - Sadové úpravy'!J34</f>
        <v>0</v>
      </c>
      <c r="AX58" s="125">
        <f>'03 - Sadové úpravy'!J35</f>
        <v>0</v>
      </c>
      <c r="AY58" s="125">
        <f>'03 - Sadové úpravy'!J36</f>
        <v>0</v>
      </c>
      <c r="AZ58" s="125">
        <f>'03 - Sadové úpravy'!F33</f>
        <v>0</v>
      </c>
      <c r="BA58" s="125">
        <f>'03 - Sadové úpravy'!F34</f>
        <v>0</v>
      </c>
      <c r="BB58" s="125">
        <f>'03 - Sadové úpravy'!F35</f>
        <v>0</v>
      </c>
      <c r="BC58" s="125">
        <f>'03 - Sadové úpravy'!F36</f>
        <v>0</v>
      </c>
      <c r="BD58" s="127">
        <f>'03 - Sadové úpravy'!F37</f>
        <v>0</v>
      </c>
      <c r="BE58" s="7"/>
      <c r="BT58" s="123" t="s">
        <v>82</v>
      </c>
      <c r="BV58" s="123" t="s">
        <v>76</v>
      </c>
      <c r="BW58" s="123" t="s">
        <v>93</v>
      </c>
      <c r="BX58" s="123" t="s">
        <v>5</v>
      </c>
      <c r="CL58" s="123" t="s">
        <v>19</v>
      </c>
      <c r="CM58" s="123" t="s">
        <v>84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Komunikace'!C2" display="/"/>
    <hyperlink ref="A56" location="'02 - Veřejné osvětlení'!C2" display="/"/>
    <hyperlink ref="A57" location="'04 - VRN'!C2" display="/"/>
    <hyperlink ref="A58" location="'03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ROUND((SUM(BE87:BE234)),2)</f>
        <v>0</v>
      </c>
      <c r="G33" s="38"/>
      <c r="H33" s="38"/>
      <c r="I33" s="148">
        <v>0.21</v>
      </c>
      <c r="J33" s="147">
        <f>ROUND(((SUM(BE87:BE234))*I33),2)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ROUND((SUM(BF87:BF234)),2)</f>
        <v>0</v>
      </c>
      <c r="G34" s="38"/>
      <c r="H34" s="38"/>
      <c r="I34" s="148">
        <v>0.15</v>
      </c>
      <c r="J34" s="147">
        <f>ROUND(((SUM(BF87:BF234))*I34),2)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ROUND((SUM(BG87:BG234)),2)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ROUND((SUM(BH87:BH234)),2)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ROUND((SUM(BI87:BI234)),2)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J123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J128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J168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J178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107</v>
      </c>
      <c r="E66" s="174"/>
      <c r="F66" s="174"/>
      <c r="G66" s="174"/>
      <c r="H66" s="174"/>
      <c r="I66" s="174"/>
      <c r="J66" s="175">
        <f>J213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108</v>
      </c>
      <c r="E67" s="174"/>
      <c r="F67" s="174"/>
      <c r="G67" s="174"/>
      <c r="H67" s="174"/>
      <c r="I67" s="174"/>
      <c r="J67" s="175">
        <f>J231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Oprava chodníku ul. Tyršova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95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01 - Komunikace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Český Brod</v>
      </c>
      <c r="G81" s="40"/>
      <c r="H81" s="40"/>
      <c r="I81" s="32" t="s">
        <v>23</v>
      </c>
      <c r="J81" s="72" t="str">
        <f>IF(J12="","",J12)</f>
        <v>20. 7. 2021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Město Český Brod</v>
      </c>
      <c r="G83" s="40"/>
      <c r="H83" s="40"/>
      <c r="I83" s="32" t="s">
        <v>32</v>
      </c>
      <c r="J83" s="36" t="str">
        <f>E21</f>
        <v>Ing. Jiří Sobol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110</v>
      </c>
      <c r="D86" s="180" t="s">
        <v>59</v>
      </c>
      <c r="E86" s="180" t="s">
        <v>55</v>
      </c>
      <c r="F86" s="180" t="s">
        <v>56</v>
      </c>
      <c r="G86" s="180" t="s">
        <v>111</v>
      </c>
      <c r="H86" s="180" t="s">
        <v>112</v>
      </c>
      <c r="I86" s="180" t="s">
        <v>113</v>
      </c>
      <c r="J86" s="180" t="s">
        <v>99</v>
      </c>
      <c r="K86" s="181" t="s">
        <v>114</v>
      </c>
      <c r="L86" s="182"/>
      <c r="M86" s="92" t="s">
        <v>19</v>
      </c>
      <c r="N86" s="93" t="s">
        <v>44</v>
      </c>
      <c r="O86" s="93" t="s">
        <v>115</v>
      </c>
      <c r="P86" s="93" t="s">
        <v>116</v>
      </c>
      <c r="Q86" s="93" t="s">
        <v>117</v>
      </c>
      <c r="R86" s="93" t="s">
        <v>118</v>
      </c>
      <c r="S86" s="93" t="s">
        <v>119</v>
      </c>
      <c r="T86" s="94" t="s">
        <v>120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121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66.22554500000001</v>
      </c>
      <c r="S87" s="96"/>
      <c r="T87" s="186">
        <f>T88</f>
        <v>150.2525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100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73</v>
      </c>
      <c r="E88" s="191" t="s">
        <v>122</v>
      </c>
      <c r="F88" s="191" t="s">
        <v>123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P89+P123+P128+P168+P178+P213+P231</f>
        <v>0</v>
      </c>
      <c r="Q88" s="196"/>
      <c r="R88" s="197">
        <f>R89+R123+R128+R168+R178+R213+R231</f>
        <v>66.22554500000001</v>
      </c>
      <c r="S88" s="196"/>
      <c r="T88" s="198">
        <f>T89+T123+T128+T168+T178+T213+T231</f>
        <v>150.2525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82</v>
      </c>
      <c r="AT88" s="200" t="s">
        <v>73</v>
      </c>
      <c r="AU88" s="200" t="s">
        <v>74</v>
      </c>
      <c r="AY88" s="199" t="s">
        <v>124</v>
      </c>
      <c r="BK88" s="201">
        <f>BK89+BK123+BK128+BK168+BK178+BK213+BK231</f>
        <v>0</v>
      </c>
    </row>
    <row r="89" spans="1:63" s="12" customFormat="1" ht="22.8" customHeight="1">
      <c r="A89" s="12"/>
      <c r="B89" s="188"/>
      <c r="C89" s="189"/>
      <c r="D89" s="190" t="s">
        <v>73</v>
      </c>
      <c r="E89" s="202" t="s">
        <v>82</v>
      </c>
      <c r="F89" s="202" t="s">
        <v>125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SUM(P90:P122)</f>
        <v>0</v>
      </c>
      <c r="Q89" s="196"/>
      <c r="R89" s="197">
        <f>SUM(R90:R122)</f>
        <v>0</v>
      </c>
      <c r="S89" s="196"/>
      <c r="T89" s="198">
        <f>SUM(T90:T122)</f>
        <v>150.2525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82</v>
      </c>
      <c r="AT89" s="200" t="s">
        <v>73</v>
      </c>
      <c r="AU89" s="200" t="s">
        <v>82</v>
      </c>
      <c r="AY89" s="199" t="s">
        <v>124</v>
      </c>
      <c r="BK89" s="201">
        <f>SUM(BK90:BK122)</f>
        <v>0</v>
      </c>
    </row>
    <row r="90" spans="1:65" s="2" customFormat="1" ht="21.75" customHeight="1">
      <c r="A90" s="38"/>
      <c r="B90" s="39"/>
      <c r="C90" s="204" t="s">
        <v>82</v>
      </c>
      <c r="D90" s="204" t="s">
        <v>126</v>
      </c>
      <c r="E90" s="205" t="s">
        <v>127</v>
      </c>
      <c r="F90" s="206" t="s">
        <v>128</v>
      </c>
      <c r="G90" s="207" t="s">
        <v>129</v>
      </c>
      <c r="H90" s="208">
        <v>207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45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0.255</v>
      </c>
      <c r="T90" s="214">
        <f>S90*H90</f>
        <v>52.785000000000004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84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82</v>
      </c>
      <c r="BK90" s="216">
        <f>ROUND(I90*H90,2)</f>
        <v>0</v>
      </c>
      <c r="BL90" s="17" t="s">
        <v>131</v>
      </c>
      <c r="BM90" s="215" t="s">
        <v>132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134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84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136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84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138</v>
      </c>
      <c r="G93" s="225"/>
      <c r="H93" s="228">
        <v>165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84</v>
      </c>
      <c r="AV93" s="13" t="s">
        <v>84</v>
      </c>
      <c r="AW93" s="13" t="s">
        <v>35</v>
      </c>
      <c r="AX93" s="13" t="s">
        <v>74</v>
      </c>
      <c r="AY93" s="234" t="s">
        <v>124</v>
      </c>
    </row>
    <row r="94" spans="1:51" s="13" customFormat="1" ht="12">
      <c r="A94" s="13"/>
      <c r="B94" s="224"/>
      <c r="C94" s="225"/>
      <c r="D94" s="217" t="s">
        <v>137</v>
      </c>
      <c r="E94" s="226" t="s">
        <v>19</v>
      </c>
      <c r="F94" s="227" t="s">
        <v>139</v>
      </c>
      <c r="G94" s="225"/>
      <c r="H94" s="228">
        <v>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137</v>
      </c>
      <c r="AU94" s="234" t="s">
        <v>84</v>
      </c>
      <c r="AV94" s="13" t="s">
        <v>84</v>
      </c>
      <c r="AW94" s="13" t="s">
        <v>35</v>
      </c>
      <c r="AX94" s="13" t="s">
        <v>74</v>
      </c>
      <c r="AY94" s="234" t="s">
        <v>124</v>
      </c>
    </row>
    <row r="95" spans="1:51" s="13" customFormat="1" ht="12">
      <c r="A95" s="13"/>
      <c r="B95" s="224"/>
      <c r="C95" s="225"/>
      <c r="D95" s="217" t="s">
        <v>137</v>
      </c>
      <c r="E95" s="226" t="s">
        <v>19</v>
      </c>
      <c r="F95" s="227" t="s">
        <v>140</v>
      </c>
      <c r="G95" s="225"/>
      <c r="H95" s="228">
        <v>33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137</v>
      </c>
      <c r="AU95" s="234" t="s">
        <v>84</v>
      </c>
      <c r="AV95" s="13" t="s">
        <v>84</v>
      </c>
      <c r="AW95" s="13" t="s">
        <v>35</v>
      </c>
      <c r="AX95" s="13" t="s">
        <v>74</v>
      </c>
      <c r="AY95" s="234" t="s">
        <v>124</v>
      </c>
    </row>
    <row r="96" spans="1:51" s="14" customFormat="1" ht="12">
      <c r="A96" s="14"/>
      <c r="B96" s="235"/>
      <c r="C96" s="236"/>
      <c r="D96" s="217" t="s">
        <v>137</v>
      </c>
      <c r="E96" s="237" t="s">
        <v>19</v>
      </c>
      <c r="F96" s="238" t="s">
        <v>141</v>
      </c>
      <c r="G96" s="236"/>
      <c r="H96" s="239">
        <v>207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137</v>
      </c>
      <c r="AU96" s="245" t="s">
        <v>84</v>
      </c>
      <c r="AV96" s="14" t="s">
        <v>131</v>
      </c>
      <c r="AW96" s="14" t="s">
        <v>35</v>
      </c>
      <c r="AX96" s="14" t="s">
        <v>82</v>
      </c>
      <c r="AY96" s="245" t="s">
        <v>124</v>
      </c>
    </row>
    <row r="97" spans="1:65" s="2" customFormat="1" ht="16.5" customHeight="1">
      <c r="A97" s="38"/>
      <c r="B97" s="39"/>
      <c r="C97" s="204" t="s">
        <v>84</v>
      </c>
      <c r="D97" s="204" t="s">
        <v>126</v>
      </c>
      <c r="E97" s="205" t="s">
        <v>142</v>
      </c>
      <c r="F97" s="206" t="s">
        <v>143</v>
      </c>
      <c r="G97" s="207" t="s">
        <v>129</v>
      </c>
      <c r="H97" s="208">
        <v>174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45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0.44</v>
      </c>
      <c r="T97" s="214">
        <f>S97*H97</f>
        <v>76.56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84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82</v>
      </c>
      <c r="BK97" s="216">
        <f>ROUND(I97*H97,2)</f>
        <v>0</v>
      </c>
      <c r="BL97" s="17" t="s">
        <v>131</v>
      </c>
      <c r="BM97" s="215" t="s">
        <v>144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145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84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146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84</v>
      </c>
    </row>
    <row r="100" spans="1:51" s="13" customFormat="1" ht="12">
      <c r="A100" s="13"/>
      <c r="B100" s="224"/>
      <c r="C100" s="225"/>
      <c r="D100" s="217" t="s">
        <v>137</v>
      </c>
      <c r="E100" s="226" t="s">
        <v>19</v>
      </c>
      <c r="F100" s="227" t="s">
        <v>138</v>
      </c>
      <c r="G100" s="225"/>
      <c r="H100" s="228">
        <v>165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137</v>
      </c>
      <c r="AU100" s="234" t="s">
        <v>84</v>
      </c>
      <c r="AV100" s="13" t="s">
        <v>84</v>
      </c>
      <c r="AW100" s="13" t="s">
        <v>35</v>
      </c>
      <c r="AX100" s="13" t="s">
        <v>74</v>
      </c>
      <c r="AY100" s="234" t="s">
        <v>124</v>
      </c>
    </row>
    <row r="101" spans="1:51" s="13" customFormat="1" ht="12">
      <c r="A101" s="13"/>
      <c r="B101" s="224"/>
      <c r="C101" s="225"/>
      <c r="D101" s="217" t="s">
        <v>137</v>
      </c>
      <c r="E101" s="226" t="s">
        <v>19</v>
      </c>
      <c r="F101" s="227" t="s">
        <v>139</v>
      </c>
      <c r="G101" s="225"/>
      <c r="H101" s="228">
        <v>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137</v>
      </c>
      <c r="AU101" s="234" t="s">
        <v>84</v>
      </c>
      <c r="AV101" s="13" t="s">
        <v>84</v>
      </c>
      <c r="AW101" s="13" t="s">
        <v>35</v>
      </c>
      <c r="AX101" s="13" t="s">
        <v>74</v>
      </c>
      <c r="AY101" s="234" t="s">
        <v>124</v>
      </c>
    </row>
    <row r="102" spans="1:51" s="14" customFormat="1" ht="12">
      <c r="A102" s="14"/>
      <c r="B102" s="235"/>
      <c r="C102" s="236"/>
      <c r="D102" s="217" t="s">
        <v>137</v>
      </c>
      <c r="E102" s="237" t="s">
        <v>19</v>
      </c>
      <c r="F102" s="238" t="s">
        <v>141</v>
      </c>
      <c r="G102" s="236"/>
      <c r="H102" s="239">
        <v>174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137</v>
      </c>
      <c r="AU102" s="245" t="s">
        <v>84</v>
      </c>
      <c r="AV102" s="14" t="s">
        <v>131</v>
      </c>
      <c r="AW102" s="14" t="s">
        <v>35</v>
      </c>
      <c r="AX102" s="14" t="s">
        <v>82</v>
      </c>
      <c r="AY102" s="245" t="s">
        <v>124</v>
      </c>
    </row>
    <row r="103" spans="1:65" s="2" customFormat="1" ht="16.5" customHeight="1">
      <c r="A103" s="38"/>
      <c r="B103" s="39"/>
      <c r="C103" s="204" t="s">
        <v>147</v>
      </c>
      <c r="D103" s="204" t="s">
        <v>126</v>
      </c>
      <c r="E103" s="205" t="s">
        <v>148</v>
      </c>
      <c r="F103" s="206" t="s">
        <v>149</v>
      </c>
      <c r="G103" s="207" t="s">
        <v>129</v>
      </c>
      <c r="H103" s="208">
        <v>2.5</v>
      </c>
      <c r="I103" s="209"/>
      <c r="J103" s="210">
        <f>ROUND(I103*H103,2)</f>
        <v>0</v>
      </c>
      <c r="K103" s="206" t="s">
        <v>130</v>
      </c>
      <c r="L103" s="44"/>
      <c r="M103" s="211" t="s">
        <v>19</v>
      </c>
      <c r="N103" s="212" t="s">
        <v>45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0.243</v>
      </c>
      <c r="T103" s="214">
        <f>S103*H103</f>
        <v>0.6074999999999999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131</v>
      </c>
      <c r="AT103" s="215" t="s">
        <v>126</v>
      </c>
      <c r="AU103" s="215" t="s">
        <v>84</v>
      </c>
      <c r="AY103" s="17" t="s">
        <v>124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82</v>
      </c>
      <c r="BK103" s="216">
        <f>ROUND(I103*H103,2)</f>
        <v>0</v>
      </c>
      <c r="BL103" s="17" t="s">
        <v>131</v>
      </c>
      <c r="BM103" s="215" t="s">
        <v>150</v>
      </c>
    </row>
    <row r="104" spans="1:47" s="2" customFormat="1" ht="12">
      <c r="A104" s="38"/>
      <c r="B104" s="39"/>
      <c r="C104" s="40"/>
      <c r="D104" s="217" t="s">
        <v>133</v>
      </c>
      <c r="E104" s="40"/>
      <c r="F104" s="218" t="s">
        <v>151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133</v>
      </c>
      <c r="AU104" s="17" t="s">
        <v>84</v>
      </c>
    </row>
    <row r="105" spans="1:47" s="2" customFormat="1" ht="12">
      <c r="A105" s="38"/>
      <c r="B105" s="39"/>
      <c r="C105" s="40"/>
      <c r="D105" s="222" t="s">
        <v>135</v>
      </c>
      <c r="E105" s="40"/>
      <c r="F105" s="223" t="s">
        <v>152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135</v>
      </c>
      <c r="AU105" s="17" t="s">
        <v>84</v>
      </c>
    </row>
    <row r="106" spans="1:51" s="13" customFormat="1" ht="12">
      <c r="A106" s="13"/>
      <c r="B106" s="224"/>
      <c r="C106" s="225"/>
      <c r="D106" s="217" t="s">
        <v>137</v>
      </c>
      <c r="E106" s="226" t="s">
        <v>19</v>
      </c>
      <c r="F106" s="227" t="s">
        <v>153</v>
      </c>
      <c r="G106" s="225"/>
      <c r="H106" s="228">
        <v>2.5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137</v>
      </c>
      <c r="AU106" s="234" t="s">
        <v>84</v>
      </c>
      <c r="AV106" s="13" t="s">
        <v>84</v>
      </c>
      <c r="AW106" s="13" t="s">
        <v>35</v>
      </c>
      <c r="AX106" s="13" t="s">
        <v>82</v>
      </c>
      <c r="AY106" s="234" t="s">
        <v>124</v>
      </c>
    </row>
    <row r="107" spans="1:65" s="2" customFormat="1" ht="16.5" customHeight="1">
      <c r="A107" s="38"/>
      <c r="B107" s="39"/>
      <c r="C107" s="204" t="s">
        <v>131</v>
      </c>
      <c r="D107" s="204" t="s">
        <v>126</v>
      </c>
      <c r="E107" s="205" t="s">
        <v>154</v>
      </c>
      <c r="F107" s="206" t="s">
        <v>155</v>
      </c>
      <c r="G107" s="207" t="s">
        <v>156</v>
      </c>
      <c r="H107" s="208">
        <v>66</v>
      </c>
      <c r="I107" s="209"/>
      <c r="J107" s="210">
        <f>ROUND(I107*H107,2)</f>
        <v>0</v>
      </c>
      <c r="K107" s="206" t="s">
        <v>130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0.29</v>
      </c>
      <c r="T107" s="214">
        <f>S107*H107</f>
        <v>19.139999999999997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84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157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158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84</v>
      </c>
    </row>
    <row r="109" spans="1:47" s="2" customFormat="1" ht="12">
      <c r="A109" s="38"/>
      <c r="B109" s="39"/>
      <c r="C109" s="40"/>
      <c r="D109" s="222" t="s">
        <v>135</v>
      </c>
      <c r="E109" s="40"/>
      <c r="F109" s="223" t="s">
        <v>159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84</v>
      </c>
    </row>
    <row r="110" spans="1:51" s="13" customFormat="1" ht="12">
      <c r="A110" s="13"/>
      <c r="B110" s="224"/>
      <c r="C110" s="225"/>
      <c r="D110" s="217" t="s">
        <v>137</v>
      </c>
      <c r="E110" s="226" t="s">
        <v>19</v>
      </c>
      <c r="F110" s="227" t="s">
        <v>160</v>
      </c>
      <c r="G110" s="225"/>
      <c r="H110" s="228">
        <v>54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137</v>
      </c>
      <c r="AU110" s="234" t="s">
        <v>84</v>
      </c>
      <c r="AV110" s="13" t="s">
        <v>84</v>
      </c>
      <c r="AW110" s="13" t="s">
        <v>35</v>
      </c>
      <c r="AX110" s="13" t="s">
        <v>74</v>
      </c>
      <c r="AY110" s="234" t="s">
        <v>124</v>
      </c>
    </row>
    <row r="111" spans="1:51" s="13" customFormat="1" ht="12">
      <c r="A111" s="13"/>
      <c r="B111" s="224"/>
      <c r="C111" s="225"/>
      <c r="D111" s="217" t="s">
        <v>137</v>
      </c>
      <c r="E111" s="226" t="s">
        <v>19</v>
      </c>
      <c r="F111" s="227" t="s">
        <v>161</v>
      </c>
      <c r="G111" s="225"/>
      <c r="H111" s="228">
        <v>12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137</v>
      </c>
      <c r="AU111" s="234" t="s">
        <v>84</v>
      </c>
      <c r="AV111" s="13" t="s">
        <v>84</v>
      </c>
      <c r="AW111" s="13" t="s">
        <v>35</v>
      </c>
      <c r="AX111" s="13" t="s">
        <v>74</v>
      </c>
      <c r="AY111" s="234" t="s">
        <v>124</v>
      </c>
    </row>
    <row r="112" spans="1:51" s="14" customFormat="1" ht="12">
      <c r="A112" s="14"/>
      <c r="B112" s="235"/>
      <c r="C112" s="236"/>
      <c r="D112" s="217" t="s">
        <v>137</v>
      </c>
      <c r="E112" s="237" t="s">
        <v>19</v>
      </c>
      <c r="F112" s="238" t="s">
        <v>141</v>
      </c>
      <c r="G112" s="236"/>
      <c r="H112" s="239">
        <v>66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137</v>
      </c>
      <c r="AU112" s="245" t="s">
        <v>84</v>
      </c>
      <c r="AV112" s="14" t="s">
        <v>131</v>
      </c>
      <c r="AW112" s="14" t="s">
        <v>35</v>
      </c>
      <c r="AX112" s="14" t="s">
        <v>82</v>
      </c>
      <c r="AY112" s="245" t="s">
        <v>124</v>
      </c>
    </row>
    <row r="113" spans="1:65" s="2" customFormat="1" ht="16.5" customHeight="1">
      <c r="A113" s="38"/>
      <c r="B113" s="39"/>
      <c r="C113" s="204" t="s">
        <v>162</v>
      </c>
      <c r="D113" s="204" t="s">
        <v>126</v>
      </c>
      <c r="E113" s="205" t="s">
        <v>163</v>
      </c>
      <c r="F113" s="206" t="s">
        <v>164</v>
      </c>
      <c r="G113" s="207" t="s">
        <v>156</v>
      </c>
      <c r="H113" s="208">
        <v>29</v>
      </c>
      <c r="I113" s="209"/>
      <c r="J113" s="210">
        <f>ROUND(I113*H113,2)</f>
        <v>0</v>
      </c>
      <c r="K113" s="206" t="s">
        <v>130</v>
      </c>
      <c r="L113" s="44"/>
      <c r="M113" s="211" t="s">
        <v>19</v>
      </c>
      <c r="N113" s="212" t="s">
        <v>45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0.04</v>
      </c>
      <c r="T113" s="214">
        <f>S113*H113</f>
        <v>1.16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131</v>
      </c>
      <c r="AT113" s="215" t="s">
        <v>126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131</v>
      </c>
      <c r="BM113" s="215" t="s">
        <v>165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166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47" s="2" customFormat="1" ht="12">
      <c r="A115" s="38"/>
      <c r="B115" s="39"/>
      <c r="C115" s="40"/>
      <c r="D115" s="222" t="s">
        <v>135</v>
      </c>
      <c r="E115" s="40"/>
      <c r="F115" s="223" t="s">
        <v>167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135</v>
      </c>
      <c r="AU115" s="17" t="s">
        <v>84</v>
      </c>
    </row>
    <row r="116" spans="1:51" s="13" customFormat="1" ht="12">
      <c r="A116" s="13"/>
      <c r="B116" s="224"/>
      <c r="C116" s="225"/>
      <c r="D116" s="217" t="s">
        <v>137</v>
      </c>
      <c r="E116" s="226" t="s">
        <v>19</v>
      </c>
      <c r="F116" s="227" t="s">
        <v>168</v>
      </c>
      <c r="G116" s="225"/>
      <c r="H116" s="228">
        <v>29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137</v>
      </c>
      <c r="AU116" s="234" t="s">
        <v>84</v>
      </c>
      <c r="AV116" s="13" t="s">
        <v>84</v>
      </c>
      <c r="AW116" s="13" t="s">
        <v>35</v>
      </c>
      <c r="AX116" s="13" t="s">
        <v>82</v>
      </c>
      <c r="AY116" s="234" t="s">
        <v>124</v>
      </c>
    </row>
    <row r="117" spans="1:65" s="2" customFormat="1" ht="16.5" customHeight="1">
      <c r="A117" s="38"/>
      <c r="B117" s="39"/>
      <c r="C117" s="204" t="s">
        <v>169</v>
      </c>
      <c r="D117" s="204" t="s">
        <v>126</v>
      </c>
      <c r="E117" s="205" t="s">
        <v>170</v>
      </c>
      <c r="F117" s="206" t="s">
        <v>171</v>
      </c>
      <c r="G117" s="207" t="s">
        <v>129</v>
      </c>
      <c r="H117" s="208">
        <v>174</v>
      </c>
      <c r="I117" s="209"/>
      <c r="J117" s="210">
        <f>ROUND(I117*H117,2)</f>
        <v>0</v>
      </c>
      <c r="K117" s="206" t="s">
        <v>130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172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173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47" s="2" customFormat="1" ht="12">
      <c r="A119" s="38"/>
      <c r="B119" s="39"/>
      <c r="C119" s="40"/>
      <c r="D119" s="222" t="s">
        <v>135</v>
      </c>
      <c r="E119" s="40"/>
      <c r="F119" s="223" t="s">
        <v>174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135</v>
      </c>
      <c r="AU119" s="17" t="s">
        <v>84</v>
      </c>
    </row>
    <row r="120" spans="1:51" s="13" customFormat="1" ht="12">
      <c r="A120" s="13"/>
      <c r="B120" s="224"/>
      <c r="C120" s="225"/>
      <c r="D120" s="217" t="s">
        <v>137</v>
      </c>
      <c r="E120" s="226" t="s">
        <v>19</v>
      </c>
      <c r="F120" s="227" t="s">
        <v>138</v>
      </c>
      <c r="G120" s="225"/>
      <c r="H120" s="228">
        <v>165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137</v>
      </c>
      <c r="AU120" s="234" t="s">
        <v>84</v>
      </c>
      <c r="AV120" s="13" t="s">
        <v>84</v>
      </c>
      <c r="AW120" s="13" t="s">
        <v>35</v>
      </c>
      <c r="AX120" s="13" t="s">
        <v>74</v>
      </c>
      <c r="AY120" s="234" t="s">
        <v>124</v>
      </c>
    </row>
    <row r="121" spans="1:51" s="13" customFormat="1" ht="12">
      <c r="A121" s="13"/>
      <c r="B121" s="224"/>
      <c r="C121" s="225"/>
      <c r="D121" s="217" t="s">
        <v>137</v>
      </c>
      <c r="E121" s="226" t="s">
        <v>19</v>
      </c>
      <c r="F121" s="227" t="s">
        <v>139</v>
      </c>
      <c r="G121" s="225"/>
      <c r="H121" s="228">
        <v>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137</v>
      </c>
      <c r="AU121" s="234" t="s">
        <v>84</v>
      </c>
      <c r="AV121" s="13" t="s">
        <v>84</v>
      </c>
      <c r="AW121" s="13" t="s">
        <v>35</v>
      </c>
      <c r="AX121" s="13" t="s">
        <v>74</v>
      </c>
      <c r="AY121" s="234" t="s">
        <v>124</v>
      </c>
    </row>
    <row r="122" spans="1:51" s="14" customFormat="1" ht="12">
      <c r="A122" s="14"/>
      <c r="B122" s="235"/>
      <c r="C122" s="236"/>
      <c r="D122" s="217" t="s">
        <v>137</v>
      </c>
      <c r="E122" s="237" t="s">
        <v>19</v>
      </c>
      <c r="F122" s="238" t="s">
        <v>141</v>
      </c>
      <c r="G122" s="236"/>
      <c r="H122" s="239">
        <v>174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137</v>
      </c>
      <c r="AU122" s="245" t="s">
        <v>84</v>
      </c>
      <c r="AV122" s="14" t="s">
        <v>131</v>
      </c>
      <c r="AW122" s="14" t="s">
        <v>35</v>
      </c>
      <c r="AX122" s="14" t="s">
        <v>82</v>
      </c>
      <c r="AY122" s="245" t="s">
        <v>124</v>
      </c>
    </row>
    <row r="123" spans="1:63" s="12" customFormat="1" ht="22.8" customHeight="1">
      <c r="A123" s="12"/>
      <c r="B123" s="188"/>
      <c r="C123" s="189"/>
      <c r="D123" s="190" t="s">
        <v>73</v>
      </c>
      <c r="E123" s="202" t="s">
        <v>131</v>
      </c>
      <c r="F123" s="202" t="s">
        <v>175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SUM(P124:P127)</f>
        <v>0</v>
      </c>
      <c r="Q123" s="196"/>
      <c r="R123" s="197">
        <f>SUM(R124:R127)</f>
        <v>0</v>
      </c>
      <c r="S123" s="196"/>
      <c r="T123" s="19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9" t="s">
        <v>82</v>
      </c>
      <c r="AT123" s="200" t="s">
        <v>73</v>
      </c>
      <c r="AU123" s="200" t="s">
        <v>82</v>
      </c>
      <c r="AY123" s="199" t="s">
        <v>124</v>
      </c>
      <c r="BK123" s="201">
        <f>SUM(BK124:BK127)</f>
        <v>0</v>
      </c>
    </row>
    <row r="124" spans="1:65" s="2" customFormat="1" ht="21.75" customHeight="1">
      <c r="A124" s="38"/>
      <c r="B124" s="39"/>
      <c r="C124" s="204" t="s">
        <v>176</v>
      </c>
      <c r="D124" s="204" t="s">
        <v>126</v>
      </c>
      <c r="E124" s="205" t="s">
        <v>177</v>
      </c>
      <c r="F124" s="206" t="s">
        <v>178</v>
      </c>
      <c r="G124" s="207" t="s">
        <v>129</v>
      </c>
      <c r="H124" s="208">
        <v>33</v>
      </c>
      <c r="I124" s="209"/>
      <c r="J124" s="210">
        <f>ROUND(I124*H124,2)</f>
        <v>0</v>
      </c>
      <c r="K124" s="206" t="s">
        <v>130</v>
      </c>
      <c r="L124" s="44"/>
      <c r="M124" s="211" t="s">
        <v>19</v>
      </c>
      <c r="N124" s="212" t="s">
        <v>45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131</v>
      </c>
      <c r="AT124" s="215" t="s">
        <v>126</v>
      </c>
      <c r="AU124" s="215" t="s">
        <v>84</v>
      </c>
      <c r="AY124" s="17" t="s">
        <v>124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82</v>
      </c>
      <c r="BK124" s="216">
        <f>ROUND(I124*H124,2)</f>
        <v>0</v>
      </c>
      <c r="BL124" s="17" t="s">
        <v>131</v>
      </c>
      <c r="BM124" s="215" t="s">
        <v>179</v>
      </c>
    </row>
    <row r="125" spans="1:47" s="2" customFormat="1" ht="12">
      <c r="A125" s="38"/>
      <c r="B125" s="39"/>
      <c r="C125" s="40"/>
      <c r="D125" s="217" t="s">
        <v>133</v>
      </c>
      <c r="E125" s="40"/>
      <c r="F125" s="218" t="s">
        <v>180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84</v>
      </c>
    </row>
    <row r="126" spans="1:47" s="2" customFormat="1" ht="12">
      <c r="A126" s="38"/>
      <c r="B126" s="39"/>
      <c r="C126" s="40"/>
      <c r="D126" s="222" t="s">
        <v>135</v>
      </c>
      <c r="E126" s="40"/>
      <c r="F126" s="223" t="s">
        <v>181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135</v>
      </c>
      <c r="AU126" s="17" t="s">
        <v>84</v>
      </c>
    </row>
    <row r="127" spans="1:51" s="13" customFormat="1" ht="12">
      <c r="A127" s="13"/>
      <c r="B127" s="224"/>
      <c r="C127" s="225"/>
      <c r="D127" s="217" t="s">
        <v>137</v>
      </c>
      <c r="E127" s="226" t="s">
        <v>19</v>
      </c>
      <c r="F127" s="227" t="s">
        <v>182</v>
      </c>
      <c r="G127" s="225"/>
      <c r="H127" s="228">
        <v>33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137</v>
      </c>
      <c r="AU127" s="234" t="s">
        <v>84</v>
      </c>
      <c r="AV127" s="13" t="s">
        <v>84</v>
      </c>
      <c r="AW127" s="13" t="s">
        <v>35</v>
      </c>
      <c r="AX127" s="13" t="s">
        <v>82</v>
      </c>
      <c r="AY127" s="234" t="s">
        <v>124</v>
      </c>
    </row>
    <row r="128" spans="1:63" s="12" customFormat="1" ht="22.8" customHeight="1">
      <c r="A128" s="12"/>
      <c r="B128" s="188"/>
      <c r="C128" s="189"/>
      <c r="D128" s="190" t="s">
        <v>73</v>
      </c>
      <c r="E128" s="202" t="s">
        <v>162</v>
      </c>
      <c r="F128" s="202" t="s">
        <v>183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SUM(P129:P167)</f>
        <v>0</v>
      </c>
      <c r="Q128" s="196"/>
      <c r="R128" s="197">
        <f>SUM(R129:R167)</f>
        <v>46.82583</v>
      </c>
      <c r="S128" s="196"/>
      <c r="T128" s="198">
        <f>SUM(T129:T167)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82</v>
      </c>
      <c r="AT128" s="200" t="s">
        <v>73</v>
      </c>
      <c r="AU128" s="200" t="s">
        <v>82</v>
      </c>
      <c r="AY128" s="199" t="s">
        <v>124</v>
      </c>
      <c r="BK128" s="201">
        <f>SUM(BK129:BK167)</f>
        <v>0</v>
      </c>
    </row>
    <row r="129" spans="1:65" s="2" customFormat="1" ht="16.5" customHeight="1">
      <c r="A129" s="38"/>
      <c r="B129" s="39"/>
      <c r="C129" s="204" t="s">
        <v>184</v>
      </c>
      <c r="D129" s="204" t="s">
        <v>126</v>
      </c>
      <c r="E129" s="205" t="s">
        <v>185</v>
      </c>
      <c r="F129" s="206" t="s">
        <v>186</v>
      </c>
      <c r="G129" s="207" t="s">
        <v>129</v>
      </c>
      <c r="H129" s="208">
        <v>174</v>
      </c>
      <c r="I129" s="209"/>
      <c r="J129" s="210">
        <f>ROUND(I129*H129,2)</f>
        <v>0</v>
      </c>
      <c r="K129" s="206" t="s">
        <v>130</v>
      </c>
      <c r="L129" s="44"/>
      <c r="M129" s="211" t="s">
        <v>19</v>
      </c>
      <c r="N129" s="212" t="s">
        <v>45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131</v>
      </c>
      <c r="AT129" s="215" t="s">
        <v>126</v>
      </c>
      <c r="AU129" s="215" t="s">
        <v>84</v>
      </c>
      <c r="AY129" s="17" t="s">
        <v>124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82</v>
      </c>
      <c r="BK129" s="216">
        <f>ROUND(I129*H129,2)</f>
        <v>0</v>
      </c>
      <c r="BL129" s="17" t="s">
        <v>131</v>
      </c>
      <c r="BM129" s="215" t="s">
        <v>187</v>
      </c>
    </row>
    <row r="130" spans="1:47" s="2" customFormat="1" ht="12">
      <c r="A130" s="38"/>
      <c r="B130" s="39"/>
      <c r="C130" s="40"/>
      <c r="D130" s="217" t="s">
        <v>133</v>
      </c>
      <c r="E130" s="40"/>
      <c r="F130" s="218" t="s">
        <v>188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133</v>
      </c>
      <c r="AU130" s="17" t="s">
        <v>84</v>
      </c>
    </row>
    <row r="131" spans="1:47" s="2" customFormat="1" ht="12">
      <c r="A131" s="38"/>
      <c r="B131" s="39"/>
      <c r="C131" s="40"/>
      <c r="D131" s="222" t="s">
        <v>135</v>
      </c>
      <c r="E131" s="40"/>
      <c r="F131" s="223" t="s">
        <v>189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135</v>
      </c>
      <c r="AU131" s="17" t="s">
        <v>84</v>
      </c>
    </row>
    <row r="132" spans="1:51" s="13" customFormat="1" ht="12">
      <c r="A132" s="13"/>
      <c r="B132" s="224"/>
      <c r="C132" s="225"/>
      <c r="D132" s="217" t="s">
        <v>137</v>
      </c>
      <c r="E132" s="226" t="s">
        <v>19</v>
      </c>
      <c r="F132" s="227" t="s">
        <v>138</v>
      </c>
      <c r="G132" s="225"/>
      <c r="H132" s="228">
        <v>165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137</v>
      </c>
      <c r="AU132" s="234" t="s">
        <v>84</v>
      </c>
      <c r="AV132" s="13" t="s">
        <v>84</v>
      </c>
      <c r="AW132" s="13" t="s">
        <v>35</v>
      </c>
      <c r="AX132" s="13" t="s">
        <v>74</v>
      </c>
      <c r="AY132" s="234" t="s">
        <v>124</v>
      </c>
    </row>
    <row r="133" spans="1:51" s="13" customFormat="1" ht="12">
      <c r="A133" s="13"/>
      <c r="B133" s="224"/>
      <c r="C133" s="225"/>
      <c r="D133" s="217" t="s">
        <v>137</v>
      </c>
      <c r="E133" s="226" t="s">
        <v>19</v>
      </c>
      <c r="F133" s="227" t="s">
        <v>139</v>
      </c>
      <c r="G133" s="225"/>
      <c r="H133" s="228">
        <v>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137</v>
      </c>
      <c r="AU133" s="234" t="s">
        <v>84</v>
      </c>
      <c r="AV133" s="13" t="s">
        <v>84</v>
      </c>
      <c r="AW133" s="13" t="s">
        <v>35</v>
      </c>
      <c r="AX133" s="13" t="s">
        <v>74</v>
      </c>
      <c r="AY133" s="234" t="s">
        <v>124</v>
      </c>
    </row>
    <row r="134" spans="1:51" s="14" customFormat="1" ht="12">
      <c r="A134" s="14"/>
      <c r="B134" s="235"/>
      <c r="C134" s="236"/>
      <c r="D134" s="217" t="s">
        <v>137</v>
      </c>
      <c r="E134" s="237" t="s">
        <v>19</v>
      </c>
      <c r="F134" s="238" t="s">
        <v>141</v>
      </c>
      <c r="G134" s="236"/>
      <c r="H134" s="239">
        <v>174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137</v>
      </c>
      <c r="AU134" s="245" t="s">
        <v>84</v>
      </c>
      <c r="AV134" s="14" t="s">
        <v>131</v>
      </c>
      <c r="AW134" s="14" t="s">
        <v>35</v>
      </c>
      <c r="AX134" s="14" t="s">
        <v>82</v>
      </c>
      <c r="AY134" s="245" t="s">
        <v>124</v>
      </c>
    </row>
    <row r="135" spans="1:65" s="2" customFormat="1" ht="21.75" customHeight="1">
      <c r="A135" s="38"/>
      <c r="B135" s="39"/>
      <c r="C135" s="204" t="s">
        <v>190</v>
      </c>
      <c r="D135" s="204" t="s">
        <v>126</v>
      </c>
      <c r="E135" s="205" t="s">
        <v>191</v>
      </c>
      <c r="F135" s="206" t="s">
        <v>192</v>
      </c>
      <c r="G135" s="207" t="s">
        <v>129</v>
      </c>
      <c r="H135" s="208">
        <v>174</v>
      </c>
      <c r="I135" s="209"/>
      <c r="J135" s="210">
        <f>ROUND(I135*H135,2)</f>
        <v>0</v>
      </c>
      <c r="K135" s="206" t="s">
        <v>130</v>
      </c>
      <c r="L135" s="44"/>
      <c r="M135" s="211" t="s">
        <v>19</v>
      </c>
      <c r="N135" s="212" t="s">
        <v>45</v>
      </c>
      <c r="O135" s="84"/>
      <c r="P135" s="213">
        <f>O135*H135</f>
        <v>0</v>
      </c>
      <c r="Q135" s="213">
        <v>0.08922</v>
      </c>
      <c r="R135" s="213">
        <f>Q135*H135</f>
        <v>15.52428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131</v>
      </c>
      <c r="AT135" s="215" t="s">
        <v>126</v>
      </c>
      <c r="AU135" s="215" t="s">
        <v>84</v>
      </c>
      <c r="AY135" s="17" t="s">
        <v>124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82</v>
      </c>
      <c r="BK135" s="216">
        <f>ROUND(I135*H135,2)</f>
        <v>0</v>
      </c>
      <c r="BL135" s="17" t="s">
        <v>131</v>
      </c>
      <c r="BM135" s="215" t="s">
        <v>193</v>
      </c>
    </row>
    <row r="136" spans="1:47" s="2" customFormat="1" ht="12">
      <c r="A136" s="38"/>
      <c r="B136" s="39"/>
      <c r="C136" s="40"/>
      <c r="D136" s="217" t="s">
        <v>133</v>
      </c>
      <c r="E136" s="40"/>
      <c r="F136" s="218" t="s">
        <v>194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84</v>
      </c>
    </row>
    <row r="137" spans="1:47" s="2" customFormat="1" ht="12">
      <c r="A137" s="38"/>
      <c r="B137" s="39"/>
      <c r="C137" s="40"/>
      <c r="D137" s="222" t="s">
        <v>135</v>
      </c>
      <c r="E137" s="40"/>
      <c r="F137" s="223" t="s">
        <v>195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135</v>
      </c>
      <c r="AU137" s="17" t="s">
        <v>84</v>
      </c>
    </row>
    <row r="138" spans="1:51" s="13" customFormat="1" ht="12">
      <c r="A138" s="13"/>
      <c r="B138" s="224"/>
      <c r="C138" s="225"/>
      <c r="D138" s="217" t="s">
        <v>137</v>
      </c>
      <c r="E138" s="226" t="s">
        <v>19</v>
      </c>
      <c r="F138" s="227" t="s">
        <v>138</v>
      </c>
      <c r="G138" s="225"/>
      <c r="H138" s="228">
        <v>165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137</v>
      </c>
      <c r="AU138" s="234" t="s">
        <v>84</v>
      </c>
      <c r="AV138" s="13" t="s">
        <v>84</v>
      </c>
      <c r="AW138" s="13" t="s">
        <v>35</v>
      </c>
      <c r="AX138" s="13" t="s">
        <v>74</v>
      </c>
      <c r="AY138" s="234" t="s">
        <v>124</v>
      </c>
    </row>
    <row r="139" spans="1:51" s="13" customFormat="1" ht="12">
      <c r="A139" s="13"/>
      <c r="B139" s="224"/>
      <c r="C139" s="225"/>
      <c r="D139" s="217" t="s">
        <v>137</v>
      </c>
      <c r="E139" s="226" t="s">
        <v>19</v>
      </c>
      <c r="F139" s="227" t="s">
        <v>139</v>
      </c>
      <c r="G139" s="225"/>
      <c r="H139" s="228">
        <v>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137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124</v>
      </c>
    </row>
    <row r="140" spans="1:51" s="14" customFormat="1" ht="12">
      <c r="A140" s="14"/>
      <c r="B140" s="235"/>
      <c r="C140" s="236"/>
      <c r="D140" s="217" t="s">
        <v>137</v>
      </c>
      <c r="E140" s="237" t="s">
        <v>19</v>
      </c>
      <c r="F140" s="238" t="s">
        <v>141</v>
      </c>
      <c r="G140" s="236"/>
      <c r="H140" s="239">
        <v>174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137</v>
      </c>
      <c r="AU140" s="245" t="s">
        <v>84</v>
      </c>
      <c r="AV140" s="14" t="s">
        <v>131</v>
      </c>
      <c r="AW140" s="14" t="s">
        <v>35</v>
      </c>
      <c r="AX140" s="14" t="s">
        <v>82</v>
      </c>
      <c r="AY140" s="245" t="s">
        <v>124</v>
      </c>
    </row>
    <row r="141" spans="1:65" s="2" customFormat="1" ht="16.5" customHeight="1">
      <c r="A141" s="38"/>
      <c r="B141" s="39"/>
      <c r="C141" s="246" t="s">
        <v>196</v>
      </c>
      <c r="D141" s="246" t="s">
        <v>197</v>
      </c>
      <c r="E141" s="247" t="s">
        <v>198</v>
      </c>
      <c r="F141" s="248" t="s">
        <v>199</v>
      </c>
      <c r="G141" s="249" t="s">
        <v>129</v>
      </c>
      <c r="H141" s="250">
        <v>18.48</v>
      </c>
      <c r="I141" s="251"/>
      <c r="J141" s="252">
        <f>ROUND(I141*H141,2)</f>
        <v>0</v>
      </c>
      <c r="K141" s="248" t="s">
        <v>130</v>
      </c>
      <c r="L141" s="253"/>
      <c r="M141" s="254" t="s">
        <v>19</v>
      </c>
      <c r="N141" s="255" t="s">
        <v>45</v>
      </c>
      <c r="O141" s="84"/>
      <c r="P141" s="213">
        <f>O141*H141</f>
        <v>0</v>
      </c>
      <c r="Q141" s="213">
        <v>0.12</v>
      </c>
      <c r="R141" s="213">
        <f>Q141*H141</f>
        <v>2.2176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184</v>
      </c>
      <c r="AT141" s="215" t="s">
        <v>197</v>
      </c>
      <c r="AU141" s="215" t="s">
        <v>84</v>
      </c>
      <c r="AY141" s="17" t="s">
        <v>124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131</v>
      </c>
      <c r="BM141" s="215" t="s">
        <v>200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199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84</v>
      </c>
    </row>
    <row r="143" spans="1:51" s="13" customFormat="1" ht="12">
      <c r="A143" s="13"/>
      <c r="B143" s="224"/>
      <c r="C143" s="225"/>
      <c r="D143" s="217" t="s">
        <v>137</v>
      </c>
      <c r="E143" s="226" t="s">
        <v>19</v>
      </c>
      <c r="F143" s="227" t="s">
        <v>201</v>
      </c>
      <c r="G143" s="225"/>
      <c r="H143" s="228">
        <v>154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137</v>
      </c>
      <c r="AU143" s="234" t="s">
        <v>84</v>
      </c>
      <c r="AV143" s="13" t="s">
        <v>84</v>
      </c>
      <c r="AW143" s="13" t="s">
        <v>35</v>
      </c>
      <c r="AX143" s="13" t="s">
        <v>82</v>
      </c>
      <c r="AY143" s="234" t="s">
        <v>124</v>
      </c>
    </row>
    <row r="144" spans="1:51" s="13" customFormat="1" ht="12">
      <c r="A144" s="13"/>
      <c r="B144" s="224"/>
      <c r="C144" s="225"/>
      <c r="D144" s="217" t="s">
        <v>137</v>
      </c>
      <c r="E144" s="225"/>
      <c r="F144" s="227" t="s">
        <v>202</v>
      </c>
      <c r="G144" s="225"/>
      <c r="H144" s="228">
        <v>18.48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137</v>
      </c>
      <c r="AU144" s="234" t="s">
        <v>84</v>
      </c>
      <c r="AV144" s="13" t="s">
        <v>84</v>
      </c>
      <c r="AW144" s="13" t="s">
        <v>4</v>
      </c>
      <c r="AX144" s="13" t="s">
        <v>82</v>
      </c>
      <c r="AY144" s="234" t="s">
        <v>124</v>
      </c>
    </row>
    <row r="145" spans="1:65" s="2" customFormat="1" ht="16.5" customHeight="1">
      <c r="A145" s="38"/>
      <c r="B145" s="39"/>
      <c r="C145" s="246" t="s">
        <v>203</v>
      </c>
      <c r="D145" s="246" t="s">
        <v>197</v>
      </c>
      <c r="E145" s="247" t="s">
        <v>204</v>
      </c>
      <c r="F145" s="248" t="s">
        <v>205</v>
      </c>
      <c r="G145" s="249" t="s">
        <v>129</v>
      </c>
      <c r="H145" s="250">
        <v>141.68</v>
      </c>
      <c r="I145" s="251"/>
      <c r="J145" s="252">
        <f>ROUND(I145*H145,2)</f>
        <v>0</v>
      </c>
      <c r="K145" s="248" t="s">
        <v>130</v>
      </c>
      <c r="L145" s="253"/>
      <c r="M145" s="254" t="s">
        <v>19</v>
      </c>
      <c r="N145" s="255" t="s">
        <v>45</v>
      </c>
      <c r="O145" s="84"/>
      <c r="P145" s="213">
        <f>O145*H145</f>
        <v>0</v>
      </c>
      <c r="Q145" s="213">
        <v>0.12</v>
      </c>
      <c r="R145" s="213">
        <f>Q145*H145</f>
        <v>17.0016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184</v>
      </c>
      <c r="AT145" s="215" t="s">
        <v>197</v>
      </c>
      <c r="AU145" s="215" t="s">
        <v>84</v>
      </c>
      <c r="AY145" s="17" t="s">
        <v>124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82</v>
      </c>
      <c r="BK145" s="216">
        <f>ROUND(I145*H145,2)</f>
        <v>0</v>
      </c>
      <c r="BL145" s="17" t="s">
        <v>131</v>
      </c>
      <c r="BM145" s="215" t="s">
        <v>206</v>
      </c>
    </row>
    <row r="146" spans="1:47" s="2" customFormat="1" ht="12">
      <c r="A146" s="38"/>
      <c r="B146" s="39"/>
      <c r="C146" s="40"/>
      <c r="D146" s="217" t="s">
        <v>133</v>
      </c>
      <c r="E146" s="40"/>
      <c r="F146" s="218" t="s">
        <v>205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133</v>
      </c>
      <c r="AU146" s="17" t="s">
        <v>84</v>
      </c>
    </row>
    <row r="147" spans="1:51" s="13" customFormat="1" ht="12">
      <c r="A147" s="13"/>
      <c r="B147" s="224"/>
      <c r="C147" s="225"/>
      <c r="D147" s="217" t="s">
        <v>137</v>
      </c>
      <c r="E147" s="226" t="s">
        <v>19</v>
      </c>
      <c r="F147" s="227" t="s">
        <v>201</v>
      </c>
      <c r="G147" s="225"/>
      <c r="H147" s="228">
        <v>154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137</v>
      </c>
      <c r="AU147" s="234" t="s">
        <v>84</v>
      </c>
      <c r="AV147" s="13" t="s">
        <v>84</v>
      </c>
      <c r="AW147" s="13" t="s">
        <v>35</v>
      </c>
      <c r="AX147" s="13" t="s">
        <v>82</v>
      </c>
      <c r="AY147" s="234" t="s">
        <v>124</v>
      </c>
    </row>
    <row r="148" spans="1:51" s="13" customFormat="1" ht="12">
      <c r="A148" s="13"/>
      <c r="B148" s="224"/>
      <c r="C148" s="225"/>
      <c r="D148" s="217" t="s">
        <v>137</v>
      </c>
      <c r="E148" s="225"/>
      <c r="F148" s="227" t="s">
        <v>207</v>
      </c>
      <c r="G148" s="225"/>
      <c r="H148" s="228">
        <v>141.68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137</v>
      </c>
      <c r="AU148" s="234" t="s">
        <v>84</v>
      </c>
      <c r="AV148" s="13" t="s">
        <v>84</v>
      </c>
      <c r="AW148" s="13" t="s">
        <v>4</v>
      </c>
      <c r="AX148" s="13" t="s">
        <v>82</v>
      </c>
      <c r="AY148" s="234" t="s">
        <v>124</v>
      </c>
    </row>
    <row r="149" spans="1:65" s="2" customFormat="1" ht="16.5" customHeight="1">
      <c r="A149" s="38"/>
      <c r="B149" s="39"/>
      <c r="C149" s="246" t="s">
        <v>208</v>
      </c>
      <c r="D149" s="246" t="s">
        <v>197</v>
      </c>
      <c r="E149" s="247" t="s">
        <v>209</v>
      </c>
      <c r="F149" s="248" t="s">
        <v>210</v>
      </c>
      <c r="G149" s="249" t="s">
        <v>129</v>
      </c>
      <c r="H149" s="250">
        <v>20.4</v>
      </c>
      <c r="I149" s="251"/>
      <c r="J149" s="252">
        <f>ROUND(I149*H149,2)</f>
        <v>0</v>
      </c>
      <c r="K149" s="248" t="s">
        <v>130</v>
      </c>
      <c r="L149" s="253"/>
      <c r="M149" s="254" t="s">
        <v>19</v>
      </c>
      <c r="N149" s="255" t="s">
        <v>45</v>
      </c>
      <c r="O149" s="84"/>
      <c r="P149" s="213">
        <f>O149*H149</f>
        <v>0</v>
      </c>
      <c r="Q149" s="213">
        <v>0.131</v>
      </c>
      <c r="R149" s="213">
        <f>Q149*H149</f>
        <v>2.6724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184</v>
      </c>
      <c r="AT149" s="215" t="s">
        <v>197</v>
      </c>
      <c r="AU149" s="215" t="s">
        <v>84</v>
      </c>
      <c r="AY149" s="17" t="s">
        <v>124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82</v>
      </c>
      <c r="BK149" s="216">
        <f>ROUND(I149*H149,2)</f>
        <v>0</v>
      </c>
      <c r="BL149" s="17" t="s">
        <v>131</v>
      </c>
      <c r="BM149" s="215" t="s">
        <v>211</v>
      </c>
    </row>
    <row r="150" spans="1:47" s="2" customFormat="1" ht="12">
      <c r="A150" s="38"/>
      <c r="B150" s="39"/>
      <c r="C150" s="40"/>
      <c r="D150" s="217" t="s">
        <v>133</v>
      </c>
      <c r="E150" s="40"/>
      <c r="F150" s="218" t="s">
        <v>210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133</v>
      </c>
      <c r="AU150" s="17" t="s">
        <v>84</v>
      </c>
    </row>
    <row r="151" spans="1:51" s="13" customFormat="1" ht="12">
      <c r="A151" s="13"/>
      <c r="B151" s="224"/>
      <c r="C151" s="225"/>
      <c r="D151" s="217" t="s">
        <v>137</v>
      </c>
      <c r="E151" s="226" t="s">
        <v>19</v>
      </c>
      <c r="F151" s="227" t="s">
        <v>212</v>
      </c>
      <c r="G151" s="225"/>
      <c r="H151" s="228">
        <v>11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137</v>
      </c>
      <c r="AU151" s="234" t="s">
        <v>84</v>
      </c>
      <c r="AV151" s="13" t="s">
        <v>84</v>
      </c>
      <c r="AW151" s="13" t="s">
        <v>35</v>
      </c>
      <c r="AX151" s="13" t="s">
        <v>74</v>
      </c>
      <c r="AY151" s="234" t="s">
        <v>124</v>
      </c>
    </row>
    <row r="152" spans="1:51" s="13" customFormat="1" ht="12">
      <c r="A152" s="13"/>
      <c r="B152" s="224"/>
      <c r="C152" s="225"/>
      <c r="D152" s="217" t="s">
        <v>137</v>
      </c>
      <c r="E152" s="226" t="s">
        <v>19</v>
      </c>
      <c r="F152" s="227" t="s">
        <v>139</v>
      </c>
      <c r="G152" s="225"/>
      <c r="H152" s="228">
        <v>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137</v>
      </c>
      <c r="AU152" s="234" t="s">
        <v>84</v>
      </c>
      <c r="AV152" s="13" t="s">
        <v>84</v>
      </c>
      <c r="AW152" s="13" t="s">
        <v>35</v>
      </c>
      <c r="AX152" s="13" t="s">
        <v>74</v>
      </c>
      <c r="AY152" s="234" t="s">
        <v>124</v>
      </c>
    </row>
    <row r="153" spans="1:51" s="14" customFormat="1" ht="12">
      <c r="A153" s="14"/>
      <c r="B153" s="235"/>
      <c r="C153" s="236"/>
      <c r="D153" s="217" t="s">
        <v>137</v>
      </c>
      <c r="E153" s="237" t="s">
        <v>19</v>
      </c>
      <c r="F153" s="238" t="s">
        <v>141</v>
      </c>
      <c r="G153" s="236"/>
      <c r="H153" s="239">
        <v>20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137</v>
      </c>
      <c r="AU153" s="245" t="s">
        <v>84</v>
      </c>
      <c r="AV153" s="14" t="s">
        <v>131</v>
      </c>
      <c r="AW153" s="14" t="s">
        <v>35</v>
      </c>
      <c r="AX153" s="14" t="s">
        <v>82</v>
      </c>
      <c r="AY153" s="245" t="s">
        <v>124</v>
      </c>
    </row>
    <row r="154" spans="1:51" s="13" customFormat="1" ht="12">
      <c r="A154" s="13"/>
      <c r="B154" s="224"/>
      <c r="C154" s="225"/>
      <c r="D154" s="217" t="s">
        <v>137</v>
      </c>
      <c r="E154" s="225"/>
      <c r="F154" s="227" t="s">
        <v>213</v>
      </c>
      <c r="G154" s="225"/>
      <c r="H154" s="228">
        <v>20.4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137</v>
      </c>
      <c r="AU154" s="234" t="s">
        <v>84</v>
      </c>
      <c r="AV154" s="13" t="s">
        <v>84</v>
      </c>
      <c r="AW154" s="13" t="s">
        <v>4</v>
      </c>
      <c r="AX154" s="13" t="s">
        <v>82</v>
      </c>
      <c r="AY154" s="234" t="s">
        <v>124</v>
      </c>
    </row>
    <row r="155" spans="1:65" s="2" customFormat="1" ht="21.75" customHeight="1">
      <c r="A155" s="38"/>
      <c r="B155" s="39"/>
      <c r="C155" s="204" t="s">
        <v>214</v>
      </c>
      <c r="D155" s="204" t="s">
        <v>126</v>
      </c>
      <c r="E155" s="205" t="s">
        <v>215</v>
      </c>
      <c r="F155" s="206" t="s">
        <v>216</v>
      </c>
      <c r="G155" s="207" t="s">
        <v>129</v>
      </c>
      <c r="H155" s="208">
        <v>174</v>
      </c>
      <c r="I155" s="209"/>
      <c r="J155" s="210">
        <f>ROUND(I155*H155,2)</f>
        <v>0</v>
      </c>
      <c r="K155" s="206" t="s">
        <v>130</v>
      </c>
      <c r="L155" s="44"/>
      <c r="M155" s="211" t="s">
        <v>19</v>
      </c>
      <c r="N155" s="212" t="s">
        <v>45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131</v>
      </c>
      <c r="AT155" s="215" t="s">
        <v>126</v>
      </c>
      <c r="AU155" s="215" t="s">
        <v>84</v>
      </c>
      <c r="AY155" s="17" t="s">
        <v>124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82</v>
      </c>
      <c r="BK155" s="216">
        <f>ROUND(I155*H155,2)</f>
        <v>0</v>
      </c>
      <c r="BL155" s="17" t="s">
        <v>131</v>
      </c>
      <c r="BM155" s="215" t="s">
        <v>217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218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84</v>
      </c>
    </row>
    <row r="157" spans="1:47" s="2" customFormat="1" ht="12">
      <c r="A157" s="38"/>
      <c r="B157" s="39"/>
      <c r="C157" s="40"/>
      <c r="D157" s="222" t="s">
        <v>135</v>
      </c>
      <c r="E157" s="40"/>
      <c r="F157" s="223" t="s">
        <v>219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135</v>
      </c>
      <c r="AU157" s="17" t="s">
        <v>84</v>
      </c>
    </row>
    <row r="158" spans="1:51" s="13" customFormat="1" ht="12">
      <c r="A158" s="13"/>
      <c r="B158" s="224"/>
      <c r="C158" s="225"/>
      <c r="D158" s="217" t="s">
        <v>137</v>
      </c>
      <c r="E158" s="226" t="s">
        <v>19</v>
      </c>
      <c r="F158" s="227" t="s">
        <v>138</v>
      </c>
      <c r="G158" s="225"/>
      <c r="H158" s="228">
        <v>165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137</v>
      </c>
      <c r="AU158" s="234" t="s">
        <v>84</v>
      </c>
      <c r="AV158" s="13" t="s">
        <v>84</v>
      </c>
      <c r="AW158" s="13" t="s">
        <v>35</v>
      </c>
      <c r="AX158" s="13" t="s">
        <v>74</v>
      </c>
      <c r="AY158" s="234" t="s">
        <v>124</v>
      </c>
    </row>
    <row r="159" spans="1:51" s="13" customFormat="1" ht="12">
      <c r="A159" s="13"/>
      <c r="B159" s="224"/>
      <c r="C159" s="225"/>
      <c r="D159" s="217" t="s">
        <v>137</v>
      </c>
      <c r="E159" s="226" t="s">
        <v>19</v>
      </c>
      <c r="F159" s="227" t="s">
        <v>139</v>
      </c>
      <c r="G159" s="225"/>
      <c r="H159" s="228">
        <v>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137</v>
      </c>
      <c r="AU159" s="234" t="s">
        <v>84</v>
      </c>
      <c r="AV159" s="13" t="s">
        <v>84</v>
      </c>
      <c r="AW159" s="13" t="s">
        <v>35</v>
      </c>
      <c r="AX159" s="13" t="s">
        <v>74</v>
      </c>
      <c r="AY159" s="234" t="s">
        <v>124</v>
      </c>
    </row>
    <row r="160" spans="1:51" s="14" customFormat="1" ht="12">
      <c r="A160" s="14"/>
      <c r="B160" s="235"/>
      <c r="C160" s="236"/>
      <c r="D160" s="217" t="s">
        <v>137</v>
      </c>
      <c r="E160" s="237" t="s">
        <v>19</v>
      </c>
      <c r="F160" s="238" t="s">
        <v>141</v>
      </c>
      <c r="G160" s="236"/>
      <c r="H160" s="239">
        <v>174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137</v>
      </c>
      <c r="AU160" s="245" t="s">
        <v>84</v>
      </c>
      <c r="AV160" s="14" t="s">
        <v>131</v>
      </c>
      <c r="AW160" s="14" t="s">
        <v>35</v>
      </c>
      <c r="AX160" s="14" t="s">
        <v>82</v>
      </c>
      <c r="AY160" s="245" t="s">
        <v>124</v>
      </c>
    </row>
    <row r="161" spans="1:65" s="2" customFormat="1" ht="24.15" customHeight="1">
      <c r="A161" s="38"/>
      <c r="B161" s="39"/>
      <c r="C161" s="204" t="s">
        <v>220</v>
      </c>
      <c r="D161" s="204" t="s">
        <v>126</v>
      </c>
      <c r="E161" s="205" t="s">
        <v>221</v>
      </c>
      <c r="F161" s="206" t="s">
        <v>222</v>
      </c>
      <c r="G161" s="207" t="s">
        <v>129</v>
      </c>
      <c r="H161" s="208">
        <v>33</v>
      </c>
      <c r="I161" s="209"/>
      <c r="J161" s="210">
        <f>ROUND(I161*H161,2)</f>
        <v>0</v>
      </c>
      <c r="K161" s="206" t="s">
        <v>130</v>
      </c>
      <c r="L161" s="44"/>
      <c r="M161" s="211" t="s">
        <v>19</v>
      </c>
      <c r="N161" s="212" t="s">
        <v>45</v>
      </c>
      <c r="O161" s="84"/>
      <c r="P161" s="213">
        <f>O161*H161</f>
        <v>0</v>
      </c>
      <c r="Q161" s="213">
        <v>0.1461</v>
      </c>
      <c r="R161" s="213">
        <f>Q161*H161</f>
        <v>4.8213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131</v>
      </c>
      <c r="AT161" s="215" t="s">
        <v>126</v>
      </c>
      <c r="AU161" s="215" t="s">
        <v>84</v>
      </c>
      <c r="AY161" s="17" t="s">
        <v>124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82</v>
      </c>
      <c r="BK161" s="216">
        <f>ROUND(I161*H161,2)</f>
        <v>0</v>
      </c>
      <c r="BL161" s="17" t="s">
        <v>131</v>
      </c>
      <c r="BM161" s="215" t="s">
        <v>223</v>
      </c>
    </row>
    <row r="162" spans="1:47" s="2" customFormat="1" ht="12">
      <c r="A162" s="38"/>
      <c r="B162" s="39"/>
      <c r="C162" s="40"/>
      <c r="D162" s="217" t="s">
        <v>133</v>
      </c>
      <c r="E162" s="40"/>
      <c r="F162" s="218" t="s">
        <v>224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133</v>
      </c>
      <c r="AU162" s="17" t="s">
        <v>84</v>
      </c>
    </row>
    <row r="163" spans="1:47" s="2" customFormat="1" ht="12">
      <c r="A163" s="38"/>
      <c r="B163" s="39"/>
      <c r="C163" s="40"/>
      <c r="D163" s="222" t="s">
        <v>135</v>
      </c>
      <c r="E163" s="40"/>
      <c r="F163" s="223" t="s">
        <v>225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135</v>
      </c>
      <c r="AU163" s="17" t="s">
        <v>84</v>
      </c>
    </row>
    <row r="164" spans="1:51" s="13" customFormat="1" ht="12">
      <c r="A164" s="13"/>
      <c r="B164" s="224"/>
      <c r="C164" s="225"/>
      <c r="D164" s="217" t="s">
        <v>137</v>
      </c>
      <c r="E164" s="226" t="s">
        <v>19</v>
      </c>
      <c r="F164" s="227" t="s">
        <v>182</v>
      </c>
      <c r="G164" s="225"/>
      <c r="H164" s="228">
        <v>33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137</v>
      </c>
      <c r="AU164" s="234" t="s">
        <v>84</v>
      </c>
      <c r="AV164" s="13" t="s">
        <v>84</v>
      </c>
      <c r="AW164" s="13" t="s">
        <v>35</v>
      </c>
      <c r="AX164" s="13" t="s">
        <v>82</v>
      </c>
      <c r="AY164" s="234" t="s">
        <v>124</v>
      </c>
    </row>
    <row r="165" spans="1:65" s="2" customFormat="1" ht="16.5" customHeight="1">
      <c r="A165" s="38"/>
      <c r="B165" s="39"/>
      <c r="C165" s="246" t="s">
        <v>8</v>
      </c>
      <c r="D165" s="246" t="s">
        <v>197</v>
      </c>
      <c r="E165" s="247" t="s">
        <v>226</v>
      </c>
      <c r="F165" s="248" t="s">
        <v>227</v>
      </c>
      <c r="G165" s="249" t="s">
        <v>129</v>
      </c>
      <c r="H165" s="250">
        <v>33.99</v>
      </c>
      <c r="I165" s="251"/>
      <c r="J165" s="252">
        <f>ROUND(I165*H165,2)</f>
        <v>0</v>
      </c>
      <c r="K165" s="248" t="s">
        <v>19</v>
      </c>
      <c r="L165" s="253"/>
      <c r="M165" s="254" t="s">
        <v>19</v>
      </c>
      <c r="N165" s="255" t="s">
        <v>45</v>
      </c>
      <c r="O165" s="84"/>
      <c r="P165" s="213">
        <f>O165*H165</f>
        <v>0</v>
      </c>
      <c r="Q165" s="213">
        <v>0.135</v>
      </c>
      <c r="R165" s="213">
        <f>Q165*H165</f>
        <v>4.58865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184</v>
      </c>
      <c r="AT165" s="215" t="s">
        <v>197</v>
      </c>
      <c r="AU165" s="215" t="s">
        <v>84</v>
      </c>
      <c r="AY165" s="17" t="s">
        <v>124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82</v>
      </c>
      <c r="BK165" s="216">
        <f>ROUND(I165*H165,2)</f>
        <v>0</v>
      </c>
      <c r="BL165" s="17" t="s">
        <v>131</v>
      </c>
      <c r="BM165" s="215" t="s">
        <v>228</v>
      </c>
    </row>
    <row r="166" spans="1:47" s="2" customFormat="1" ht="12">
      <c r="A166" s="38"/>
      <c r="B166" s="39"/>
      <c r="C166" s="40"/>
      <c r="D166" s="217" t="s">
        <v>133</v>
      </c>
      <c r="E166" s="40"/>
      <c r="F166" s="218" t="s">
        <v>229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84</v>
      </c>
    </row>
    <row r="167" spans="1:51" s="13" customFormat="1" ht="12">
      <c r="A167" s="13"/>
      <c r="B167" s="224"/>
      <c r="C167" s="225"/>
      <c r="D167" s="217" t="s">
        <v>137</v>
      </c>
      <c r="E167" s="225"/>
      <c r="F167" s="227" t="s">
        <v>230</v>
      </c>
      <c r="G167" s="225"/>
      <c r="H167" s="228">
        <v>33.99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137</v>
      </c>
      <c r="AU167" s="234" t="s">
        <v>84</v>
      </c>
      <c r="AV167" s="13" t="s">
        <v>84</v>
      </c>
      <c r="AW167" s="13" t="s">
        <v>4</v>
      </c>
      <c r="AX167" s="13" t="s">
        <v>82</v>
      </c>
      <c r="AY167" s="234" t="s">
        <v>124</v>
      </c>
    </row>
    <row r="168" spans="1:63" s="12" customFormat="1" ht="22.8" customHeight="1">
      <c r="A168" s="12"/>
      <c r="B168" s="188"/>
      <c r="C168" s="189"/>
      <c r="D168" s="190" t="s">
        <v>73</v>
      </c>
      <c r="E168" s="202" t="s">
        <v>184</v>
      </c>
      <c r="F168" s="202" t="s">
        <v>231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SUM(P169:P177)</f>
        <v>0</v>
      </c>
      <c r="Q168" s="196"/>
      <c r="R168" s="197">
        <f>SUM(R169:R177)</f>
        <v>1.77772</v>
      </c>
      <c r="S168" s="196"/>
      <c r="T168" s="198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9" t="s">
        <v>82</v>
      </c>
      <c r="AT168" s="200" t="s">
        <v>73</v>
      </c>
      <c r="AU168" s="200" t="s">
        <v>82</v>
      </c>
      <c r="AY168" s="199" t="s">
        <v>124</v>
      </c>
      <c r="BK168" s="201">
        <f>SUM(BK169:BK177)</f>
        <v>0</v>
      </c>
    </row>
    <row r="169" spans="1:65" s="2" customFormat="1" ht="16.5" customHeight="1">
      <c r="A169" s="38"/>
      <c r="B169" s="39"/>
      <c r="C169" s="204" t="s">
        <v>232</v>
      </c>
      <c r="D169" s="204" t="s">
        <v>126</v>
      </c>
      <c r="E169" s="205" t="s">
        <v>233</v>
      </c>
      <c r="F169" s="206" t="s">
        <v>234</v>
      </c>
      <c r="G169" s="207" t="s">
        <v>235</v>
      </c>
      <c r="H169" s="208">
        <v>1</v>
      </c>
      <c r="I169" s="209"/>
      <c r="J169" s="210">
        <f>ROUND(I169*H169,2)</f>
        <v>0</v>
      </c>
      <c r="K169" s="206" t="s">
        <v>130</v>
      </c>
      <c r="L169" s="44"/>
      <c r="M169" s="211" t="s">
        <v>19</v>
      </c>
      <c r="N169" s="212" t="s">
        <v>45</v>
      </c>
      <c r="O169" s="84"/>
      <c r="P169" s="213">
        <f>O169*H169</f>
        <v>0</v>
      </c>
      <c r="Q169" s="213">
        <v>0.42368</v>
      </c>
      <c r="R169" s="213">
        <f>Q169*H169</f>
        <v>0.42368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131</v>
      </c>
      <c r="AT169" s="215" t="s">
        <v>126</v>
      </c>
      <c r="AU169" s="215" t="s">
        <v>84</v>
      </c>
      <c r="AY169" s="17" t="s">
        <v>124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82</v>
      </c>
      <c r="BK169" s="216">
        <f>ROUND(I169*H169,2)</f>
        <v>0</v>
      </c>
      <c r="BL169" s="17" t="s">
        <v>131</v>
      </c>
      <c r="BM169" s="215" t="s">
        <v>236</v>
      </c>
    </row>
    <row r="170" spans="1:47" s="2" customFormat="1" ht="12">
      <c r="A170" s="38"/>
      <c r="B170" s="39"/>
      <c r="C170" s="40"/>
      <c r="D170" s="217" t="s">
        <v>133</v>
      </c>
      <c r="E170" s="40"/>
      <c r="F170" s="218" t="s">
        <v>234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84</v>
      </c>
    </row>
    <row r="171" spans="1:47" s="2" customFormat="1" ht="12">
      <c r="A171" s="38"/>
      <c r="B171" s="39"/>
      <c r="C171" s="40"/>
      <c r="D171" s="222" t="s">
        <v>135</v>
      </c>
      <c r="E171" s="40"/>
      <c r="F171" s="223" t="s">
        <v>237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135</v>
      </c>
      <c r="AU171" s="17" t="s">
        <v>84</v>
      </c>
    </row>
    <row r="172" spans="1:65" s="2" customFormat="1" ht="16.5" customHeight="1">
      <c r="A172" s="38"/>
      <c r="B172" s="39"/>
      <c r="C172" s="204" t="s">
        <v>238</v>
      </c>
      <c r="D172" s="204" t="s">
        <v>126</v>
      </c>
      <c r="E172" s="205" t="s">
        <v>239</v>
      </c>
      <c r="F172" s="206" t="s">
        <v>240</v>
      </c>
      <c r="G172" s="207" t="s">
        <v>235</v>
      </c>
      <c r="H172" s="208">
        <v>1</v>
      </c>
      <c r="I172" s="209"/>
      <c r="J172" s="210">
        <f>ROUND(I172*H172,2)</f>
        <v>0</v>
      </c>
      <c r="K172" s="206" t="s">
        <v>130</v>
      </c>
      <c r="L172" s="44"/>
      <c r="M172" s="211" t="s">
        <v>19</v>
      </c>
      <c r="N172" s="212" t="s">
        <v>45</v>
      </c>
      <c r="O172" s="84"/>
      <c r="P172" s="213">
        <f>O172*H172</f>
        <v>0</v>
      </c>
      <c r="Q172" s="213">
        <v>0.4208</v>
      </c>
      <c r="R172" s="213">
        <f>Q172*H172</f>
        <v>0.4208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131</v>
      </c>
      <c r="AT172" s="215" t="s">
        <v>126</v>
      </c>
      <c r="AU172" s="215" t="s">
        <v>84</v>
      </c>
      <c r="AY172" s="17" t="s">
        <v>124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82</v>
      </c>
      <c r="BK172" s="216">
        <f>ROUND(I172*H172,2)</f>
        <v>0</v>
      </c>
      <c r="BL172" s="17" t="s">
        <v>131</v>
      </c>
      <c r="BM172" s="215" t="s">
        <v>241</v>
      </c>
    </row>
    <row r="173" spans="1:47" s="2" customFormat="1" ht="12">
      <c r="A173" s="38"/>
      <c r="B173" s="39"/>
      <c r="C173" s="40"/>
      <c r="D173" s="217" t="s">
        <v>133</v>
      </c>
      <c r="E173" s="40"/>
      <c r="F173" s="218" t="s">
        <v>240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84</v>
      </c>
    </row>
    <row r="174" spans="1:47" s="2" customFormat="1" ht="12">
      <c r="A174" s="38"/>
      <c r="B174" s="39"/>
      <c r="C174" s="40"/>
      <c r="D174" s="222" t="s">
        <v>135</v>
      </c>
      <c r="E174" s="40"/>
      <c r="F174" s="223" t="s">
        <v>242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135</v>
      </c>
      <c r="AU174" s="17" t="s">
        <v>84</v>
      </c>
    </row>
    <row r="175" spans="1:65" s="2" customFormat="1" ht="21.75" customHeight="1">
      <c r="A175" s="38"/>
      <c r="B175" s="39"/>
      <c r="C175" s="204" t="s">
        <v>243</v>
      </c>
      <c r="D175" s="204" t="s">
        <v>126</v>
      </c>
      <c r="E175" s="205" t="s">
        <v>244</v>
      </c>
      <c r="F175" s="206" t="s">
        <v>245</v>
      </c>
      <c r="G175" s="207" t="s">
        <v>235</v>
      </c>
      <c r="H175" s="208">
        <v>3</v>
      </c>
      <c r="I175" s="209"/>
      <c r="J175" s="210">
        <f>ROUND(I175*H175,2)</f>
        <v>0</v>
      </c>
      <c r="K175" s="206" t="s">
        <v>130</v>
      </c>
      <c r="L175" s="44"/>
      <c r="M175" s="211" t="s">
        <v>19</v>
      </c>
      <c r="N175" s="212" t="s">
        <v>45</v>
      </c>
      <c r="O175" s="84"/>
      <c r="P175" s="213">
        <f>O175*H175</f>
        <v>0</v>
      </c>
      <c r="Q175" s="213">
        <v>0.31108</v>
      </c>
      <c r="R175" s="213">
        <f>Q175*H175</f>
        <v>0.9332400000000001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131</v>
      </c>
      <c r="AT175" s="215" t="s">
        <v>126</v>
      </c>
      <c r="AU175" s="215" t="s">
        <v>84</v>
      </c>
      <c r="AY175" s="17" t="s">
        <v>124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82</v>
      </c>
      <c r="BK175" s="216">
        <f>ROUND(I175*H175,2)</f>
        <v>0</v>
      </c>
      <c r="BL175" s="17" t="s">
        <v>131</v>
      </c>
      <c r="BM175" s="215" t="s">
        <v>246</v>
      </c>
    </row>
    <row r="176" spans="1:47" s="2" customFormat="1" ht="12">
      <c r="A176" s="38"/>
      <c r="B176" s="39"/>
      <c r="C176" s="40"/>
      <c r="D176" s="217" t="s">
        <v>133</v>
      </c>
      <c r="E176" s="40"/>
      <c r="F176" s="218" t="s">
        <v>247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84</v>
      </c>
    </row>
    <row r="177" spans="1:47" s="2" customFormat="1" ht="12">
      <c r="A177" s="38"/>
      <c r="B177" s="39"/>
      <c r="C177" s="40"/>
      <c r="D177" s="222" t="s">
        <v>135</v>
      </c>
      <c r="E177" s="40"/>
      <c r="F177" s="223" t="s">
        <v>248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135</v>
      </c>
      <c r="AU177" s="17" t="s">
        <v>84</v>
      </c>
    </row>
    <row r="178" spans="1:63" s="12" customFormat="1" ht="22.8" customHeight="1">
      <c r="A178" s="12"/>
      <c r="B178" s="188"/>
      <c r="C178" s="189"/>
      <c r="D178" s="190" t="s">
        <v>73</v>
      </c>
      <c r="E178" s="202" t="s">
        <v>190</v>
      </c>
      <c r="F178" s="202" t="s">
        <v>249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SUM(P179:P212)</f>
        <v>0</v>
      </c>
      <c r="Q178" s="196"/>
      <c r="R178" s="197">
        <f>SUM(R179:R212)</f>
        <v>17.621995000000002</v>
      </c>
      <c r="S178" s="196"/>
      <c r="T178" s="198">
        <f>SUM(T179:T212)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9" t="s">
        <v>82</v>
      </c>
      <c r="AT178" s="200" t="s">
        <v>73</v>
      </c>
      <c r="AU178" s="200" t="s">
        <v>82</v>
      </c>
      <c r="AY178" s="199" t="s">
        <v>124</v>
      </c>
      <c r="BK178" s="201">
        <f>SUM(BK179:BK212)</f>
        <v>0</v>
      </c>
    </row>
    <row r="179" spans="1:65" s="2" customFormat="1" ht="16.5" customHeight="1">
      <c r="A179" s="38"/>
      <c r="B179" s="39"/>
      <c r="C179" s="204" t="s">
        <v>250</v>
      </c>
      <c r="D179" s="204" t="s">
        <v>126</v>
      </c>
      <c r="E179" s="205" t="s">
        <v>251</v>
      </c>
      <c r="F179" s="206" t="s">
        <v>252</v>
      </c>
      <c r="G179" s="207" t="s">
        <v>129</v>
      </c>
      <c r="H179" s="208">
        <v>30.5</v>
      </c>
      <c r="I179" s="209"/>
      <c r="J179" s="210">
        <f>ROUND(I179*H179,2)</f>
        <v>0</v>
      </c>
      <c r="K179" s="206" t="s">
        <v>130</v>
      </c>
      <c r="L179" s="44"/>
      <c r="M179" s="211" t="s">
        <v>19</v>
      </c>
      <c r="N179" s="212" t="s">
        <v>45</v>
      </c>
      <c r="O179" s="84"/>
      <c r="P179" s="213">
        <f>O179*H179</f>
        <v>0</v>
      </c>
      <c r="Q179" s="213">
        <v>0.00085</v>
      </c>
      <c r="R179" s="213">
        <f>Q179*H179</f>
        <v>0.025925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131</v>
      </c>
      <c r="AT179" s="215" t="s">
        <v>126</v>
      </c>
      <c r="AU179" s="215" t="s">
        <v>84</v>
      </c>
      <c r="AY179" s="17" t="s">
        <v>124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82</v>
      </c>
      <c r="BK179" s="216">
        <f>ROUND(I179*H179,2)</f>
        <v>0</v>
      </c>
      <c r="BL179" s="17" t="s">
        <v>131</v>
      </c>
      <c r="BM179" s="215" t="s">
        <v>253</v>
      </c>
    </row>
    <row r="180" spans="1:47" s="2" customFormat="1" ht="12">
      <c r="A180" s="38"/>
      <c r="B180" s="39"/>
      <c r="C180" s="40"/>
      <c r="D180" s="217" t="s">
        <v>133</v>
      </c>
      <c r="E180" s="40"/>
      <c r="F180" s="218" t="s">
        <v>254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84</v>
      </c>
    </row>
    <row r="181" spans="1:47" s="2" customFormat="1" ht="12">
      <c r="A181" s="38"/>
      <c r="B181" s="39"/>
      <c r="C181" s="40"/>
      <c r="D181" s="222" t="s">
        <v>135</v>
      </c>
      <c r="E181" s="40"/>
      <c r="F181" s="223" t="s">
        <v>255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135</v>
      </c>
      <c r="AU181" s="17" t="s">
        <v>84</v>
      </c>
    </row>
    <row r="182" spans="1:51" s="13" customFormat="1" ht="12">
      <c r="A182" s="13"/>
      <c r="B182" s="224"/>
      <c r="C182" s="225"/>
      <c r="D182" s="217" t="s">
        <v>137</v>
      </c>
      <c r="E182" s="226" t="s">
        <v>19</v>
      </c>
      <c r="F182" s="227" t="s">
        <v>256</v>
      </c>
      <c r="G182" s="225"/>
      <c r="H182" s="228">
        <v>14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137</v>
      </c>
      <c r="AU182" s="234" t="s">
        <v>84</v>
      </c>
      <c r="AV182" s="13" t="s">
        <v>84</v>
      </c>
      <c r="AW182" s="13" t="s">
        <v>35</v>
      </c>
      <c r="AX182" s="13" t="s">
        <v>74</v>
      </c>
      <c r="AY182" s="234" t="s">
        <v>124</v>
      </c>
    </row>
    <row r="183" spans="1:51" s="13" customFormat="1" ht="12">
      <c r="A183" s="13"/>
      <c r="B183" s="224"/>
      <c r="C183" s="225"/>
      <c r="D183" s="217" t="s">
        <v>137</v>
      </c>
      <c r="E183" s="226" t="s">
        <v>19</v>
      </c>
      <c r="F183" s="227" t="s">
        <v>257</v>
      </c>
      <c r="G183" s="225"/>
      <c r="H183" s="228">
        <v>12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137</v>
      </c>
      <c r="AU183" s="234" t="s">
        <v>84</v>
      </c>
      <c r="AV183" s="13" t="s">
        <v>84</v>
      </c>
      <c r="AW183" s="13" t="s">
        <v>35</v>
      </c>
      <c r="AX183" s="13" t="s">
        <v>74</v>
      </c>
      <c r="AY183" s="234" t="s">
        <v>124</v>
      </c>
    </row>
    <row r="184" spans="1:51" s="13" customFormat="1" ht="12">
      <c r="A184" s="13"/>
      <c r="B184" s="224"/>
      <c r="C184" s="225"/>
      <c r="D184" s="217" t="s">
        <v>137</v>
      </c>
      <c r="E184" s="226" t="s">
        <v>19</v>
      </c>
      <c r="F184" s="227" t="s">
        <v>258</v>
      </c>
      <c r="G184" s="225"/>
      <c r="H184" s="228">
        <v>4.5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137</v>
      </c>
      <c r="AU184" s="234" t="s">
        <v>84</v>
      </c>
      <c r="AV184" s="13" t="s">
        <v>84</v>
      </c>
      <c r="AW184" s="13" t="s">
        <v>35</v>
      </c>
      <c r="AX184" s="13" t="s">
        <v>74</v>
      </c>
      <c r="AY184" s="234" t="s">
        <v>124</v>
      </c>
    </row>
    <row r="185" spans="1:51" s="14" customFormat="1" ht="12">
      <c r="A185" s="14"/>
      <c r="B185" s="235"/>
      <c r="C185" s="236"/>
      <c r="D185" s="217" t="s">
        <v>137</v>
      </c>
      <c r="E185" s="237" t="s">
        <v>19</v>
      </c>
      <c r="F185" s="238" t="s">
        <v>141</v>
      </c>
      <c r="G185" s="236"/>
      <c r="H185" s="239">
        <v>30.5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137</v>
      </c>
      <c r="AU185" s="245" t="s">
        <v>84</v>
      </c>
      <c r="AV185" s="14" t="s">
        <v>131</v>
      </c>
      <c r="AW185" s="14" t="s">
        <v>35</v>
      </c>
      <c r="AX185" s="14" t="s">
        <v>82</v>
      </c>
      <c r="AY185" s="245" t="s">
        <v>124</v>
      </c>
    </row>
    <row r="186" spans="1:65" s="2" customFormat="1" ht="16.5" customHeight="1">
      <c r="A186" s="38"/>
      <c r="B186" s="39"/>
      <c r="C186" s="204" t="s">
        <v>259</v>
      </c>
      <c r="D186" s="204" t="s">
        <v>126</v>
      </c>
      <c r="E186" s="205" t="s">
        <v>260</v>
      </c>
      <c r="F186" s="206" t="s">
        <v>261</v>
      </c>
      <c r="G186" s="207" t="s">
        <v>129</v>
      </c>
      <c r="H186" s="208">
        <v>30.5</v>
      </c>
      <c r="I186" s="209"/>
      <c r="J186" s="210">
        <f>ROUND(I186*H186,2)</f>
        <v>0</v>
      </c>
      <c r="K186" s="206" t="s">
        <v>130</v>
      </c>
      <c r="L186" s="44"/>
      <c r="M186" s="211" t="s">
        <v>19</v>
      </c>
      <c r="N186" s="212" t="s">
        <v>45</v>
      </c>
      <c r="O186" s="84"/>
      <c r="P186" s="213">
        <f>O186*H186</f>
        <v>0</v>
      </c>
      <c r="Q186" s="213">
        <v>0.0026</v>
      </c>
      <c r="R186" s="213">
        <f>Q186*H186</f>
        <v>0.0793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131</v>
      </c>
      <c r="AT186" s="215" t="s">
        <v>126</v>
      </c>
      <c r="AU186" s="215" t="s">
        <v>84</v>
      </c>
      <c r="AY186" s="17" t="s">
        <v>124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82</v>
      </c>
      <c r="BK186" s="216">
        <f>ROUND(I186*H186,2)</f>
        <v>0</v>
      </c>
      <c r="BL186" s="17" t="s">
        <v>131</v>
      </c>
      <c r="BM186" s="215" t="s">
        <v>262</v>
      </c>
    </row>
    <row r="187" spans="1:47" s="2" customFormat="1" ht="12">
      <c r="A187" s="38"/>
      <c r="B187" s="39"/>
      <c r="C187" s="40"/>
      <c r="D187" s="217" t="s">
        <v>133</v>
      </c>
      <c r="E187" s="40"/>
      <c r="F187" s="218" t="s">
        <v>263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84</v>
      </c>
    </row>
    <row r="188" spans="1:47" s="2" customFormat="1" ht="12">
      <c r="A188" s="38"/>
      <c r="B188" s="39"/>
      <c r="C188" s="40"/>
      <c r="D188" s="222" t="s">
        <v>135</v>
      </c>
      <c r="E188" s="40"/>
      <c r="F188" s="223" t="s">
        <v>264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135</v>
      </c>
      <c r="AU188" s="17" t="s">
        <v>84</v>
      </c>
    </row>
    <row r="189" spans="1:51" s="13" customFormat="1" ht="12">
      <c r="A189" s="13"/>
      <c r="B189" s="224"/>
      <c r="C189" s="225"/>
      <c r="D189" s="217" t="s">
        <v>137</v>
      </c>
      <c r="E189" s="226" t="s">
        <v>19</v>
      </c>
      <c r="F189" s="227" t="s">
        <v>256</v>
      </c>
      <c r="G189" s="225"/>
      <c r="H189" s="228">
        <v>14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137</v>
      </c>
      <c r="AU189" s="234" t="s">
        <v>84</v>
      </c>
      <c r="AV189" s="13" t="s">
        <v>84</v>
      </c>
      <c r="AW189" s="13" t="s">
        <v>35</v>
      </c>
      <c r="AX189" s="13" t="s">
        <v>74</v>
      </c>
      <c r="AY189" s="234" t="s">
        <v>124</v>
      </c>
    </row>
    <row r="190" spans="1:51" s="13" customFormat="1" ht="12">
      <c r="A190" s="13"/>
      <c r="B190" s="224"/>
      <c r="C190" s="225"/>
      <c r="D190" s="217" t="s">
        <v>137</v>
      </c>
      <c r="E190" s="226" t="s">
        <v>19</v>
      </c>
      <c r="F190" s="227" t="s">
        <v>257</v>
      </c>
      <c r="G190" s="225"/>
      <c r="H190" s="228">
        <v>12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137</v>
      </c>
      <c r="AU190" s="234" t="s">
        <v>84</v>
      </c>
      <c r="AV190" s="13" t="s">
        <v>84</v>
      </c>
      <c r="AW190" s="13" t="s">
        <v>35</v>
      </c>
      <c r="AX190" s="13" t="s">
        <v>74</v>
      </c>
      <c r="AY190" s="234" t="s">
        <v>124</v>
      </c>
    </row>
    <row r="191" spans="1:51" s="13" customFormat="1" ht="12">
      <c r="A191" s="13"/>
      <c r="B191" s="224"/>
      <c r="C191" s="225"/>
      <c r="D191" s="217" t="s">
        <v>137</v>
      </c>
      <c r="E191" s="226" t="s">
        <v>19</v>
      </c>
      <c r="F191" s="227" t="s">
        <v>258</v>
      </c>
      <c r="G191" s="225"/>
      <c r="H191" s="228">
        <v>4.5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137</v>
      </c>
      <c r="AU191" s="234" t="s">
        <v>84</v>
      </c>
      <c r="AV191" s="13" t="s">
        <v>84</v>
      </c>
      <c r="AW191" s="13" t="s">
        <v>35</v>
      </c>
      <c r="AX191" s="13" t="s">
        <v>74</v>
      </c>
      <c r="AY191" s="234" t="s">
        <v>124</v>
      </c>
    </row>
    <row r="192" spans="1:51" s="14" customFormat="1" ht="12">
      <c r="A192" s="14"/>
      <c r="B192" s="235"/>
      <c r="C192" s="236"/>
      <c r="D192" s="217" t="s">
        <v>137</v>
      </c>
      <c r="E192" s="237" t="s">
        <v>19</v>
      </c>
      <c r="F192" s="238" t="s">
        <v>141</v>
      </c>
      <c r="G192" s="236"/>
      <c r="H192" s="239">
        <v>30.5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137</v>
      </c>
      <c r="AU192" s="245" t="s">
        <v>84</v>
      </c>
      <c r="AV192" s="14" t="s">
        <v>131</v>
      </c>
      <c r="AW192" s="14" t="s">
        <v>35</v>
      </c>
      <c r="AX192" s="14" t="s">
        <v>82</v>
      </c>
      <c r="AY192" s="245" t="s">
        <v>124</v>
      </c>
    </row>
    <row r="193" spans="1:65" s="2" customFormat="1" ht="16.5" customHeight="1">
      <c r="A193" s="38"/>
      <c r="B193" s="39"/>
      <c r="C193" s="204" t="s">
        <v>7</v>
      </c>
      <c r="D193" s="204" t="s">
        <v>126</v>
      </c>
      <c r="E193" s="205" t="s">
        <v>265</v>
      </c>
      <c r="F193" s="206" t="s">
        <v>266</v>
      </c>
      <c r="G193" s="207" t="s">
        <v>156</v>
      </c>
      <c r="H193" s="208">
        <v>29</v>
      </c>
      <c r="I193" s="209"/>
      <c r="J193" s="210">
        <f>ROUND(I193*H193,2)</f>
        <v>0</v>
      </c>
      <c r="K193" s="206" t="s">
        <v>130</v>
      </c>
      <c r="L193" s="44"/>
      <c r="M193" s="211" t="s">
        <v>19</v>
      </c>
      <c r="N193" s="212" t="s">
        <v>45</v>
      </c>
      <c r="O193" s="84"/>
      <c r="P193" s="213">
        <f>O193*H193</f>
        <v>0</v>
      </c>
      <c r="Q193" s="213">
        <v>0.1295</v>
      </c>
      <c r="R193" s="213">
        <f>Q193*H193</f>
        <v>3.7555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131</v>
      </c>
      <c r="AT193" s="215" t="s">
        <v>126</v>
      </c>
      <c r="AU193" s="215" t="s">
        <v>84</v>
      </c>
      <c r="AY193" s="17" t="s">
        <v>124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82</v>
      </c>
      <c r="BK193" s="216">
        <f>ROUND(I193*H193,2)</f>
        <v>0</v>
      </c>
      <c r="BL193" s="17" t="s">
        <v>131</v>
      </c>
      <c r="BM193" s="215" t="s">
        <v>267</v>
      </c>
    </row>
    <row r="194" spans="1:47" s="2" customFormat="1" ht="12">
      <c r="A194" s="38"/>
      <c r="B194" s="39"/>
      <c r="C194" s="40"/>
      <c r="D194" s="217" t="s">
        <v>133</v>
      </c>
      <c r="E194" s="40"/>
      <c r="F194" s="218" t="s">
        <v>268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84</v>
      </c>
    </row>
    <row r="195" spans="1:47" s="2" customFormat="1" ht="12">
      <c r="A195" s="38"/>
      <c r="B195" s="39"/>
      <c r="C195" s="40"/>
      <c r="D195" s="222" t="s">
        <v>135</v>
      </c>
      <c r="E195" s="40"/>
      <c r="F195" s="223" t="s">
        <v>269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135</v>
      </c>
      <c r="AU195" s="17" t="s">
        <v>84</v>
      </c>
    </row>
    <row r="196" spans="1:51" s="13" customFormat="1" ht="12">
      <c r="A196" s="13"/>
      <c r="B196" s="224"/>
      <c r="C196" s="225"/>
      <c r="D196" s="217" t="s">
        <v>137</v>
      </c>
      <c r="E196" s="226" t="s">
        <v>19</v>
      </c>
      <c r="F196" s="227" t="s">
        <v>168</v>
      </c>
      <c r="G196" s="225"/>
      <c r="H196" s="228">
        <v>29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137</v>
      </c>
      <c r="AU196" s="234" t="s">
        <v>84</v>
      </c>
      <c r="AV196" s="13" t="s">
        <v>84</v>
      </c>
      <c r="AW196" s="13" t="s">
        <v>35</v>
      </c>
      <c r="AX196" s="13" t="s">
        <v>82</v>
      </c>
      <c r="AY196" s="234" t="s">
        <v>124</v>
      </c>
    </row>
    <row r="197" spans="1:65" s="2" customFormat="1" ht="16.5" customHeight="1">
      <c r="A197" s="38"/>
      <c r="B197" s="39"/>
      <c r="C197" s="246" t="s">
        <v>270</v>
      </c>
      <c r="D197" s="246" t="s">
        <v>197</v>
      </c>
      <c r="E197" s="247" t="s">
        <v>271</v>
      </c>
      <c r="F197" s="248" t="s">
        <v>272</v>
      </c>
      <c r="G197" s="249" t="s">
        <v>156</v>
      </c>
      <c r="H197" s="250">
        <v>29.58</v>
      </c>
      <c r="I197" s="251"/>
      <c r="J197" s="252">
        <f>ROUND(I197*H197,2)</f>
        <v>0</v>
      </c>
      <c r="K197" s="248" t="s">
        <v>130</v>
      </c>
      <c r="L197" s="253"/>
      <c r="M197" s="254" t="s">
        <v>19</v>
      </c>
      <c r="N197" s="255" t="s">
        <v>45</v>
      </c>
      <c r="O197" s="84"/>
      <c r="P197" s="213">
        <f>O197*H197</f>
        <v>0</v>
      </c>
      <c r="Q197" s="213">
        <v>0.0335</v>
      </c>
      <c r="R197" s="213">
        <f>Q197*H197</f>
        <v>0.99093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184</v>
      </c>
      <c r="AT197" s="215" t="s">
        <v>197</v>
      </c>
      <c r="AU197" s="215" t="s">
        <v>84</v>
      </c>
      <c r="AY197" s="17" t="s">
        <v>124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82</v>
      </c>
      <c r="BK197" s="216">
        <f>ROUND(I197*H197,2)</f>
        <v>0</v>
      </c>
      <c r="BL197" s="17" t="s">
        <v>131</v>
      </c>
      <c r="BM197" s="215" t="s">
        <v>273</v>
      </c>
    </row>
    <row r="198" spans="1:47" s="2" customFormat="1" ht="12">
      <c r="A198" s="38"/>
      <c r="B198" s="39"/>
      <c r="C198" s="40"/>
      <c r="D198" s="217" t="s">
        <v>133</v>
      </c>
      <c r="E198" s="40"/>
      <c r="F198" s="218" t="s">
        <v>272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84</v>
      </c>
    </row>
    <row r="199" spans="1:51" s="13" customFormat="1" ht="12">
      <c r="A199" s="13"/>
      <c r="B199" s="224"/>
      <c r="C199" s="225"/>
      <c r="D199" s="217" t="s">
        <v>137</v>
      </c>
      <c r="E199" s="225"/>
      <c r="F199" s="227" t="s">
        <v>274</v>
      </c>
      <c r="G199" s="225"/>
      <c r="H199" s="228">
        <v>29.58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137</v>
      </c>
      <c r="AU199" s="234" t="s">
        <v>84</v>
      </c>
      <c r="AV199" s="13" t="s">
        <v>84</v>
      </c>
      <c r="AW199" s="13" t="s">
        <v>4</v>
      </c>
      <c r="AX199" s="13" t="s">
        <v>82</v>
      </c>
      <c r="AY199" s="234" t="s">
        <v>124</v>
      </c>
    </row>
    <row r="200" spans="1:65" s="2" customFormat="1" ht="16.5" customHeight="1">
      <c r="A200" s="38"/>
      <c r="B200" s="39"/>
      <c r="C200" s="204" t="s">
        <v>275</v>
      </c>
      <c r="D200" s="204" t="s">
        <v>126</v>
      </c>
      <c r="E200" s="205" t="s">
        <v>276</v>
      </c>
      <c r="F200" s="206" t="s">
        <v>277</v>
      </c>
      <c r="G200" s="207" t="s">
        <v>156</v>
      </c>
      <c r="H200" s="208">
        <v>66</v>
      </c>
      <c r="I200" s="209"/>
      <c r="J200" s="210">
        <f>ROUND(I200*H200,2)</f>
        <v>0</v>
      </c>
      <c r="K200" s="206" t="s">
        <v>130</v>
      </c>
      <c r="L200" s="44"/>
      <c r="M200" s="211" t="s">
        <v>19</v>
      </c>
      <c r="N200" s="212" t="s">
        <v>45</v>
      </c>
      <c r="O200" s="84"/>
      <c r="P200" s="213">
        <f>O200*H200</f>
        <v>0</v>
      </c>
      <c r="Q200" s="213">
        <v>0.16849</v>
      </c>
      <c r="R200" s="213">
        <f>Q200*H200</f>
        <v>11.12034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131</v>
      </c>
      <c r="AT200" s="215" t="s">
        <v>126</v>
      </c>
      <c r="AU200" s="215" t="s">
        <v>84</v>
      </c>
      <c r="AY200" s="17" t="s">
        <v>124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82</v>
      </c>
      <c r="BK200" s="216">
        <f>ROUND(I200*H200,2)</f>
        <v>0</v>
      </c>
      <c r="BL200" s="17" t="s">
        <v>131</v>
      </c>
      <c r="BM200" s="215" t="s">
        <v>278</v>
      </c>
    </row>
    <row r="201" spans="1:47" s="2" customFormat="1" ht="12">
      <c r="A201" s="38"/>
      <c r="B201" s="39"/>
      <c r="C201" s="40"/>
      <c r="D201" s="217" t="s">
        <v>133</v>
      </c>
      <c r="E201" s="40"/>
      <c r="F201" s="218" t="s">
        <v>279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84</v>
      </c>
    </row>
    <row r="202" spans="1:47" s="2" customFormat="1" ht="12">
      <c r="A202" s="38"/>
      <c r="B202" s="39"/>
      <c r="C202" s="40"/>
      <c r="D202" s="222" t="s">
        <v>135</v>
      </c>
      <c r="E202" s="40"/>
      <c r="F202" s="223" t="s">
        <v>280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135</v>
      </c>
      <c r="AU202" s="17" t="s">
        <v>84</v>
      </c>
    </row>
    <row r="203" spans="1:51" s="13" customFormat="1" ht="12">
      <c r="A203" s="13"/>
      <c r="B203" s="224"/>
      <c r="C203" s="225"/>
      <c r="D203" s="217" t="s">
        <v>137</v>
      </c>
      <c r="E203" s="226" t="s">
        <v>19</v>
      </c>
      <c r="F203" s="227" t="s">
        <v>160</v>
      </c>
      <c r="G203" s="225"/>
      <c r="H203" s="228">
        <v>54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137</v>
      </c>
      <c r="AU203" s="234" t="s">
        <v>84</v>
      </c>
      <c r="AV203" s="13" t="s">
        <v>84</v>
      </c>
      <c r="AW203" s="13" t="s">
        <v>35</v>
      </c>
      <c r="AX203" s="13" t="s">
        <v>74</v>
      </c>
      <c r="AY203" s="234" t="s">
        <v>124</v>
      </c>
    </row>
    <row r="204" spans="1:51" s="13" customFormat="1" ht="12">
      <c r="A204" s="13"/>
      <c r="B204" s="224"/>
      <c r="C204" s="225"/>
      <c r="D204" s="217" t="s">
        <v>137</v>
      </c>
      <c r="E204" s="226" t="s">
        <v>19</v>
      </c>
      <c r="F204" s="227" t="s">
        <v>161</v>
      </c>
      <c r="G204" s="225"/>
      <c r="H204" s="228">
        <v>12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137</v>
      </c>
      <c r="AU204" s="234" t="s">
        <v>84</v>
      </c>
      <c r="AV204" s="13" t="s">
        <v>84</v>
      </c>
      <c r="AW204" s="13" t="s">
        <v>35</v>
      </c>
      <c r="AX204" s="13" t="s">
        <v>74</v>
      </c>
      <c r="AY204" s="234" t="s">
        <v>124</v>
      </c>
    </row>
    <row r="205" spans="1:51" s="14" customFormat="1" ht="12">
      <c r="A205" s="14"/>
      <c r="B205" s="235"/>
      <c r="C205" s="236"/>
      <c r="D205" s="217" t="s">
        <v>137</v>
      </c>
      <c r="E205" s="237" t="s">
        <v>19</v>
      </c>
      <c r="F205" s="238" t="s">
        <v>141</v>
      </c>
      <c r="G205" s="236"/>
      <c r="H205" s="239">
        <v>66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137</v>
      </c>
      <c r="AU205" s="245" t="s">
        <v>84</v>
      </c>
      <c r="AV205" s="14" t="s">
        <v>131</v>
      </c>
      <c r="AW205" s="14" t="s">
        <v>35</v>
      </c>
      <c r="AX205" s="14" t="s">
        <v>82</v>
      </c>
      <c r="AY205" s="245" t="s">
        <v>124</v>
      </c>
    </row>
    <row r="206" spans="1:65" s="2" customFormat="1" ht="16.5" customHeight="1">
      <c r="A206" s="38"/>
      <c r="B206" s="39"/>
      <c r="C206" s="246" t="s">
        <v>281</v>
      </c>
      <c r="D206" s="246" t="s">
        <v>197</v>
      </c>
      <c r="E206" s="247" t="s">
        <v>282</v>
      </c>
      <c r="F206" s="248" t="s">
        <v>283</v>
      </c>
      <c r="G206" s="249" t="s">
        <v>156</v>
      </c>
      <c r="H206" s="250">
        <v>13.2</v>
      </c>
      <c r="I206" s="251"/>
      <c r="J206" s="252">
        <f>ROUND(I206*H206,2)</f>
        <v>0</v>
      </c>
      <c r="K206" s="248" t="s">
        <v>19</v>
      </c>
      <c r="L206" s="253"/>
      <c r="M206" s="254" t="s">
        <v>19</v>
      </c>
      <c r="N206" s="255" t="s">
        <v>45</v>
      </c>
      <c r="O206" s="84"/>
      <c r="P206" s="213">
        <f>O206*H206</f>
        <v>0</v>
      </c>
      <c r="Q206" s="213">
        <v>0.125</v>
      </c>
      <c r="R206" s="213">
        <f>Q206*H206</f>
        <v>1.65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184</v>
      </c>
      <c r="AT206" s="215" t="s">
        <v>197</v>
      </c>
      <c r="AU206" s="215" t="s">
        <v>84</v>
      </c>
      <c r="AY206" s="17" t="s">
        <v>124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82</v>
      </c>
      <c r="BK206" s="216">
        <f>ROUND(I206*H206,2)</f>
        <v>0</v>
      </c>
      <c r="BL206" s="17" t="s">
        <v>131</v>
      </c>
      <c r="BM206" s="215" t="s">
        <v>284</v>
      </c>
    </row>
    <row r="207" spans="1:47" s="2" customFormat="1" ht="12">
      <c r="A207" s="38"/>
      <c r="B207" s="39"/>
      <c r="C207" s="40"/>
      <c r="D207" s="217" t="s">
        <v>133</v>
      </c>
      <c r="E207" s="40"/>
      <c r="F207" s="218" t="s">
        <v>285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84</v>
      </c>
    </row>
    <row r="208" spans="1:51" s="13" customFormat="1" ht="12">
      <c r="A208" s="13"/>
      <c r="B208" s="224"/>
      <c r="C208" s="225"/>
      <c r="D208" s="217" t="s">
        <v>137</v>
      </c>
      <c r="E208" s="226" t="s">
        <v>19</v>
      </c>
      <c r="F208" s="227" t="s">
        <v>286</v>
      </c>
      <c r="G208" s="225"/>
      <c r="H208" s="228">
        <v>66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137</v>
      </c>
      <c r="AU208" s="234" t="s">
        <v>84</v>
      </c>
      <c r="AV208" s="13" t="s">
        <v>84</v>
      </c>
      <c r="AW208" s="13" t="s">
        <v>35</v>
      </c>
      <c r="AX208" s="13" t="s">
        <v>74</v>
      </c>
      <c r="AY208" s="234" t="s">
        <v>124</v>
      </c>
    </row>
    <row r="209" spans="1:51" s="14" customFormat="1" ht="12">
      <c r="A209" s="14"/>
      <c r="B209" s="235"/>
      <c r="C209" s="236"/>
      <c r="D209" s="217" t="s">
        <v>137</v>
      </c>
      <c r="E209" s="237" t="s">
        <v>19</v>
      </c>
      <c r="F209" s="238" t="s">
        <v>141</v>
      </c>
      <c r="G209" s="236"/>
      <c r="H209" s="239">
        <v>66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137</v>
      </c>
      <c r="AU209" s="245" t="s">
        <v>84</v>
      </c>
      <c r="AV209" s="14" t="s">
        <v>131</v>
      </c>
      <c r="AW209" s="14" t="s">
        <v>35</v>
      </c>
      <c r="AX209" s="14" t="s">
        <v>82</v>
      </c>
      <c r="AY209" s="245" t="s">
        <v>124</v>
      </c>
    </row>
    <row r="210" spans="1:51" s="13" customFormat="1" ht="12">
      <c r="A210" s="13"/>
      <c r="B210" s="224"/>
      <c r="C210" s="225"/>
      <c r="D210" s="217" t="s">
        <v>137</v>
      </c>
      <c r="E210" s="225"/>
      <c r="F210" s="227" t="s">
        <v>287</v>
      </c>
      <c r="G210" s="225"/>
      <c r="H210" s="228">
        <v>13.2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137</v>
      </c>
      <c r="AU210" s="234" t="s">
        <v>84</v>
      </c>
      <c r="AV210" s="13" t="s">
        <v>84</v>
      </c>
      <c r="AW210" s="13" t="s">
        <v>4</v>
      </c>
      <c r="AX210" s="13" t="s">
        <v>82</v>
      </c>
      <c r="AY210" s="234" t="s">
        <v>124</v>
      </c>
    </row>
    <row r="211" spans="1:65" s="2" customFormat="1" ht="16.5" customHeight="1">
      <c r="A211" s="38"/>
      <c r="B211" s="39"/>
      <c r="C211" s="204" t="s">
        <v>288</v>
      </c>
      <c r="D211" s="204" t="s">
        <v>126</v>
      </c>
      <c r="E211" s="205" t="s">
        <v>289</v>
      </c>
      <c r="F211" s="206" t="s">
        <v>290</v>
      </c>
      <c r="G211" s="207" t="s">
        <v>19</v>
      </c>
      <c r="H211" s="208">
        <v>5</v>
      </c>
      <c r="I211" s="209"/>
      <c r="J211" s="210">
        <f>ROUND(I211*H211,2)</f>
        <v>0</v>
      </c>
      <c r="K211" s="206" t="s">
        <v>19</v>
      </c>
      <c r="L211" s="44"/>
      <c r="M211" s="211" t="s">
        <v>19</v>
      </c>
      <c r="N211" s="212" t="s">
        <v>45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131</v>
      </c>
      <c r="AT211" s="215" t="s">
        <v>126</v>
      </c>
      <c r="AU211" s="215" t="s">
        <v>84</v>
      </c>
      <c r="AY211" s="17" t="s">
        <v>124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82</v>
      </c>
      <c r="BK211" s="216">
        <f>ROUND(I211*H211,2)</f>
        <v>0</v>
      </c>
      <c r="BL211" s="17" t="s">
        <v>131</v>
      </c>
      <c r="BM211" s="215" t="s">
        <v>291</v>
      </c>
    </row>
    <row r="212" spans="1:47" s="2" customFormat="1" ht="12">
      <c r="A212" s="38"/>
      <c r="B212" s="39"/>
      <c r="C212" s="40"/>
      <c r="D212" s="217" t="s">
        <v>133</v>
      </c>
      <c r="E212" s="40"/>
      <c r="F212" s="218" t="s">
        <v>292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133</v>
      </c>
      <c r="AU212" s="17" t="s">
        <v>84</v>
      </c>
    </row>
    <row r="213" spans="1:63" s="12" customFormat="1" ht="22.8" customHeight="1">
      <c r="A213" s="12"/>
      <c r="B213" s="188"/>
      <c r="C213" s="189"/>
      <c r="D213" s="190" t="s">
        <v>73</v>
      </c>
      <c r="E213" s="202" t="s">
        <v>293</v>
      </c>
      <c r="F213" s="202" t="s">
        <v>294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SUM(P214:P230)</f>
        <v>0</v>
      </c>
      <c r="Q213" s="196"/>
      <c r="R213" s="197">
        <f>SUM(R214:R230)</f>
        <v>0</v>
      </c>
      <c r="S213" s="196"/>
      <c r="T213" s="198">
        <f>SUM(T214:T230)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82</v>
      </c>
      <c r="AT213" s="200" t="s">
        <v>73</v>
      </c>
      <c r="AU213" s="200" t="s">
        <v>82</v>
      </c>
      <c r="AY213" s="199" t="s">
        <v>124</v>
      </c>
      <c r="BK213" s="201">
        <f>SUM(BK214:BK230)</f>
        <v>0</v>
      </c>
    </row>
    <row r="214" spans="1:65" s="2" customFormat="1" ht="16.5" customHeight="1">
      <c r="A214" s="38"/>
      <c r="B214" s="39"/>
      <c r="C214" s="204" t="s">
        <v>295</v>
      </c>
      <c r="D214" s="204" t="s">
        <v>126</v>
      </c>
      <c r="E214" s="205" t="s">
        <v>296</v>
      </c>
      <c r="F214" s="206" t="s">
        <v>297</v>
      </c>
      <c r="G214" s="207" t="s">
        <v>298</v>
      </c>
      <c r="H214" s="208">
        <v>129.95</v>
      </c>
      <c r="I214" s="209"/>
      <c r="J214" s="210">
        <f>ROUND(I214*H214,2)</f>
        <v>0</v>
      </c>
      <c r="K214" s="206" t="s">
        <v>130</v>
      </c>
      <c r="L214" s="44"/>
      <c r="M214" s="211" t="s">
        <v>19</v>
      </c>
      <c r="N214" s="212" t="s">
        <v>45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131</v>
      </c>
      <c r="AT214" s="215" t="s">
        <v>126</v>
      </c>
      <c r="AU214" s="215" t="s">
        <v>84</v>
      </c>
      <c r="AY214" s="17" t="s">
        <v>124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82</v>
      </c>
      <c r="BK214" s="216">
        <f>ROUND(I214*H214,2)</f>
        <v>0</v>
      </c>
      <c r="BL214" s="17" t="s">
        <v>131</v>
      </c>
      <c r="BM214" s="215" t="s">
        <v>299</v>
      </c>
    </row>
    <row r="215" spans="1:47" s="2" customFormat="1" ht="12">
      <c r="A215" s="38"/>
      <c r="B215" s="39"/>
      <c r="C215" s="40"/>
      <c r="D215" s="217" t="s">
        <v>133</v>
      </c>
      <c r="E215" s="40"/>
      <c r="F215" s="218" t="s">
        <v>300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84</v>
      </c>
    </row>
    <row r="216" spans="1:47" s="2" customFormat="1" ht="12">
      <c r="A216" s="38"/>
      <c r="B216" s="39"/>
      <c r="C216" s="40"/>
      <c r="D216" s="222" t="s">
        <v>135</v>
      </c>
      <c r="E216" s="40"/>
      <c r="F216" s="223" t="s">
        <v>301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135</v>
      </c>
      <c r="AU216" s="17" t="s">
        <v>84</v>
      </c>
    </row>
    <row r="217" spans="1:51" s="13" customFormat="1" ht="12">
      <c r="A217" s="13"/>
      <c r="B217" s="224"/>
      <c r="C217" s="225"/>
      <c r="D217" s="217" t="s">
        <v>137</v>
      </c>
      <c r="E217" s="226" t="s">
        <v>19</v>
      </c>
      <c r="F217" s="227" t="s">
        <v>302</v>
      </c>
      <c r="G217" s="225"/>
      <c r="H217" s="228">
        <v>129.95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137</v>
      </c>
      <c r="AU217" s="234" t="s">
        <v>84</v>
      </c>
      <c r="AV217" s="13" t="s">
        <v>84</v>
      </c>
      <c r="AW217" s="13" t="s">
        <v>35</v>
      </c>
      <c r="AX217" s="13" t="s">
        <v>82</v>
      </c>
      <c r="AY217" s="234" t="s">
        <v>124</v>
      </c>
    </row>
    <row r="218" spans="1:65" s="2" customFormat="1" ht="16.5" customHeight="1">
      <c r="A218" s="38"/>
      <c r="B218" s="39"/>
      <c r="C218" s="204" t="s">
        <v>303</v>
      </c>
      <c r="D218" s="204" t="s">
        <v>126</v>
      </c>
      <c r="E218" s="205" t="s">
        <v>304</v>
      </c>
      <c r="F218" s="206" t="s">
        <v>305</v>
      </c>
      <c r="G218" s="207" t="s">
        <v>298</v>
      </c>
      <c r="H218" s="208">
        <v>129.95</v>
      </c>
      <c r="I218" s="209"/>
      <c r="J218" s="210">
        <f>ROUND(I218*H218,2)</f>
        <v>0</v>
      </c>
      <c r="K218" s="206" t="s">
        <v>130</v>
      </c>
      <c r="L218" s="44"/>
      <c r="M218" s="211" t="s">
        <v>19</v>
      </c>
      <c r="N218" s="212" t="s">
        <v>45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131</v>
      </c>
      <c r="AT218" s="215" t="s">
        <v>126</v>
      </c>
      <c r="AU218" s="215" t="s">
        <v>84</v>
      </c>
      <c r="AY218" s="17" t="s">
        <v>124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82</v>
      </c>
      <c r="BK218" s="216">
        <f>ROUND(I218*H218,2)</f>
        <v>0</v>
      </c>
      <c r="BL218" s="17" t="s">
        <v>131</v>
      </c>
      <c r="BM218" s="215" t="s">
        <v>306</v>
      </c>
    </row>
    <row r="219" spans="1:47" s="2" customFormat="1" ht="12">
      <c r="A219" s="38"/>
      <c r="B219" s="39"/>
      <c r="C219" s="40"/>
      <c r="D219" s="217" t="s">
        <v>133</v>
      </c>
      <c r="E219" s="40"/>
      <c r="F219" s="218" t="s">
        <v>307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84</v>
      </c>
    </row>
    <row r="220" spans="1:47" s="2" customFormat="1" ht="12">
      <c r="A220" s="38"/>
      <c r="B220" s="39"/>
      <c r="C220" s="40"/>
      <c r="D220" s="222" t="s">
        <v>135</v>
      </c>
      <c r="E220" s="40"/>
      <c r="F220" s="223" t="s">
        <v>308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135</v>
      </c>
      <c r="AU220" s="17" t="s">
        <v>84</v>
      </c>
    </row>
    <row r="221" spans="1:51" s="13" customFormat="1" ht="12">
      <c r="A221" s="13"/>
      <c r="B221" s="224"/>
      <c r="C221" s="225"/>
      <c r="D221" s="217" t="s">
        <v>137</v>
      </c>
      <c r="E221" s="226" t="s">
        <v>19</v>
      </c>
      <c r="F221" s="227" t="s">
        <v>302</v>
      </c>
      <c r="G221" s="225"/>
      <c r="H221" s="228">
        <v>129.95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137</v>
      </c>
      <c r="AU221" s="234" t="s">
        <v>84</v>
      </c>
      <c r="AV221" s="13" t="s">
        <v>84</v>
      </c>
      <c r="AW221" s="13" t="s">
        <v>35</v>
      </c>
      <c r="AX221" s="13" t="s">
        <v>82</v>
      </c>
      <c r="AY221" s="234" t="s">
        <v>124</v>
      </c>
    </row>
    <row r="222" spans="1:65" s="2" customFormat="1" ht="24.15" customHeight="1">
      <c r="A222" s="38"/>
      <c r="B222" s="39"/>
      <c r="C222" s="204" t="s">
        <v>309</v>
      </c>
      <c r="D222" s="204" t="s">
        <v>126</v>
      </c>
      <c r="E222" s="205" t="s">
        <v>310</v>
      </c>
      <c r="F222" s="206" t="s">
        <v>311</v>
      </c>
      <c r="G222" s="207" t="s">
        <v>298</v>
      </c>
      <c r="H222" s="208">
        <v>52.782</v>
      </c>
      <c r="I222" s="209"/>
      <c r="J222" s="210">
        <f>ROUND(I222*H222,2)</f>
        <v>0</v>
      </c>
      <c r="K222" s="206" t="s">
        <v>130</v>
      </c>
      <c r="L222" s="44"/>
      <c r="M222" s="211" t="s">
        <v>19</v>
      </c>
      <c r="N222" s="212" t="s">
        <v>45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131</v>
      </c>
      <c r="AT222" s="215" t="s">
        <v>126</v>
      </c>
      <c r="AU222" s="215" t="s">
        <v>84</v>
      </c>
      <c r="AY222" s="17" t="s">
        <v>124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82</v>
      </c>
      <c r="BK222" s="216">
        <f>ROUND(I222*H222,2)</f>
        <v>0</v>
      </c>
      <c r="BL222" s="17" t="s">
        <v>131</v>
      </c>
      <c r="BM222" s="215" t="s">
        <v>312</v>
      </c>
    </row>
    <row r="223" spans="1:47" s="2" customFormat="1" ht="12">
      <c r="A223" s="38"/>
      <c r="B223" s="39"/>
      <c r="C223" s="40"/>
      <c r="D223" s="217" t="s">
        <v>133</v>
      </c>
      <c r="E223" s="40"/>
      <c r="F223" s="218" t="s">
        <v>313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84</v>
      </c>
    </row>
    <row r="224" spans="1:47" s="2" customFormat="1" ht="12">
      <c r="A224" s="38"/>
      <c r="B224" s="39"/>
      <c r="C224" s="40"/>
      <c r="D224" s="222" t="s">
        <v>135</v>
      </c>
      <c r="E224" s="40"/>
      <c r="F224" s="223" t="s">
        <v>314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135</v>
      </c>
      <c r="AU224" s="17" t="s">
        <v>84</v>
      </c>
    </row>
    <row r="225" spans="1:65" s="2" customFormat="1" ht="24.15" customHeight="1">
      <c r="A225" s="38"/>
      <c r="B225" s="39"/>
      <c r="C225" s="204" t="s">
        <v>315</v>
      </c>
      <c r="D225" s="204" t="s">
        <v>126</v>
      </c>
      <c r="E225" s="205" t="s">
        <v>316</v>
      </c>
      <c r="F225" s="206" t="s">
        <v>317</v>
      </c>
      <c r="G225" s="207" t="s">
        <v>298</v>
      </c>
      <c r="H225" s="208">
        <v>0.608</v>
      </c>
      <c r="I225" s="209"/>
      <c r="J225" s="210">
        <f>ROUND(I225*H225,2)</f>
        <v>0</v>
      </c>
      <c r="K225" s="206" t="s">
        <v>130</v>
      </c>
      <c r="L225" s="44"/>
      <c r="M225" s="211" t="s">
        <v>19</v>
      </c>
      <c r="N225" s="212" t="s">
        <v>45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131</v>
      </c>
      <c r="AT225" s="215" t="s">
        <v>126</v>
      </c>
      <c r="AU225" s="215" t="s">
        <v>84</v>
      </c>
      <c r="AY225" s="17" t="s">
        <v>124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82</v>
      </c>
      <c r="BK225" s="216">
        <f>ROUND(I225*H225,2)</f>
        <v>0</v>
      </c>
      <c r="BL225" s="17" t="s">
        <v>131</v>
      </c>
      <c r="BM225" s="215" t="s">
        <v>318</v>
      </c>
    </row>
    <row r="226" spans="1:47" s="2" customFormat="1" ht="12">
      <c r="A226" s="38"/>
      <c r="B226" s="39"/>
      <c r="C226" s="40"/>
      <c r="D226" s="217" t="s">
        <v>133</v>
      </c>
      <c r="E226" s="40"/>
      <c r="F226" s="218" t="s">
        <v>319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133</v>
      </c>
      <c r="AU226" s="17" t="s">
        <v>84</v>
      </c>
    </row>
    <row r="227" spans="1:47" s="2" customFormat="1" ht="12">
      <c r="A227" s="38"/>
      <c r="B227" s="39"/>
      <c r="C227" s="40"/>
      <c r="D227" s="222" t="s">
        <v>135</v>
      </c>
      <c r="E227" s="40"/>
      <c r="F227" s="223" t="s">
        <v>320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135</v>
      </c>
      <c r="AU227" s="17" t="s">
        <v>84</v>
      </c>
    </row>
    <row r="228" spans="1:65" s="2" customFormat="1" ht="24.15" customHeight="1">
      <c r="A228" s="38"/>
      <c r="B228" s="39"/>
      <c r="C228" s="204" t="s">
        <v>321</v>
      </c>
      <c r="D228" s="204" t="s">
        <v>126</v>
      </c>
      <c r="E228" s="205" t="s">
        <v>322</v>
      </c>
      <c r="F228" s="206" t="s">
        <v>323</v>
      </c>
      <c r="G228" s="207" t="s">
        <v>298</v>
      </c>
      <c r="H228" s="208">
        <v>76.56</v>
      </c>
      <c r="I228" s="209"/>
      <c r="J228" s="210">
        <f>ROUND(I228*H228,2)</f>
        <v>0</v>
      </c>
      <c r="K228" s="206" t="s">
        <v>130</v>
      </c>
      <c r="L228" s="44"/>
      <c r="M228" s="211" t="s">
        <v>19</v>
      </c>
      <c r="N228" s="212" t="s">
        <v>45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131</v>
      </c>
      <c r="AT228" s="215" t="s">
        <v>126</v>
      </c>
      <c r="AU228" s="215" t="s">
        <v>84</v>
      </c>
      <c r="AY228" s="17" t="s">
        <v>124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82</v>
      </c>
      <c r="BK228" s="216">
        <f>ROUND(I228*H228,2)</f>
        <v>0</v>
      </c>
      <c r="BL228" s="17" t="s">
        <v>131</v>
      </c>
      <c r="BM228" s="215" t="s">
        <v>324</v>
      </c>
    </row>
    <row r="229" spans="1:47" s="2" customFormat="1" ht="12">
      <c r="A229" s="38"/>
      <c r="B229" s="39"/>
      <c r="C229" s="40"/>
      <c r="D229" s="217" t="s">
        <v>133</v>
      </c>
      <c r="E229" s="40"/>
      <c r="F229" s="218" t="s">
        <v>323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84</v>
      </c>
    </row>
    <row r="230" spans="1:47" s="2" customFormat="1" ht="12">
      <c r="A230" s="38"/>
      <c r="B230" s="39"/>
      <c r="C230" s="40"/>
      <c r="D230" s="222" t="s">
        <v>135</v>
      </c>
      <c r="E230" s="40"/>
      <c r="F230" s="223" t="s">
        <v>325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135</v>
      </c>
      <c r="AU230" s="17" t="s">
        <v>84</v>
      </c>
    </row>
    <row r="231" spans="1:63" s="12" customFormat="1" ht="22.8" customHeight="1">
      <c r="A231" s="12"/>
      <c r="B231" s="188"/>
      <c r="C231" s="189"/>
      <c r="D231" s="190" t="s">
        <v>73</v>
      </c>
      <c r="E231" s="202" t="s">
        <v>326</v>
      </c>
      <c r="F231" s="202" t="s">
        <v>327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SUM(P232:P234)</f>
        <v>0</v>
      </c>
      <c r="Q231" s="196"/>
      <c r="R231" s="197">
        <f>SUM(R232:R234)</f>
        <v>0</v>
      </c>
      <c r="S231" s="196"/>
      <c r="T231" s="198">
        <f>SUM(T232:T234)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9" t="s">
        <v>82</v>
      </c>
      <c r="AT231" s="200" t="s">
        <v>73</v>
      </c>
      <c r="AU231" s="200" t="s">
        <v>82</v>
      </c>
      <c r="AY231" s="199" t="s">
        <v>124</v>
      </c>
      <c r="BK231" s="201">
        <f>SUM(BK232:BK234)</f>
        <v>0</v>
      </c>
    </row>
    <row r="232" spans="1:65" s="2" customFormat="1" ht="16.5" customHeight="1">
      <c r="A232" s="38"/>
      <c r="B232" s="39"/>
      <c r="C232" s="204" t="s">
        <v>328</v>
      </c>
      <c r="D232" s="204" t="s">
        <v>126</v>
      </c>
      <c r="E232" s="205" t="s">
        <v>329</v>
      </c>
      <c r="F232" s="206" t="s">
        <v>330</v>
      </c>
      <c r="G232" s="207" t="s">
        <v>298</v>
      </c>
      <c r="H232" s="208">
        <v>66.226</v>
      </c>
      <c r="I232" s="209"/>
      <c r="J232" s="210">
        <f>ROUND(I232*H232,2)</f>
        <v>0</v>
      </c>
      <c r="K232" s="206" t="s">
        <v>130</v>
      </c>
      <c r="L232" s="44"/>
      <c r="M232" s="211" t="s">
        <v>19</v>
      </c>
      <c r="N232" s="212" t="s">
        <v>45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131</v>
      </c>
      <c r="AT232" s="215" t="s">
        <v>126</v>
      </c>
      <c r="AU232" s="215" t="s">
        <v>84</v>
      </c>
      <c r="AY232" s="17" t="s">
        <v>124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82</v>
      </c>
      <c r="BK232" s="216">
        <f>ROUND(I232*H232,2)</f>
        <v>0</v>
      </c>
      <c r="BL232" s="17" t="s">
        <v>131</v>
      </c>
      <c r="BM232" s="215" t="s">
        <v>331</v>
      </c>
    </row>
    <row r="233" spans="1:47" s="2" customFormat="1" ht="12">
      <c r="A233" s="38"/>
      <c r="B233" s="39"/>
      <c r="C233" s="40"/>
      <c r="D233" s="217" t="s">
        <v>133</v>
      </c>
      <c r="E233" s="40"/>
      <c r="F233" s="218" t="s">
        <v>332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133</v>
      </c>
      <c r="AU233" s="17" t="s">
        <v>84</v>
      </c>
    </row>
    <row r="234" spans="1:47" s="2" customFormat="1" ht="12">
      <c r="A234" s="38"/>
      <c r="B234" s="39"/>
      <c r="C234" s="40"/>
      <c r="D234" s="222" t="s">
        <v>135</v>
      </c>
      <c r="E234" s="40"/>
      <c r="F234" s="223" t="s">
        <v>333</v>
      </c>
      <c r="G234" s="40"/>
      <c r="H234" s="40"/>
      <c r="I234" s="219"/>
      <c r="J234" s="40"/>
      <c r="K234" s="40"/>
      <c r="L234" s="44"/>
      <c r="M234" s="256"/>
      <c r="N234" s="257"/>
      <c r="O234" s="258"/>
      <c r="P234" s="258"/>
      <c r="Q234" s="258"/>
      <c r="R234" s="258"/>
      <c r="S234" s="258"/>
      <c r="T234" s="259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135</v>
      </c>
      <c r="AU234" s="17" t="s">
        <v>84</v>
      </c>
    </row>
    <row r="235" spans="1:31" s="2" customFormat="1" ht="6.95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86:K23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113106421"/>
    <hyperlink ref="F99" r:id="rId2" display="https://podminky.urs.cz/item/CS_URS_2022_01/113107323"/>
    <hyperlink ref="F105" r:id="rId3" display="https://podminky.urs.cz/item/CS_URS_2022_01/113107335"/>
    <hyperlink ref="F109" r:id="rId4" display="https://podminky.urs.cz/item/CS_URS_2022_01/113201112"/>
    <hyperlink ref="F115" r:id="rId5" display="https://podminky.urs.cz/item/CS_URS_2022_01/113204111"/>
    <hyperlink ref="F119" r:id="rId6" display="https://podminky.urs.cz/item/CS_URS_2022_01/181152302"/>
    <hyperlink ref="F126" r:id="rId7" display="https://podminky.urs.cz/item/CS_URS_2022_01/451317777"/>
    <hyperlink ref="F131" r:id="rId8" display="https://podminky.urs.cz/item/CS_URS_2022_01/564861111"/>
    <hyperlink ref="F137" r:id="rId9" display="https://podminky.urs.cz/item/CS_URS_2022_01/596211112"/>
    <hyperlink ref="F157" r:id="rId10" display="https://podminky.urs.cz/item/CS_URS_2022_01/596211114"/>
    <hyperlink ref="F163" r:id="rId11" display="https://podminky.urs.cz/item/CS_URS_2022_01/596841220"/>
    <hyperlink ref="F171" r:id="rId12" display="https://podminky.urs.cz/item/CS_URS_2022_01/899231111"/>
    <hyperlink ref="F174" r:id="rId13" display="https://podminky.urs.cz/item/CS_URS_2022_01/899331111"/>
    <hyperlink ref="F177" r:id="rId14" display="https://podminky.urs.cz/item/CS_URS_2022_01/899431111"/>
    <hyperlink ref="F181" r:id="rId15" display="https://podminky.urs.cz/item/CS_URS_2022_01/915131112"/>
    <hyperlink ref="F188" r:id="rId16" display="https://podminky.urs.cz/item/CS_URS_2022_01/915231112"/>
    <hyperlink ref="F195" r:id="rId17" display="https://podminky.urs.cz/item/CS_URS_2022_01/916231213"/>
    <hyperlink ref="F202" r:id="rId18" display="https://podminky.urs.cz/item/CS_URS_2022_01/916241113"/>
    <hyperlink ref="F216" r:id="rId19" display="https://podminky.urs.cz/item/CS_URS_2022_01/997221571"/>
    <hyperlink ref="F220" r:id="rId20" display="https://podminky.urs.cz/item/CS_URS_2022_01/997221579"/>
    <hyperlink ref="F224" r:id="rId21" display="https://podminky.urs.cz/item/CS_URS_2022_01/997221861"/>
    <hyperlink ref="F227" r:id="rId22" display="https://podminky.urs.cz/item/CS_URS_2022_01/997221862"/>
    <hyperlink ref="F230" r:id="rId23" display="https://podminky.urs.cz/item/CS_URS_2022_01/997221873"/>
    <hyperlink ref="F234" r:id="rId24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334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ROUND((SUM(BE91:BE148)),2)</f>
        <v>0</v>
      </c>
      <c r="G33" s="38"/>
      <c r="H33" s="38"/>
      <c r="I33" s="148">
        <v>0.21</v>
      </c>
      <c r="J33" s="147">
        <f>ROUND(((SUM(BE91:BE148))*I33),2)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ROUND((SUM(BF91:BF148)),2)</f>
        <v>0</v>
      </c>
      <c r="G34" s="38"/>
      <c r="H34" s="38"/>
      <c r="I34" s="148">
        <v>0.15</v>
      </c>
      <c r="J34" s="147">
        <f>ROUND(((SUM(BF91:BF148))*I34),2)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ROUND((SUM(BG91:BG148)),2)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ROUND((SUM(BH91:BH148)),2)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ROUND((SUM(BI91:BI148)),2)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335</v>
      </c>
      <c r="E63" s="174"/>
      <c r="F63" s="174"/>
      <c r="G63" s="174"/>
      <c r="H63" s="174"/>
      <c r="I63" s="174"/>
      <c r="J63" s="175">
        <f>J105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1"/>
      <c r="C64" s="172"/>
      <c r="D64" s="173" t="s">
        <v>336</v>
      </c>
      <c r="E64" s="174"/>
      <c r="F64" s="174"/>
      <c r="G64" s="174"/>
      <c r="H64" s="174"/>
      <c r="I64" s="174"/>
      <c r="J64" s="175">
        <f>J106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337</v>
      </c>
      <c r="E65" s="174"/>
      <c r="F65" s="174"/>
      <c r="G65" s="174"/>
      <c r="H65" s="174"/>
      <c r="I65" s="174"/>
      <c r="J65" s="175">
        <f>J109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338</v>
      </c>
      <c r="E66" s="168"/>
      <c r="F66" s="168"/>
      <c r="G66" s="168"/>
      <c r="H66" s="168"/>
      <c r="I66" s="168"/>
      <c r="J66" s="169">
        <f>J113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339</v>
      </c>
      <c r="E67" s="174"/>
      <c r="F67" s="174"/>
      <c r="G67" s="174"/>
      <c r="H67" s="174"/>
      <c r="I67" s="174"/>
      <c r="J67" s="175">
        <f>J114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340</v>
      </c>
      <c r="E68" s="168"/>
      <c r="F68" s="168"/>
      <c r="G68" s="168"/>
      <c r="H68" s="168"/>
      <c r="I68" s="168"/>
      <c r="J68" s="169">
        <f>J119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341</v>
      </c>
      <c r="E69" s="174"/>
      <c r="F69" s="174"/>
      <c r="G69" s="174"/>
      <c r="H69" s="174"/>
      <c r="I69" s="174"/>
      <c r="J69" s="175">
        <f>J120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342</v>
      </c>
      <c r="E70" s="174"/>
      <c r="F70" s="174"/>
      <c r="G70" s="174"/>
      <c r="H70" s="174"/>
      <c r="I70" s="174"/>
      <c r="J70" s="175">
        <f>J127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343</v>
      </c>
      <c r="E71" s="174"/>
      <c r="F71" s="174"/>
      <c r="G71" s="174"/>
      <c r="H71" s="174"/>
      <c r="I71" s="174"/>
      <c r="J71" s="175">
        <f>J146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0" t="str">
        <f>E7</f>
        <v>Oprava chodníku ul. Tyršova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95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02 - Veřejné osvětlení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Český Brod</v>
      </c>
      <c r="G85" s="40"/>
      <c r="H85" s="40"/>
      <c r="I85" s="32" t="s">
        <v>23</v>
      </c>
      <c r="J85" s="72" t="str">
        <f>IF(J12="","",J12)</f>
        <v>20. 7. 2021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Město Český Brod</v>
      </c>
      <c r="G87" s="40"/>
      <c r="H87" s="40"/>
      <c r="I87" s="32" t="s">
        <v>32</v>
      </c>
      <c r="J87" s="36" t="str">
        <f>E21</f>
        <v>Ing. Jiří Sobol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36</v>
      </c>
      <c r="J88" s="36" t="str">
        <f>E24</f>
        <v xml:space="preserve"> 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110</v>
      </c>
      <c r="D90" s="180" t="s">
        <v>59</v>
      </c>
      <c r="E90" s="180" t="s">
        <v>55</v>
      </c>
      <c r="F90" s="180" t="s">
        <v>56</v>
      </c>
      <c r="G90" s="180" t="s">
        <v>111</v>
      </c>
      <c r="H90" s="180" t="s">
        <v>112</v>
      </c>
      <c r="I90" s="180" t="s">
        <v>113</v>
      </c>
      <c r="J90" s="180" t="s">
        <v>99</v>
      </c>
      <c r="K90" s="181" t="s">
        <v>114</v>
      </c>
      <c r="L90" s="182"/>
      <c r="M90" s="92" t="s">
        <v>19</v>
      </c>
      <c r="N90" s="93" t="s">
        <v>44</v>
      </c>
      <c r="O90" s="93" t="s">
        <v>115</v>
      </c>
      <c r="P90" s="93" t="s">
        <v>116</v>
      </c>
      <c r="Q90" s="93" t="s">
        <v>117</v>
      </c>
      <c r="R90" s="93" t="s">
        <v>118</v>
      </c>
      <c r="S90" s="93" t="s">
        <v>119</v>
      </c>
      <c r="T90" s="94" t="s">
        <v>120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121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P92+P113+P119</f>
        <v>0</v>
      </c>
      <c r="Q91" s="96"/>
      <c r="R91" s="185">
        <f>R92+R113+R119</f>
        <v>0.2855</v>
      </c>
      <c r="S91" s="96"/>
      <c r="T91" s="186">
        <f>T92+T113+T119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100</v>
      </c>
      <c r="BK91" s="187">
        <f>BK92+BK113+BK119</f>
        <v>0</v>
      </c>
    </row>
    <row r="92" spans="1:63" s="12" customFormat="1" ht="25.9" customHeight="1">
      <c r="A92" s="12"/>
      <c r="B92" s="188"/>
      <c r="C92" s="189"/>
      <c r="D92" s="190" t="s">
        <v>73</v>
      </c>
      <c r="E92" s="191" t="s">
        <v>122</v>
      </c>
      <c r="F92" s="191" t="s">
        <v>123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P93+P101+P105+P109</f>
        <v>0</v>
      </c>
      <c r="Q92" s="196"/>
      <c r="R92" s="197">
        <f>R93+R101+R105+R109</f>
        <v>0</v>
      </c>
      <c r="S92" s="196"/>
      <c r="T92" s="198">
        <f>T93+T101+T105+T109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82</v>
      </c>
      <c r="AT92" s="200" t="s">
        <v>73</v>
      </c>
      <c r="AU92" s="200" t="s">
        <v>74</v>
      </c>
      <c r="AY92" s="199" t="s">
        <v>124</v>
      </c>
      <c r="BK92" s="201">
        <f>BK93+BK101+BK105+BK109</f>
        <v>0</v>
      </c>
    </row>
    <row r="93" spans="1:63" s="12" customFormat="1" ht="22.8" customHeight="1">
      <c r="A93" s="12"/>
      <c r="B93" s="188"/>
      <c r="C93" s="189"/>
      <c r="D93" s="190" t="s">
        <v>73</v>
      </c>
      <c r="E93" s="202" t="s">
        <v>82</v>
      </c>
      <c r="F93" s="202" t="s">
        <v>125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SUM(P94:P100)</f>
        <v>0</v>
      </c>
      <c r="Q93" s="196"/>
      <c r="R93" s="197">
        <f>SUM(R94:R100)</f>
        <v>0</v>
      </c>
      <c r="S93" s="196"/>
      <c r="T93" s="198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82</v>
      </c>
      <c r="AT93" s="200" t="s">
        <v>73</v>
      </c>
      <c r="AU93" s="200" t="s">
        <v>82</v>
      </c>
      <c r="AY93" s="199" t="s">
        <v>124</v>
      </c>
      <c r="BK93" s="201">
        <f>SUM(BK94:BK100)</f>
        <v>0</v>
      </c>
    </row>
    <row r="94" spans="1:65" s="2" customFormat="1" ht="16.5" customHeight="1">
      <c r="A94" s="38"/>
      <c r="B94" s="39"/>
      <c r="C94" s="204" t="s">
        <v>82</v>
      </c>
      <c r="D94" s="204" t="s">
        <v>126</v>
      </c>
      <c r="E94" s="205" t="s">
        <v>344</v>
      </c>
      <c r="F94" s="206" t="s">
        <v>345</v>
      </c>
      <c r="G94" s="207" t="s">
        <v>346</v>
      </c>
      <c r="H94" s="208">
        <v>35.08</v>
      </c>
      <c r="I94" s="209"/>
      <c r="J94" s="210">
        <f>ROUND(I94*H94,2)</f>
        <v>0</v>
      </c>
      <c r="K94" s="206" t="s">
        <v>347</v>
      </c>
      <c r="L94" s="44"/>
      <c r="M94" s="211" t="s">
        <v>19</v>
      </c>
      <c r="N94" s="212" t="s">
        <v>45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84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82</v>
      </c>
      <c r="BK94" s="216">
        <f>ROUND(I94*H94,2)</f>
        <v>0</v>
      </c>
      <c r="BL94" s="17" t="s">
        <v>131</v>
      </c>
      <c r="BM94" s="215" t="s">
        <v>348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349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84</v>
      </c>
    </row>
    <row r="96" spans="1:51" s="13" customFormat="1" ht="12">
      <c r="A96" s="13"/>
      <c r="B96" s="224"/>
      <c r="C96" s="225"/>
      <c r="D96" s="217" t="s">
        <v>137</v>
      </c>
      <c r="E96" s="226" t="s">
        <v>19</v>
      </c>
      <c r="F96" s="227" t="s">
        <v>350</v>
      </c>
      <c r="G96" s="225"/>
      <c r="H96" s="228">
        <v>3.08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137</v>
      </c>
      <c r="AU96" s="234" t="s">
        <v>84</v>
      </c>
      <c r="AV96" s="13" t="s">
        <v>84</v>
      </c>
      <c r="AW96" s="13" t="s">
        <v>35</v>
      </c>
      <c r="AX96" s="13" t="s">
        <v>74</v>
      </c>
      <c r="AY96" s="234" t="s">
        <v>124</v>
      </c>
    </row>
    <row r="97" spans="1:51" s="13" customFormat="1" ht="12">
      <c r="A97" s="13"/>
      <c r="B97" s="224"/>
      <c r="C97" s="225"/>
      <c r="D97" s="217" t="s">
        <v>137</v>
      </c>
      <c r="E97" s="226" t="s">
        <v>19</v>
      </c>
      <c r="F97" s="227" t="s">
        <v>351</v>
      </c>
      <c r="G97" s="225"/>
      <c r="H97" s="228">
        <v>32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137</v>
      </c>
      <c r="AU97" s="234" t="s">
        <v>84</v>
      </c>
      <c r="AV97" s="13" t="s">
        <v>84</v>
      </c>
      <c r="AW97" s="13" t="s">
        <v>35</v>
      </c>
      <c r="AX97" s="13" t="s">
        <v>74</v>
      </c>
      <c r="AY97" s="234" t="s">
        <v>124</v>
      </c>
    </row>
    <row r="98" spans="1:65" s="2" customFormat="1" ht="16.5" customHeight="1">
      <c r="A98" s="38"/>
      <c r="B98" s="39"/>
      <c r="C98" s="204" t="s">
        <v>84</v>
      </c>
      <c r="D98" s="204" t="s">
        <v>126</v>
      </c>
      <c r="E98" s="205" t="s">
        <v>352</v>
      </c>
      <c r="F98" s="206" t="s">
        <v>353</v>
      </c>
      <c r="G98" s="207" t="s">
        <v>346</v>
      </c>
      <c r="H98" s="208">
        <v>32</v>
      </c>
      <c r="I98" s="209"/>
      <c r="J98" s="210">
        <f>ROUND(I98*H98,2)</f>
        <v>0</v>
      </c>
      <c r="K98" s="206" t="s">
        <v>347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131</v>
      </c>
      <c r="AT98" s="215" t="s">
        <v>126</v>
      </c>
      <c r="AU98" s="215" t="s">
        <v>84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131</v>
      </c>
      <c r="BM98" s="215" t="s">
        <v>354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355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84</v>
      </c>
    </row>
    <row r="100" spans="1:51" s="13" customFormat="1" ht="12">
      <c r="A100" s="13"/>
      <c r="B100" s="224"/>
      <c r="C100" s="225"/>
      <c r="D100" s="217" t="s">
        <v>137</v>
      </c>
      <c r="E100" s="226" t="s">
        <v>19</v>
      </c>
      <c r="F100" s="227" t="s">
        <v>356</v>
      </c>
      <c r="G100" s="225"/>
      <c r="H100" s="228">
        <v>32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137</v>
      </c>
      <c r="AU100" s="234" t="s">
        <v>84</v>
      </c>
      <c r="AV100" s="13" t="s">
        <v>84</v>
      </c>
      <c r="AW100" s="13" t="s">
        <v>35</v>
      </c>
      <c r="AX100" s="13" t="s">
        <v>82</v>
      </c>
      <c r="AY100" s="234" t="s">
        <v>124</v>
      </c>
    </row>
    <row r="101" spans="1:63" s="12" customFormat="1" ht="22.8" customHeight="1">
      <c r="A101" s="12"/>
      <c r="B101" s="188"/>
      <c r="C101" s="189"/>
      <c r="D101" s="190" t="s">
        <v>73</v>
      </c>
      <c r="E101" s="202" t="s">
        <v>131</v>
      </c>
      <c r="F101" s="202" t="s">
        <v>175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SUM(P102:P104)</f>
        <v>0</v>
      </c>
      <c r="Q101" s="196"/>
      <c r="R101" s="197">
        <f>SUM(R102:R104)</f>
        <v>0</v>
      </c>
      <c r="S101" s="196"/>
      <c r="T101" s="198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82</v>
      </c>
      <c r="AT101" s="200" t="s">
        <v>73</v>
      </c>
      <c r="AU101" s="200" t="s">
        <v>82</v>
      </c>
      <c r="AY101" s="199" t="s">
        <v>124</v>
      </c>
      <c r="BK101" s="201">
        <f>SUM(BK102:BK104)</f>
        <v>0</v>
      </c>
    </row>
    <row r="102" spans="1:65" s="2" customFormat="1" ht="16.5" customHeight="1">
      <c r="A102" s="38"/>
      <c r="B102" s="39"/>
      <c r="C102" s="204" t="s">
        <v>147</v>
      </c>
      <c r="D102" s="204" t="s">
        <v>126</v>
      </c>
      <c r="E102" s="205" t="s">
        <v>357</v>
      </c>
      <c r="F102" s="206" t="s">
        <v>358</v>
      </c>
      <c r="G102" s="207" t="s">
        <v>346</v>
      </c>
      <c r="H102" s="208">
        <v>1.259</v>
      </c>
      <c r="I102" s="209"/>
      <c r="J102" s="210">
        <f>ROUND(I102*H102,2)</f>
        <v>0</v>
      </c>
      <c r="K102" s="206" t="s">
        <v>347</v>
      </c>
      <c r="L102" s="44"/>
      <c r="M102" s="211" t="s">
        <v>19</v>
      </c>
      <c r="N102" s="212" t="s">
        <v>45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131</v>
      </c>
      <c r="AT102" s="215" t="s">
        <v>126</v>
      </c>
      <c r="AU102" s="215" t="s">
        <v>84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82</v>
      </c>
      <c r="BK102" s="216">
        <f>ROUND(I102*H102,2)</f>
        <v>0</v>
      </c>
      <c r="BL102" s="17" t="s">
        <v>131</v>
      </c>
      <c r="BM102" s="215" t="s">
        <v>359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360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84</v>
      </c>
    </row>
    <row r="104" spans="1:51" s="13" customFormat="1" ht="12">
      <c r="A104" s="13"/>
      <c r="B104" s="224"/>
      <c r="C104" s="225"/>
      <c r="D104" s="217" t="s">
        <v>137</v>
      </c>
      <c r="E104" s="226" t="s">
        <v>19</v>
      </c>
      <c r="F104" s="227" t="s">
        <v>361</v>
      </c>
      <c r="G104" s="225"/>
      <c r="H104" s="228">
        <v>1.259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137</v>
      </c>
      <c r="AU104" s="234" t="s">
        <v>84</v>
      </c>
      <c r="AV104" s="13" t="s">
        <v>84</v>
      </c>
      <c r="AW104" s="13" t="s">
        <v>35</v>
      </c>
      <c r="AX104" s="13" t="s">
        <v>82</v>
      </c>
      <c r="AY104" s="234" t="s">
        <v>124</v>
      </c>
    </row>
    <row r="105" spans="1:63" s="12" customFormat="1" ht="22.8" customHeight="1">
      <c r="A105" s="12"/>
      <c r="B105" s="188"/>
      <c r="C105" s="189"/>
      <c r="D105" s="190" t="s">
        <v>73</v>
      </c>
      <c r="E105" s="202" t="s">
        <v>190</v>
      </c>
      <c r="F105" s="202" t="s">
        <v>362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P106</f>
        <v>0</v>
      </c>
      <c r="Q105" s="196"/>
      <c r="R105" s="197">
        <f>R106</f>
        <v>0</v>
      </c>
      <c r="S105" s="196"/>
      <c r="T105" s="198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82</v>
      </c>
      <c r="AT105" s="200" t="s">
        <v>73</v>
      </c>
      <c r="AU105" s="200" t="s">
        <v>82</v>
      </c>
      <c r="AY105" s="199" t="s">
        <v>124</v>
      </c>
      <c r="BK105" s="201">
        <f>BK106</f>
        <v>0</v>
      </c>
    </row>
    <row r="106" spans="1:63" s="12" customFormat="1" ht="20.85" customHeight="1">
      <c r="A106" s="12"/>
      <c r="B106" s="188"/>
      <c r="C106" s="189"/>
      <c r="D106" s="190" t="s">
        <v>73</v>
      </c>
      <c r="E106" s="202" t="s">
        <v>363</v>
      </c>
      <c r="F106" s="202" t="s">
        <v>364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SUM(P107:P108)</f>
        <v>0</v>
      </c>
      <c r="Q106" s="196"/>
      <c r="R106" s="197">
        <f>SUM(R107:R108)</f>
        <v>0</v>
      </c>
      <c r="S106" s="196"/>
      <c r="T106" s="198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9" t="s">
        <v>82</v>
      </c>
      <c r="AT106" s="200" t="s">
        <v>73</v>
      </c>
      <c r="AU106" s="200" t="s">
        <v>84</v>
      </c>
      <c r="AY106" s="199" t="s">
        <v>124</v>
      </c>
      <c r="BK106" s="201">
        <f>SUM(BK107:BK108)</f>
        <v>0</v>
      </c>
    </row>
    <row r="107" spans="1:65" s="2" customFormat="1" ht="16.5" customHeight="1">
      <c r="A107" s="38"/>
      <c r="B107" s="39"/>
      <c r="C107" s="204" t="s">
        <v>131</v>
      </c>
      <c r="D107" s="204" t="s">
        <v>126</v>
      </c>
      <c r="E107" s="205" t="s">
        <v>365</v>
      </c>
      <c r="F107" s="206" t="s">
        <v>366</v>
      </c>
      <c r="G107" s="207" t="s">
        <v>367</v>
      </c>
      <c r="H107" s="208">
        <v>20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147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368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369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147</v>
      </c>
    </row>
    <row r="109" spans="1:63" s="12" customFormat="1" ht="22.8" customHeight="1">
      <c r="A109" s="12"/>
      <c r="B109" s="188"/>
      <c r="C109" s="189"/>
      <c r="D109" s="190" t="s">
        <v>73</v>
      </c>
      <c r="E109" s="202" t="s">
        <v>370</v>
      </c>
      <c r="F109" s="202" t="s">
        <v>371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SUM(P110:P112)</f>
        <v>0</v>
      </c>
      <c r="Q109" s="196"/>
      <c r="R109" s="197">
        <f>SUM(R110:R112)</f>
        <v>0</v>
      </c>
      <c r="S109" s="196"/>
      <c r="T109" s="198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131</v>
      </c>
      <c r="AT109" s="200" t="s">
        <v>73</v>
      </c>
      <c r="AU109" s="200" t="s">
        <v>82</v>
      </c>
      <c r="AY109" s="199" t="s">
        <v>124</v>
      </c>
      <c r="BK109" s="201">
        <f>SUM(BK110:BK112)</f>
        <v>0</v>
      </c>
    </row>
    <row r="110" spans="1:65" s="2" customFormat="1" ht="16.5" customHeight="1">
      <c r="A110" s="38"/>
      <c r="B110" s="39"/>
      <c r="C110" s="204" t="s">
        <v>162</v>
      </c>
      <c r="D110" s="204" t="s">
        <v>126</v>
      </c>
      <c r="E110" s="205" t="s">
        <v>372</v>
      </c>
      <c r="F110" s="206" t="s">
        <v>373</v>
      </c>
      <c r="G110" s="207" t="s">
        <v>374</v>
      </c>
      <c r="H110" s="208">
        <v>77.176</v>
      </c>
      <c r="I110" s="209"/>
      <c r="J110" s="210">
        <f>ROUND(I110*H110,2)</f>
        <v>0</v>
      </c>
      <c r="K110" s="206" t="s">
        <v>375</v>
      </c>
      <c r="L110" s="44"/>
      <c r="M110" s="211" t="s">
        <v>19</v>
      </c>
      <c r="N110" s="212" t="s">
        <v>45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376</v>
      </c>
      <c r="AT110" s="215" t="s">
        <v>126</v>
      </c>
      <c r="AU110" s="215" t="s">
        <v>84</v>
      </c>
      <c r="AY110" s="17" t="s">
        <v>124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82</v>
      </c>
      <c r="BK110" s="216">
        <f>ROUND(I110*H110,2)</f>
        <v>0</v>
      </c>
      <c r="BL110" s="17" t="s">
        <v>376</v>
      </c>
      <c r="BM110" s="215" t="s">
        <v>377</v>
      </c>
    </row>
    <row r="111" spans="1:47" s="2" customFormat="1" ht="12">
      <c r="A111" s="38"/>
      <c r="B111" s="39"/>
      <c r="C111" s="40"/>
      <c r="D111" s="217" t="s">
        <v>133</v>
      </c>
      <c r="E111" s="40"/>
      <c r="F111" s="218" t="s">
        <v>378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133</v>
      </c>
      <c r="AU111" s="17" t="s">
        <v>84</v>
      </c>
    </row>
    <row r="112" spans="1:51" s="13" customFormat="1" ht="12">
      <c r="A112" s="13"/>
      <c r="B112" s="224"/>
      <c r="C112" s="225"/>
      <c r="D112" s="217" t="s">
        <v>137</v>
      </c>
      <c r="E112" s="226" t="s">
        <v>19</v>
      </c>
      <c r="F112" s="227" t="s">
        <v>379</v>
      </c>
      <c r="G112" s="225"/>
      <c r="H112" s="228">
        <v>77.176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137</v>
      </c>
      <c r="AU112" s="234" t="s">
        <v>84</v>
      </c>
      <c r="AV112" s="13" t="s">
        <v>84</v>
      </c>
      <c r="AW112" s="13" t="s">
        <v>35</v>
      </c>
      <c r="AX112" s="13" t="s">
        <v>74</v>
      </c>
      <c r="AY112" s="234" t="s">
        <v>124</v>
      </c>
    </row>
    <row r="113" spans="1:63" s="12" customFormat="1" ht="25.9" customHeight="1">
      <c r="A113" s="12"/>
      <c r="B113" s="188"/>
      <c r="C113" s="189"/>
      <c r="D113" s="190" t="s">
        <v>73</v>
      </c>
      <c r="E113" s="191" t="s">
        <v>380</v>
      </c>
      <c r="F113" s="191" t="s">
        <v>381</v>
      </c>
      <c r="G113" s="189"/>
      <c r="H113" s="189"/>
      <c r="I113" s="192"/>
      <c r="J113" s="193">
        <f>BK113</f>
        <v>0</v>
      </c>
      <c r="K113" s="189"/>
      <c r="L113" s="194"/>
      <c r="M113" s="195"/>
      <c r="N113" s="196"/>
      <c r="O113" s="196"/>
      <c r="P113" s="197">
        <f>P114</f>
        <v>0</v>
      </c>
      <c r="Q113" s="196"/>
      <c r="R113" s="197">
        <f>R114</f>
        <v>0</v>
      </c>
      <c r="S113" s="196"/>
      <c r="T113" s="198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84</v>
      </c>
      <c r="AT113" s="200" t="s">
        <v>73</v>
      </c>
      <c r="AU113" s="200" t="s">
        <v>74</v>
      </c>
      <c r="AY113" s="199" t="s">
        <v>124</v>
      </c>
      <c r="BK113" s="201">
        <f>BK114</f>
        <v>0</v>
      </c>
    </row>
    <row r="114" spans="1:63" s="12" customFormat="1" ht="22.8" customHeight="1">
      <c r="A114" s="12"/>
      <c r="B114" s="188"/>
      <c r="C114" s="189"/>
      <c r="D114" s="190" t="s">
        <v>73</v>
      </c>
      <c r="E114" s="202" t="s">
        <v>382</v>
      </c>
      <c r="F114" s="202" t="s">
        <v>383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SUM(P115:P118)</f>
        <v>0</v>
      </c>
      <c r="Q114" s="196"/>
      <c r="R114" s="197">
        <f>SUM(R115:R118)</f>
        <v>0</v>
      </c>
      <c r="S114" s="196"/>
      <c r="T114" s="198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9" t="s">
        <v>84</v>
      </c>
      <c r="AT114" s="200" t="s">
        <v>73</v>
      </c>
      <c r="AU114" s="200" t="s">
        <v>82</v>
      </c>
      <c r="AY114" s="199" t="s">
        <v>124</v>
      </c>
      <c r="BK114" s="201">
        <f>SUM(BK115:BK118)</f>
        <v>0</v>
      </c>
    </row>
    <row r="115" spans="1:65" s="2" customFormat="1" ht="24.9" customHeight="1">
      <c r="A115" s="38"/>
      <c r="B115" s="39"/>
      <c r="C115" s="204" t="s">
        <v>169</v>
      </c>
      <c r="D115" s="204" t="s">
        <v>126</v>
      </c>
      <c r="E115" s="205" t="s">
        <v>384</v>
      </c>
      <c r="F115" s="206" t="s">
        <v>385</v>
      </c>
      <c r="G115" s="207" t="s">
        <v>235</v>
      </c>
      <c r="H115" s="208">
        <v>8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45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386</v>
      </c>
      <c r="AT115" s="215" t="s">
        <v>126</v>
      </c>
      <c r="AU115" s="215" t="s">
        <v>84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82</v>
      </c>
      <c r="BK115" s="216">
        <f>ROUND(I115*H115,2)</f>
        <v>0</v>
      </c>
      <c r="BL115" s="17" t="s">
        <v>386</v>
      </c>
      <c r="BM115" s="215" t="s">
        <v>387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385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84</v>
      </c>
    </row>
    <row r="117" spans="1:65" s="2" customFormat="1" ht="24.9" customHeight="1">
      <c r="A117" s="38"/>
      <c r="B117" s="39"/>
      <c r="C117" s="204" t="s">
        <v>176</v>
      </c>
      <c r="D117" s="204" t="s">
        <v>126</v>
      </c>
      <c r="E117" s="205" t="s">
        <v>388</v>
      </c>
      <c r="F117" s="206" t="s">
        <v>389</v>
      </c>
      <c r="G117" s="207" t="s">
        <v>235</v>
      </c>
      <c r="H117" s="208">
        <v>4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390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389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63" s="12" customFormat="1" ht="25.9" customHeight="1">
      <c r="A119" s="12"/>
      <c r="B119" s="188"/>
      <c r="C119" s="189"/>
      <c r="D119" s="190" t="s">
        <v>73</v>
      </c>
      <c r="E119" s="191" t="s">
        <v>197</v>
      </c>
      <c r="F119" s="191" t="s">
        <v>197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P120+P127+P146</f>
        <v>0</v>
      </c>
      <c r="Q119" s="196"/>
      <c r="R119" s="197">
        <f>R120+R127+R146</f>
        <v>0.2855</v>
      </c>
      <c r="S119" s="196"/>
      <c r="T119" s="198">
        <f>T120+T127+T146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9" t="s">
        <v>147</v>
      </c>
      <c r="AT119" s="200" t="s">
        <v>73</v>
      </c>
      <c r="AU119" s="200" t="s">
        <v>74</v>
      </c>
      <c r="AY119" s="199" t="s">
        <v>124</v>
      </c>
      <c r="BK119" s="201">
        <f>BK120+BK127+BK146</f>
        <v>0</v>
      </c>
    </row>
    <row r="120" spans="1:63" s="12" customFormat="1" ht="22.8" customHeight="1">
      <c r="A120" s="12"/>
      <c r="B120" s="188"/>
      <c r="C120" s="189"/>
      <c r="D120" s="190" t="s">
        <v>73</v>
      </c>
      <c r="E120" s="202" t="s">
        <v>391</v>
      </c>
      <c r="F120" s="202" t="s">
        <v>392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SUM(P121:P126)</f>
        <v>0</v>
      </c>
      <c r="Q120" s="196"/>
      <c r="R120" s="197">
        <f>SUM(R121:R126)</f>
        <v>0.0375</v>
      </c>
      <c r="S120" s="196"/>
      <c r="T120" s="198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147</v>
      </c>
      <c r="AT120" s="200" t="s">
        <v>73</v>
      </c>
      <c r="AU120" s="200" t="s">
        <v>82</v>
      </c>
      <c r="AY120" s="199" t="s">
        <v>124</v>
      </c>
      <c r="BK120" s="201">
        <f>SUM(BK121:BK126)</f>
        <v>0</v>
      </c>
    </row>
    <row r="121" spans="1:65" s="2" customFormat="1" ht="16.5" customHeight="1">
      <c r="A121" s="38"/>
      <c r="B121" s="39"/>
      <c r="C121" s="204" t="s">
        <v>184</v>
      </c>
      <c r="D121" s="204" t="s">
        <v>126</v>
      </c>
      <c r="E121" s="205" t="s">
        <v>393</v>
      </c>
      <c r="F121" s="206" t="s">
        <v>394</v>
      </c>
      <c r="G121" s="207" t="s">
        <v>235</v>
      </c>
      <c r="H121" s="208">
        <v>5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45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395</v>
      </c>
      <c r="AT121" s="215" t="s">
        <v>126</v>
      </c>
      <c r="AU121" s="215" t="s">
        <v>84</v>
      </c>
      <c r="AY121" s="17" t="s">
        <v>124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82</v>
      </c>
      <c r="BK121" s="216">
        <f>ROUND(I121*H121,2)</f>
        <v>0</v>
      </c>
      <c r="BL121" s="17" t="s">
        <v>395</v>
      </c>
      <c r="BM121" s="215" t="s">
        <v>396</v>
      </c>
    </row>
    <row r="122" spans="1:47" s="2" customFormat="1" ht="12">
      <c r="A122" s="38"/>
      <c r="B122" s="39"/>
      <c r="C122" s="40"/>
      <c r="D122" s="217" t="s">
        <v>133</v>
      </c>
      <c r="E122" s="40"/>
      <c r="F122" s="218" t="s">
        <v>394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133</v>
      </c>
      <c r="AU122" s="17" t="s">
        <v>84</v>
      </c>
    </row>
    <row r="123" spans="1:65" s="2" customFormat="1" ht="16.5" customHeight="1">
      <c r="A123" s="38"/>
      <c r="B123" s="39"/>
      <c r="C123" s="246" t="s">
        <v>190</v>
      </c>
      <c r="D123" s="246" t="s">
        <v>197</v>
      </c>
      <c r="E123" s="247" t="s">
        <v>397</v>
      </c>
      <c r="F123" s="248" t="s">
        <v>398</v>
      </c>
      <c r="G123" s="249" t="s">
        <v>235</v>
      </c>
      <c r="H123" s="250">
        <v>4</v>
      </c>
      <c r="I123" s="251"/>
      <c r="J123" s="252">
        <f>ROUND(I123*H123,2)</f>
        <v>0</v>
      </c>
      <c r="K123" s="248" t="s">
        <v>19</v>
      </c>
      <c r="L123" s="253"/>
      <c r="M123" s="254" t="s">
        <v>19</v>
      </c>
      <c r="N123" s="255" t="s">
        <v>45</v>
      </c>
      <c r="O123" s="84"/>
      <c r="P123" s="213">
        <f>O123*H123</f>
        <v>0</v>
      </c>
      <c r="Q123" s="213">
        <v>0.0075</v>
      </c>
      <c r="R123" s="213">
        <f>Q123*H123</f>
        <v>0.03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386</v>
      </c>
      <c r="AT123" s="215" t="s">
        <v>197</v>
      </c>
      <c r="AU123" s="215" t="s">
        <v>84</v>
      </c>
      <c r="AY123" s="17" t="s">
        <v>124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82</v>
      </c>
      <c r="BK123" s="216">
        <f>ROUND(I123*H123,2)</f>
        <v>0</v>
      </c>
      <c r="BL123" s="17" t="s">
        <v>386</v>
      </c>
      <c r="BM123" s="215" t="s">
        <v>399</v>
      </c>
    </row>
    <row r="124" spans="1:47" s="2" customFormat="1" ht="12">
      <c r="A124" s="38"/>
      <c r="B124" s="39"/>
      <c r="C124" s="40"/>
      <c r="D124" s="217" t="s">
        <v>133</v>
      </c>
      <c r="E124" s="40"/>
      <c r="F124" s="218" t="s">
        <v>400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133</v>
      </c>
      <c r="AU124" s="17" t="s">
        <v>84</v>
      </c>
    </row>
    <row r="125" spans="1:65" s="2" customFormat="1" ht="16.5" customHeight="1">
      <c r="A125" s="38"/>
      <c r="B125" s="39"/>
      <c r="C125" s="246" t="s">
        <v>259</v>
      </c>
      <c r="D125" s="246" t="s">
        <v>197</v>
      </c>
      <c r="E125" s="247" t="s">
        <v>401</v>
      </c>
      <c r="F125" s="248" t="s">
        <v>402</v>
      </c>
      <c r="G125" s="249" t="s">
        <v>235</v>
      </c>
      <c r="H125" s="250">
        <v>1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45</v>
      </c>
      <c r="O125" s="84"/>
      <c r="P125" s="213">
        <f>O125*H125</f>
        <v>0</v>
      </c>
      <c r="Q125" s="213">
        <v>0.0075</v>
      </c>
      <c r="R125" s="213">
        <f>Q125*H125</f>
        <v>0.0075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386</v>
      </c>
      <c r="AT125" s="215" t="s">
        <v>197</v>
      </c>
      <c r="AU125" s="215" t="s">
        <v>84</v>
      </c>
      <c r="AY125" s="17" t="s">
        <v>124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82</v>
      </c>
      <c r="BK125" s="216">
        <f>ROUND(I125*H125,2)</f>
        <v>0</v>
      </c>
      <c r="BL125" s="17" t="s">
        <v>386</v>
      </c>
      <c r="BM125" s="215" t="s">
        <v>403</v>
      </c>
    </row>
    <row r="126" spans="1:47" s="2" customFormat="1" ht="12">
      <c r="A126" s="38"/>
      <c r="B126" s="39"/>
      <c r="C126" s="40"/>
      <c r="D126" s="217" t="s">
        <v>133</v>
      </c>
      <c r="E126" s="40"/>
      <c r="F126" s="218" t="s">
        <v>404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84</v>
      </c>
    </row>
    <row r="127" spans="1:63" s="12" customFormat="1" ht="22.8" customHeight="1">
      <c r="A127" s="12"/>
      <c r="B127" s="188"/>
      <c r="C127" s="189"/>
      <c r="D127" s="190" t="s">
        <v>73</v>
      </c>
      <c r="E127" s="202" t="s">
        <v>405</v>
      </c>
      <c r="F127" s="202" t="s">
        <v>406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SUM(P128:P145)</f>
        <v>0</v>
      </c>
      <c r="Q127" s="196"/>
      <c r="R127" s="197">
        <f>SUM(R128:R145)</f>
        <v>0.248</v>
      </c>
      <c r="S127" s="196"/>
      <c r="T127" s="198">
        <f>SUM(T128:T145)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9" t="s">
        <v>147</v>
      </c>
      <c r="AT127" s="200" t="s">
        <v>73</v>
      </c>
      <c r="AU127" s="200" t="s">
        <v>82</v>
      </c>
      <c r="AY127" s="199" t="s">
        <v>124</v>
      </c>
      <c r="BK127" s="201">
        <f>SUM(BK128:BK145)</f>
        <v>0</v>
      </c>
    </row>
    <row r="128" spans="1:65" s="2" customFormat="1" ht="16.5" customHeight="1">
      <c r="A128" s="38"/>
      <c r="B128" s="39"/>
      <c r="C128" s="204" t="s">
        <v>196</v>
      </c>
      <c r="D128" s="204" t="s">
        <v>126</v>
      </c>
      <c r="E128" s="205" t="s">
        <v>407</v>
      </c>
      <c r="F128" s="206" t="s">
        <v>408</v>
      </c>
      <c r="G128" s="207" t="s">
        <v>235</v>
      </c>
      <c r="H128" s="208">
        <v>4</v>
      </c>
      <c r="I128" s="209"/>
      <c r="J128" s="210">
        <f>ROUND(I128*H128,2)</f>
        <v>0</v>
      </c>
      <c r="K128" s="206" t="s">
        <v>19</v>
      </c>
      <c r="L128" s="44"/>
      <c r="M128" s="211" t="s">
        <v>19</v>
      </c>
      <c r="N128" s="212" t="s">
        <v>45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131</v>
      </c>
      <c r="AT128" s="215" t="s">
        <v>126</v>
      </c>
      <c r="AU128" s="215" t="s">
        <v>84</v>
      </c>
      <c r="AY128" s="17" t="s">
        <v>124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82</v>
      </c>
      <c r="BK128" s="216">
        <f>ROUND(I128*H128,2)</f>
        <v>0</v>
      </c>
      <c r="BL128" s="17" t="s">
        <v>131</v>
      </c>
      <c r="BM128" s="215" t="s">
        <v>409</v>
      </c>
    </row>
    <row r="129" spans="1:47" s="2" customFormat="1" ht="12">
      <c r="A129" s="38"/>
      <c r="B129" s="39"/>
      <c r="C129" s="40"/>
      <c r="D129" s="217" t="s">
        <v>133</v>
      </c>
      <c r="E129" s="40"/>
      <c r="F129" s="218" t="s">
        <v>408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84</v>
      </c>
    </row>
    <row r="130" spans="1:65" s="2" customFormat="1" ht="16.5" customHeight="1">
      <c r="A130" s="38"/>
      <c r="B130" s="39"/>
      <c r="C130" s="246" t="s">
        <v>203</v>
      </c>
      <c r="D130" s="246" t="s">
        <v>197</v>
      </c>
      <c r="E130" s="247" t="s">
        <v>410</v>
      </c>
      <c r="F130" s="248" t="s">
        <v>411</v>
      </c>
      <c r="G130" s="249" t="s">
        <v>235</v>
      </c>
      <c r="H130" s="250">
        <v>2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45</v>
      </c>
      <c r="O130" s="84"/>
      <c r="P130" s="213">
        <f>O130*H130</f>
        <v>0</v>
      </c>
      <c r="Q130" s="213">
        <v>0.062</v>
      </c>
      <c r="R130" s="213">
        <f>Q130*H130</f>
        <v>0.124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184</v>
      </c>
      <c r="AT130" s="215" t="s">
        <v>197</v>
      </c>
      <c r="AU130" s="215" t="s">
        <v>84</v>
      </c>
      <c r="AY130" s="17" t="s">
        <v>124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131</v>
      </c>
      <c r="BM130" s="215" t="s">
        <v>412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413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84</v>
      </c>
    </row>
    <row r="132" spans="1:65" s="2" customFormat="1" ht="16.5" customHeight="1">
      <c r="A132" s="38"/>
      <c r="B132" s="39"/>
      <c r="C132" s="246" t="s">
        <v>250</v>
      </c>
      <c r="D132" s="246" t="s">
        <v>197</v>
      </c>
      <c r="E132" s="247" t="s">
        <v>414</v>
      </c>
      <c r="F132" s="248" t="s">
        <v>411</v>
      </c>
      <c r="G132" s="249" t="s">
        <v>235</v>
      </c>
      <c r="H132" s="250">
        <v>1</v>
      </c>
      <c r="I132" s="251"/>
      <c r="J132" s="252">
        <f>ROUND(I132*H132,2)</f>
        <v>0</v>
      </c>
      <c r="K132" s="248" t="s">
        <v>19</v>
      </c>
      <c r="L132" s="253"/>
      <c r="M132" s="254" t="s">
        <v>19</v>
      </c>
      <c r="N132" s="255" t="s">
        <v>45</v>
      </c>
      <c r="O132" s="84"/>
      <c r="P132" s="213">
        <f>O132*H132</f>
        <v>0</v>
      </c>
      <c r="Q132" s="213">
        <v>0.062</v>
      </c>
      <c r="R132" s="213">
        <f>Q132*H132</f>
        <v>0.062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184</v>
      </c>
      <c r="AT132" s="215" t="s">
        <v>197</v>
      </c>
      <c r="AU132" s="215" t="s">
        <v>84</v>
      </c>
      <c r="AY132" s="17" t="s">
        <v>124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82</v>
      </c>
      <c r="BK132" s="216">
        <f>ROUND(I132*H132,2)</f>
        <v>0</v>
      </c>
      <c r="BL132" s="17" t="s">
        <v>131</v>
      </c>
      <c r="BM132" s="215" t="s">
        <v>415</v>
      </c>
    </row>
    <row r="133" spans="1:47" s="2" customFormat="1" ht="12">
      <c r="A133" s="38"/>
      <c r="B133" s="39"/>
      <c r="C133" s="40"/>
      <c r="D133" s="217" t="s">
        <v>133</v>
      </c>
      <c r="E133" s="40"/>
      <c r="F133" s="218" t="s">
        <v>416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84</v>
      </c>
    </row>
    <row r="134" spans="1:65" s="2" customFormat="1" ht="16.5" customHeight="1">
      <c r="A134" s="38"/>
      <c r="B134" s="39"/>
      <c r="C134" s="246" t="s">
        <v>243</v>
      </c>
      <c r="D134" s="246" t="s">
        <v>197</v>
      </c>
      <c r="E134" s="247" t="s">
        <v>417</v>
      </c>
      <c r="F134" s="248" t="s">
        <v>418</v>
      </c>
      <c r="G134" s="249" t="s">
        <v>235</v>
      </c>
      <c r="H134" s="250">
        <v>1</v>
      </c>
      <c r="I134" s="251"/>
      <c r="J134" s="252">
        <f>ROUND(I134*H134,2)</f>
        <v>0</v>
      </c>
      <c r="K134" s="248" t="s">
        <v>19</v>
      </c>
      <c r="L134" s="253"/>
      <c r="M134" s="254" t="s">
        <v>19</v>
      </c>
      <c r="N134" s="255" t="s">
        <v>45</v>
      </c>
      <c r="O134" s="84"/>
      <c r="P134" s="213">
        <f>O134*H134</f>
        <v>0</v>
      </c>
      <c r="Q134" s="213">
        <v>0.062</v>
      </c>
      <c r="R134" s="213">
        <f>Q134*H134</f>
        <v>0.062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184</v>
      </c>
      <c r="AT134" s="215" t="s">
        <v>197</v>
      </c>
      <c r="AU134" s="215" t="s">
        <v>84</v>
      </c>
      <c r="AY134" s="17" t="s">
        <v>124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82</v>
      </c>
      <c r="BK134" s="216">
        <f>ROUND(I134*H134,2)</f>
        <v>0</v>
      </c>
      <c r="BL134" s="17" t="s">
        <v>131</v>
      </c>
      <c r="BM134" s="215" t="s">
        <v>419</v>
      </c>
    </row>
    <row r="135" spans="1:47" s="2" customFormat="1" ht="12">
      <c r="A135" s="38"/>
      <c r="B135" s="39"/>
      <c r="C135" s="40"/>
      <c r="D135" s="217" t="s">
        <v>133</v>
      </c>
      <c r="E135" s="40"/>
      <c r="F135" s="218" t="s">
        <v>420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84</v>
      </c>
    </row>
    <row r="136" spans="1:65" s="2" customFormat="1" ht="24.9" customHeight="1">
      <c r="A136" s="38"/>
      <c r="B136" s="39"/>
      <c r="C136" s="204" t="s">
        <v>208</v>
      </c>
      <c r="D136" s="204" t="s">
        <v>126</v>
      </c>
      <c r="E136" s="205" t="s">
        <v>421</v>
      </c>
      <c r="F136" s="206" t="s">
        <v>422</v>
      </c>
      <c r="G136" s="207" t="s">
        <v>235</v>
      </c>
      <c r="H136" s="208">
        <v>4</v>
      </c>
      <c r="I136" s="209"/>
      <c r="J136" s="210">
        <f>ROUND(I136*H136,2)</f>
        <v>0</v>
      </c>
      <c r="K136" s="206" t="s">
        <v>19</v>
      </c>
      <c r="L136" s="44"/>
      <c r="M136" s="211" t="s">
        <v>19</v>
      </c>
      <c r="N136" s="212" t="s">
        <v>45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131</v>
      </c>
      <c r="AT136" s="215" t="s">
        <v>126</v>
      </c>
      <c r="AU136" s="215" t="s">
        <v>84</v>
      </c>
      <c r="AY136" s="17" t="s">
        <v>124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82</v>
      </c>
      <c r="BK136" s="216">
        <f>ROUND(I136*H136,2)</f>
        <v>0</v>
      </c>
      <c r="BL136" s="17" t="s">
        <v>131</v>
      </c>
      <c r="BM136" s="215" t="s">
        <v>423</v>
      </c>
    </row>
    <row r="137" spans="1:47" s="2" customFormat="1" ht="12">
      <c r="A137" s="38"/>
      <c r="B137" s="39"/>
      <c r="C137" s="40"/>
      <c r="D137" s="217" t="s">
        <v>133</v>
      </c>
      <c r="E137" s="40"/>
      <c r="F137" s="218" t="s">
        <v>424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84</v>
      </c>
    </row>
    <row r="138" spans="1:65" s="2" customFormat="1" ht="24.9" customHeight="1">
      <c r="A138" s="38"/>
      <c r="B138" s="39"/>
      <c r="C138" s="204" t="s">
        <v>214</v>
      </c>
      <c r="D138" s="204" t="s">
        <v>126</v>
      </c>
      <c r="E138" s="205" t="s">
        <v>425</v>
      </c>
      <c r="F138" s="206" t="s">
        <v>426</v>
      </c>
      <c r="G138" s="207" t="s">
        <v>156</v>
      </c>
      <c r="H138" s="208">
        <v>100</v>
      </c>
      <c r="I138" s="209"/>
      <c r="J138" s="210">
        <f>ROUND(I138*H138,2)</f>
        <v>0</v>
      </c>
      <c r="K138" s="206" t="s">
        <v>19</v>
      </c>
      <c r="L138" s="44"/>
      <c r="M138" s="211" t="s">
        <v>19</v>
      </c>
      <c r="N138" s="212" t="s">
        <v>45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131</v>
      </c>
      <c r="AT138" s="215" t="s">
        <v>126</v>
      </c>
      <c r="AU138" s="215" t="s">
        <v>84</v>
      </c>
      <c r="AY138" s="17" t="s">
        <v>124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82</v>
      </c>
      <c r="BK138" s="216">
        <f>ROUND(I138*H138,2)</f>
        <v>0</v>
      </c>
      <c r="BL138" s="17" t="s">
        <v>131</v>
      </c>
      <c r="BM138" s="215" t="s">
        <v>427</v>
      </c>
    </row>
    <row r="139" spans="1:47" s="2" customFormat="1" ht="12">
      <c r="A139" s="38"/>
      <c r="B139" s="39"/>
      <c r="C139" s="40"/>
      <c r="D139" s="217" t="s">
        <v>133</v>
      </c>
      <c r="E139" s="40"/>
      <c r="F139" s="218" t="s">
        <v>428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84</v>
      </c>
    </row>
    <row r="140" spans="1:65" s="2" customFormat="1" ht="24.9" customHeight="1">
      <c r="A140" s="38"/>
      <c r="B140" s="39"/>
      <c r="C140" s="204" t="s">
        <v>220</v>
      </c>
      <c r="D140" s="204" t="s">
        <v>126</v>
      </c>
      <c r="E140" s="205" t="s">
        <v>429</v>
      </c>
      <c r="F140" s="206" t="s">
        <v>430</v>
      </c>
      <c r="G140" s="207" t="s">
        <v>235</v>
      </c>
      <c r="H140" s="208">
        <v>1</v>
      </c>
      <c r="I140" s="209"/>
      <c r="J140" s="210">
        <f>ROUND(I140*H140,2)</f>
        <v>0</v>
      </c>
      <c r="K140" s="206" t="s">
        <v>19</v>
      </c>
      <c r="L140" s="44"/>
      <c r="M140" s="211" t="s">
        <v>19</v>
      </c>
      <c r="N140" s="212" t="s">
        <v>45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131</v>
      </c>
      <c r="AT140" s="215" t="s">
        <v>126</v>
      </c>
      <c r="AU140" s="215" t="s">
        <v>84</v>
      </c>
      <c r="AY140" s="17" t="s">
        <v>124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82</v>
      </c>
      <c r="BK140" s="216">
        <f>ROUND(I140*H140,2)</f>
        <v>0</v>
      </c>
      <c r="BL140" s="17" t="s">
        <v>131</v>
      </c>
      <c r="BM140" s="215" t="s">
        <v>431</v>
      </c>
    </row>
    <row r="141" spans="1:47" s="2" customFormat="1" ht="12">
      <c r="A141" s="38"/>
      <c r="B141" s="39"/>
      <c r="C141" s="40"/>
      <c r="D141" s="217" t="s">
        <v>133</v>
      </c>
      <c r="E141" s="40"/>
      <c r="F141" s="218" t="s">
        <v>432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84</v>
      </c>
    </row>
    <row r="142" spans="1:65" s="2" customFormat="1" ht="24.9" customHeight="1">
      <c r="A142" s="38"/>
      <c r="B142" s="39"/>
      <c r="C142" s="204" t="s">
        <v>8</v>
      </c>
      <c r="D142" s="204" t="s">
        <v>126</v>
      </c>
      <c r="E142" s="205" t="s">
        <v>433</v>
      </c>
      <c r="F142" s="206" t="s">
        <v>434</v>
      </c>
      <c r="G142" s="207" t="s">
        <v>235</v>
      </c>
      <c r="H142" s="208">
        <v>1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45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131</v>
      </c>
      <c r="AT142" s="215" t="s">
        <v>126</v>
      </c>
      <c r="AU142" s="215" t="s">
        <v>84</v>
      </c>
      <c r="AY142" s="17" t="s">
        <v>124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82</v>
      </c>
      <c r="BK142" s="216">
        <f>ROUND(I142*H142,2)</f>
        <v>0</v>
      </c>
      <c r="BL142" s="17" t="s">
        <v>131</v>
      </c>
      <c r="BM142" s="215" t="s">
        <v>435</v>
      </c>
    </row>
    <row r="143" spans="1:47" s="2" customFormat="1" ht="12">
      <c r="A143" s="38"/>
      <c r="B143" s="39"/>
      <c r="C143" s="40"/>
      <c r="D143" s="217" t="s">
        <v>133</v>
      </c>
      <c r="E143" s="40"/>
      <c r="F143" s="218" t="s">
        <v>436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133</v>
      </c>
      <c r="AU143" s="17" t="s">
        <v>84</v>
      </c>
    </row>
    <row r="144" spans="1:65" s="2" customFormat="1" ht="16.5" customHeight="1">
      <c r="A144" s="38"/>
      <c r="B144" s="39"/>
      <c r="C144" s="204" t="s">
        <v>232</v>
      </c>
      <c r="D144" s="204" t="s">
        <v>126</v>
      </c>
      <c r="E144" s="205" t="s">
        <v>437</v>
      </c>
      <c r="F144" s="206" t="s">
        <v>438</v>
      </c>
      <c r="G144" s="207" t="s">
        <v>156</v>
      </c>
      <c r="H144" s="208">
        <v>100</v>
      </c>
      <c r="I144" s="209"/>
      <c r="J144" s="210">
        <f>ROUND(I144*H144,2)</f>
        <v>0</v>
      </c>
      <c r="K144" s="206" t="s">
        <v>19</v>
      </c>
      <c r="L144" s="44"/>
      <c r="M144" s="211" t="s">
        <v>19</v>
      </c>
      <c r="N144" s="212" t="s">
        <v>45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131</v>
      </c>
      <c r="AT144" s="215" t="s">
        <v>126</v>
      </c>
      <c r="AU144" s="215" t="s">
        <v>84</v>
      </c>
      <c r="AY144" s="17" t="s">
        <v>124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82</v>
      </c>
      <c r="BK144" s="216">
        <f>ROUND(I144*H144,2)</f>
        <v>0</v>
      </c>
      <c r="BL144" s="17" t="s">
        <v>131</v>
      </c>
      <c r="BM144" s="215" t="s">
        <v>439</v>
      </c>
    </row>
    <row r="145" spans="1:47" s="2" customFormat="1" ht="12">
      <c r="A145" s="38"/>
      <c r="B145" s="39"/>
      <c r="C145" s="40"/>
      <c r="D145" s="217" t="s">
        <v>133</v>
      </c>
      <c r="E145" s="40"/>
      <c r="F145" s="218" t="s">
        <v>440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84</v>
      </c>
    </row>
    <row r="146" spans="1:63" s="12" customFormat="1" ht="22.8" customHeight="1">
      <c r="A146" s="12"/>
      <c r="B146" s="188"/>
      <c r="C146" s="189"/>
      <c r="D146" s="190" t="s">
        <v>73</v>
      </c>
      <c r="E146" s="202" t="s">
        <v>441</v>
      </c>
      <c r="F146" s="202" t="s">
        <v>442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SUM(P147:P148)</f>
        <v>0</v>
      </c>
      <c r="Q146" s="196"/>
      <c r="R146" s="197">
        <f>SUM(R147:R148)</f>
        <v>0</v>
      </c>
      <c r="S146" s="196"/>
      <c r="T146" s="198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9" t="s">
        <v>147</v>
      </c>
      <c r="AT146" s="200" t="s">
        <v>73</v>
      </c>
      <c r="AU146" s="200" t="s">
        <v>82</v>
      </c>
      <c r="AY146" s="199" t="s">
        <v>124</v>
      </c>
      <c r="BK146" s="201">
        <f>SUM(BK147:BK148)</f>
        <v>0</v>
      </c>
    </row>
    <row r="147" spans="1:65" s="2" customFormat="1" ht="16.5" customHeight="1">
      <c r="A147" s="38"/>
      <c r="B147" s="39"/>
      <c r="C147" s="204" t="s">
        <v>238</v>
      </c>
      <c r="D147" s="204" t="s">
        <v>126</v>
      </c>
      <c r="E147" s="205" t="s">
        <v>443</v>
      </c>
      <c r="F147" s="206" t="s">
        <v>444</v>
      </c>
      <c r="G147" s="207" t="s">
        <v>156</v>
      </c>
      <c r="H147" s="208">
        <v>100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45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131</v>
      </c>
      <c r="AT147" s="215" t="s">
        <v>126</v>
      </c>
      <c r="AU147" s="215" t="s">
        <v>84</v>
      </c>
      <c r="AY147" s="17" t="s">
        <v>124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82</v>
      </c>
      <c r="BK147" s="216">
        <f>ROUND(I147*H147,2)</f>
        <v>0</v>
      </c>
      <c r="BL147" s="17" t="s">
        <v>131</v>
      </c>
      <c r="BM147" s="215" t="s">
        <v>445</v>
      </c>
    </row>
    <row r="148" spans="1:47" s="2" customFormat="1" ht="12">
      <c r="A148" s="38"/>
      <c r="B148" s="39"/>
      <c r="C148" s="40"/>
      <c r="D148" s="217" t="s">
        <v>133</v>
      </c>
      <c r="E148" s="40"/>
      <c r="F148" s="218" t="s">
        <v>446</v>
      </c>
      <c r="G148" s="40"/>
      <c r="H148" s="40"/>
      <c r="I148" s="219"/>
      <c r="J148" s="40"/>
      <c r="K148" s="40"/>
      <c r="L148" s="44"/>
      <c r="M148" s="256"/>
      <c r="N148" s="257"/>
      <c r="O148" s="258"/>
      <c r="P148" s="258"/>
      <c r="Q148" s="258"/>
      <c r="R148" s="258"/>
      <c r="S148" s="258"/>
      <c r="T148" s="259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133</v>
      </c>
      <c r="AU148" s="17" t="s">
        <v>84</v>
      </c>
    </row>
    <row r="149" spans="1:31" s="2" customFormat="1" ht="6.95" customHeight="1">
      <c r="A149" s="38"/>
      <c r="B149" s="59"/>
      <c r="C149" s="60"/>
      <c r="D149" s="60"/>
      <c r="E149" s="60"/>
      <c r="F149" s="60"/>
      <c r="G149" s="60"/>
      <c r="H149" s="60"/>
      <c r="I149" s="60"/>
      <c r="J149" s="60"/>
      <c r="K149" s="60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90:K148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447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ROUND((SUM(BE84:BE120)),2)</f>
        <v>0</v>
      </c>
      <c r="G33" s="38"/>
      <c r="H33" s="38"/>
      <c r="I33" s="148">
        <v>0.21</v>
      </c>
      <c r="J33" s="147">
        <f>ROUND(((SUM(BE84:BE120))*I33),2)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ROUND((SUM(BF84:BF120)),2)</f>
        <v>0</v>
      </c>
      <c r="G34" s="38"/>
      <c r="H34" s="38"/>
      <c r="I34" s="148">
        <v>0.15</v>
      </c>
      <c r="J34" s="147">
        <f>ROUND(((SUM(BF84:BF120))*I34),2)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ROUND((SUM(BG84:BG120)),2)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ROUND((SUM(BH84:BH120)),2)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ROUND((SUM(BI84:BI120)),2)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04 - VRN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448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449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450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451</v>
      </c>
      <c r="E63" s="174"/>
      <c r="F63" s="174"/>
      <c r="G63" s="174"/>
      <c r="H63" s="174"/>
      <c r="I63" s="174"/>
      <c r="J63" s="175">
        <f>J112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452</v>
      </c>
      <c r="E64" s="174"/>
      <c r="F64" s="174"/>
      <c r="G64" s="174"/>
      <c r="H64" s="174"/>
      <c r="I64" s="174"/>
      <c r="J64" s="175">
        <f>J116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Oprava chodníku ul. Tyršova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04 - VRN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Český Brod</v>
      </c>
      <c r="G78" s="40"/>
      <c r="H78" s="40"/>
      <c r="I78" s="32" t="s">
        <v>23</v>
      </c>
      <c r="J78" s="72" t="str">
        <f>IF(J12="","",J12)</f>
        <v>20. 7. 2021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Český Brod</v>
      </c>
      <c r="G80" s="40"/>
      <c r="H80" s="40"/>
      <c r="I80" s="32" t="s">
        <v>32</v>
      </c>
      <c r="J80" s="36" t="str">
        <f>E21</f>
        <v>Ing. Jiří Sobol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110</v>
      </c>
      <c r="D83" s="180" t="s">
        <v>59</v>
      </c>
      <c r="E83" s="180" t="s">
        <v>55</v>
      </c>
      <c r="F83" s="180" t="s">
        <v>56</v>
      </c>
      <c r="G83" s="180" t="s">
        <v>111</v>
      </c>
      <c r="H83" s="180" t="s">
        <v>112</v>
      </c>
      <c r="I83" s="180" t="s">
        <v>113</v>
      </c>
      <c r="J83" s="180" t="s">
        <v>99</v>
      </c>
      <c r="K83" s="181" t="s">
        <v>114</v>
      </c>
      <c r="L83" s="182"/>
      <c r="M83" s="92" t="s">
        <v>19</v>
      </c>
      <c r="N83" s="93" t="s">
        <v>44</v>
      </c>
      <c r="O83" s="93" t="s">
        <v>115</v>
      </c>
      <c r="P83" s="93" t="s">
        <v>116</v>
      </c>
      <c r="Q83" s="93" t="s">
        <v>117</v>
      </c>
      <c r="R83" s="93" t="s">
        <v>118</v>
      </c>
      <c r="S83" s="93" t="s">
        <v>119</v>
      </c>
      <c r="T83" s="94" t="s">
        <v>120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121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0.0693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100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73</v>
      </c>
      <c r="E85" s="191" t="s">
        <v>89</v>
      </c>
      <c r="F85" s="191" t="s">
        <v>453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P86+P105+P112+P116</f>
        <v>0</v>
      </c>
      <c r="Q85" s="196"/>
      <c r="R85" s="197">
        <f>R86+R105+R112+R116</f>
        <v>0.0693</v>
      </c>
      <c r="S85" s="196"/>
      <c r="T85" s="198">
        <f>T86+T105+T112+T116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162</v>
      </c>
      <c r="AT85" s="200" t="s">
        <v>73</v>
      </c>
      <c r="AU85" s="200" t="s">
        <v>74</v>
      </c>
      <c r="AY85" s="199" t="s">
        <v>124</v>
      </c>
      <c r="BK85" s="201">
        <f>BK86+BK105+BK112+BK116</f>
        <v>0</v>
      </c>
    </row>
    <row r="86" spans="1:63" s="12" customFormat="1" ht="22.8" customHeight="1">
      <c r="A86" s="12"/>
      <c r="B86" s="188"/>
      <c r="C86" s="189"/>
      <c r="D86" s="190" t="s">
        <v>73</v>
      </c>
      <c r="E86" s="202" t="s">
        <v>454</v>
      </c>
      <c r="F86" s="202" t="s">
        <v>455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SUM(P87:P104)</f>
        <v>0</v>
      </c>
      <c r="Q86" s="196"/>
      <c r="R86" s="197">
        <f>SUM(R87:R104)</f>
        <v>0</v>
      </c>
      <c r="S86" s="196"/>
      <c r="T86" s="198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162</v>
      </c>
      <c r="AT86" s="200" t="s">
        <v>73</v>
      </c>
      <c r="AU86" s="200" t="s">
        <v>82</v>
      </c>
      <c r="AY86" s="199" t="s">
        <v>124</v>
      </c>
      <c r="BK86" s="201">
        <f>SUM(BK87:BK104)</f>
        <v>0</v>
      </c>
    </row>
    <row r="87" spans="1:65" s="2" customFormat="1" ht="16.5" customHeight="1">
      <c r="A87" s="38"/>
      <c r="B87" s="39"/>
      <c r="C87" s="204" t="s">
        <v>82</v>
      </c>
      <c r="D87" s="204" t="s">
        <v>126</v>
      </c>
      <c r="E87" s="205" t="s">
        <v>456</v>
      </c>
      <c r="F87" s="206" t="s">
        <v>457</v>
      </c>
      <c r="G87" s="207" t="s">
        <v>458</v>
      </c>
      <c r="H87" s="208">
        <v>1</v>
      </c>
      <c r="I87" s="209"/>
      <c r="J87" s="210">
        <f>ROUND(I87*H87,2)</f>
        <v>0</v>
      </c>
      <c r="K87" s="206" t="s">
        <v>459</v>
      </c>
      <c r="L87" s="44"/>
      <c r="M87" s="211" t="s">
        <v>19</v>
      </c>
      <c r="N87" s="212" t="s">
        <v>45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460</v>
      </c>
      <c r="AT87" s="215" t="s">
        <v>126</v>
      </c>
      <c r="AU87" s="215" t="s">
        <v>84</v>
      </c>
      <c r="AY87" s="17" t="s">
        <v>124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82</v>
      </c>
      <c r="BK87" s="216">
        <f>ROUND(I87*H87,2)</f>
        <v>0</v>
      </c>
      <c r="BL87" s="17" t="s">
        <v>460</v>
      </c>
      <c r="BM87" s="215" t="s">
        <v>461</v>
      </c>
    </row>
    <row r="88" spans="1:47" s="2" customFormat="1" ht="12">
      <c r="A88" s="38"/>
      <c r="B88" s="39"/>
      <c r="C88" s="40"/>
      <c r="D88" s="217" t="s">
        <v>133</v>
      </c>
      <c r="E88" s="40"/>
      <c r="F88" s="218" t="s">
        <v>457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133</v>
      </c>
      <c r="AU88" s="17" t="s">
        <v>84</v>
      </c>
    </row>
    <row r="89" spans="1:47" s="2" customFormat="1" ht="12">
      <c r="A89" s="38"/>
      <c r="B89" s="39"/>
      <c r="C89" s="40"/>
      <c r="D89" s="222" t="s">
        <v>135</v>
      </c>
      <c r="E89" s="40"/>
      <c r="F89" s="223" t="s">
        <v>462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135</v>
      </c>
      <c r="AU89" s="17" t="s">
        <v>84</v>
      </c>
    </row>
    <row r="90" spans="1:65" s="2" customFormat="1" ht="16.5" customHeight="1">
      <c r="A90" s="38"/>
      <c r="B90" s="39"/>
      <c r="C90" s="204" t="s">
        <v>84</v>
      </c>
      <c r="D90" s="204" t="s">
        <v>126</v>
      </c>
      <c r="E90" s="205" t="s">
        <v>463</v>
      </c>
      <c r="F90" s="206" t="s">
        <v>464</v>
      </c>
      <c r="G90" s="207" t="s">
        <v>458</v>
      </c>
      <c r="H90" s="208">
        <v>1</v>
      </c>
      <c r="I90" s="209"/>
      <c r="J90" s="210">
        <f>ROUND(I90*H90,2)</f>
        <v>0</v>
      </c>
      <c r="K90" s="206" t="s">
        <v>459</v>
      </c>
      <c r="L90" s="44"/>
      <c r="M90" s="211" t="s">
        <v>19</v>
      </c>
      <c r="N90" s="212" t="s">
        <v>45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460</v>
      </c>
      <c r="AT90" s="215" t="s">
        <v>126</v>
      </c>
      <c r="AU90" s="215" t="s">
        <v>84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82</v>
      </c>
      <c r="BK90" s="216">
        <f>ROUND(I90*H90,2)</f>
        <v>0</v>
      </c>
      <c r="BL90" s="17" t="s">
        <v>460</v>
      </c>
      <c r="BM90" s="215" t="s">
        <v>465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464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84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466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84</v>
      </c>
    </row>
    <row r="93" spans="1:65" s="2" customFormat="1" ht="16.5" customHeight="1">
      <c r="A93" s="38"/>
      <c r="B93" s="39"/>
      <c r="C93" s="204" t="s">
        <v>147</v>
      </c>
      <c r="D93" s="204" t="s">
        <v>126</v>
      </c>
      <c r="E93" s="205" t="s">
        <v>467</v>
      </c>
      <c r="F93" s="206" t="s">
        <v>468</v>
      </c>
      <c r="G93" s="207" t="s">
        <v>458</v>
      </c>
      <c r="H93" s="208">
        <v>1</v>
      </c>
      <c r="I93" s="209"/>
      <c r="J93" s="210">
        <f>ROUND(I93*H93,2)</f>
        <v>0</v>
      </c>
      <c r="K93" s="206" t="s">
        <v>459</v>
      </c>
      <c r="L93" s="44"/>
      <c r="M93" s="211" t="s">
        <v>19</v>
      </c>
      <c r="N93" s="212" t="s">
        <v>45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460</v>
      </c>
      <c r="AT93" s="215" t="s">
        <v>126</v>
      </c>
      <c r="AU93" s="215" t="s">
        <v>84</v>
      </c>
      <c r="AY93" s="17" t="s">
        <v>124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82</v>
      </c>
      <c r="BK93" s="216">
        <f>ROUND(I93*H93,2)</f>
        <v>0</v>
      </c>
      <c r="BL93" s="17" t="s">
        <v>460</v>
      </c>
      <c r="BM93" s="215" t="s">
        <v>469</v>
      </c>
    </row>
    <row r="94" spans="1:47" s="2" customFormat="1" ht="12">
      <c r="A94" s="38"/>
      <c r="B94" s="39"/>
      <c r="C94" s="40"/>
      <c r="D94" s="217" t="s">
        <v>133</v>
      </c>
      <c r="E94" s="40"/>
      <c r="F94" s="218" t="s">
        <v>468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133</v>
      </c>
      <c r="AU94" s="17" t="s">
        <v>84</v>
      </c>
    </row>
    <row r="95" spans="1:47" s="2" customFormat="1" ht="12">
      <c r="A95" s="38"/>
      <c r="B95" s="39"/>
      <c r="C95" s="40"/>
      <c r="D95" s="222" t="s">
        <v>135</v>
      </c>
      <c r="E95" s="40"/>
      <c r="F95" s="223" t="s">
        <v>470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135</v>
      </c>
      <c r="AU95" s="17" t="s">
        <v>84</v>
      </c>
    </row>
    <row r="96" spans="1:65" s="2" customFormat="1" ht="16.5" customHeight="1">
      <c r="A96" s="38"/>
      <c r="B96" s="39"/>
      <c r="C96" s="204" t="s">
        <v>131</v>
      </c>
      <c r="D96" s="204" t="s">
        <v>126</v>
      </c>
      <c r="E96" s="205" t="s">
        <v>471</v>
      </c>
      <c r="F96" s="206" t="s">
        <v>472</v>
      </c>
      <c r="G96" s="207" t="s">
        <v>458</v>
      </c>
      <c r="H96" s="208">
        <v>1</v>
      </c>
      <c r="I96" s="209"/>
      <c r="J96" s="210">
        <f>ROUND(I96*H96,2)</f>
        <v>0</v>
      </c>
      <c r="K96" s="206" t="s">
        <v>459</v>
      </c>
      <c r="L96" s="44"/>
      <c r="M96" s="211" t="s">
        <v>19</v>
      </c>
      <c r="N96" s="212" t="s">
        <v>45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460</v>
      </c>
      <c r="AT96" s="215" t="s">
        <v>126</v>
      </c>
      <c r="AU96" s="215" t="s">
        <v>84</v>
      </c>
      <c r="AY96" s="17" t="s">
        <v>124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82</v>
      </c>
      <c r="BK96" s="216">
        <f>ROUND(I96*H96,2)</f>
        <v>0</v>
      </c>
      <c r="BL96" s="17" t="s">
        <v>460</v>
      </c>
      <c r="BM96" s="215" t="s">
        <v>473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472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84</v>
      </c>
    </row>
    <row r="98" spans="1:47" s="2" customFormat="1" ht="12">
      <c r="A98" s="38"/>
      <c r="B98" s="39"/>
      <c r="C98" s="40"/>
      <c r="D98" s="222" t="s">
        <v>135</v>
      </c>
      <c r="E98" s="40"/>
      <c r="F98" s="223" t="s">
        <v>474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135</v>
      </c>
      <c r="AU98" s="17" t="s">
        <v>84</v>
      </c>
    </row>
    <row r="99" spans="1:65" s="2" customFormat="1" ht="16.5" customHeight="1">
      <c r="A99" s="38"/>
      <c r="B99" s="39"/>
      <c r="C99" s="204" t="s">
        <v>162</v>
      </c>
      <c r="D99" s="204" t="s">
        <v>126</v>
      </c>
      <c r="E99" s="205" t="s">
        <v>475</v>
      </c>
      <c r="F99" s="206" t="s">
        <v>476</v>
      </c>
      <c r="G99" s="207" t="s">
        <v>458</v>
      </c>
      <c r="H99" s="208">
        <v>1</v>
      </c>
      <c r="I99" s="209"/>
      <c r="J99" s="210">
        <f>ROUND(I99*H99,2)</f>
        <v>0</v>
      </c>
      <c r="K99" s="206" t="s">
        <v>459</v>
      </c>
      <c r="L99" s="44"/>
      <c r="M99" s="211" t="s">
        <v>19</v>
      </c>
      <c r="N99" s="212" t="s">
        <v>45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460</v>
      </c>
      <c r="AT99" s="215" t="s">
        <v>126</v>
      </c>
      <c r="AU99" s="215" t="s">
        <v>84</v>
      </c>
      <c r="AY99" s="17" t="s">
        <v>124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82</v>
      </c>
      <c r="BK99" s="216">
        <f>ROUND(I99*H99,2)</f>
        <v>0</v>
      </c>
      <c r="BL99" s="17" t="s">
        <v>460</v>
      </c>
      <c r="BM99" s="215" t="s">
        <v>477</v>
      </c>
    </row>
    <row r="100" spans="1:47" s="2" customFormat="1" ht="12">
      <c r="A100" s="38"/>
      <c r="B100" s="39"/>
      <c r="C100" s="40"/>
      <c r="D100" s="217" t="s">
        <v>133</v>
      </c>
      <c r="E100" s="40"/>
      <c r="F100" s="218" t="s">
        <v>476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133</v>
      </c>
      <c r="AU100" s="17" t="s">
        <v>84</v>
      </c>
    </row>
    <row r="101" spans="1:47" s="2" customFormat="1" ht="12">
      <c r="A101" s="38"/>
      <c r="B101" s="39"/>
      <c r="C101" s="40"/>
      <c r="D101" s="222" t="s">
        <v>135</v>
      </c>
      <c r="E101" s="40"/>
      <c r="F101" s="223" t="s">
        <v>478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135</v>
      </c>
      <c r="AU101" s="17" t="s">
        <v>84</v>
      </c>
    </row>
    <row r="102" spans="1:65" s="2" customFormat="1" ht="16.5" customHeight="1">
      <c r="A102" s="38"/>
      <c r="B102" s="39"/>
      <c r="C102" s="204" t="s">
        <v>169</v>
      </c>
      <c r="D102" s="204" t="s">
        <v>126</v>
      </c>
      <c r="E102" s="205" t="s">
        <v>479</v>
      </c>
      <c r="F102" s="206" t="s">
        <v>480</v>
      </c>
      <c r="G102" s="207" t="s">
        <v>458</v>
      </c>
      <c r="H102" s="208">
        <v>1</v>
      </c>
      <c r="I102" s="209"/>
      <c r="J102" s="210">
        <f>ROUND(I102*H102,2)</f>
        <v>0</v>
      </c>
      <c r="K102" s="206" t="s">
        <v>459</v>
      </c>
      <c r="L102" s="44"/>
      <c r="M102" s="211" t="s">
        <v>19</v>
      </c>
      <c r="N102" s="212" t="s">
        <v>45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460</v>
      </c>
      <c r="AT102" s="215" t="s">
        <v>126</v>
      </c>
      <c r="AU102" s="215" t="s">
        <v>84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82</v>
      </c>
      <c r="BK102" s="216">
        <f>ROUND(I102*H102,2)</f>
        <v>0</v>
      </c>
      <c r="BL102" s="17" t="s">
        <v>460</v>
      </c>
      <c r="BM102" s="215" t="s">
        <v>481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480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84</v>
      </c>
    </row>
    <row r="104" spans="1:47" s="2" customFormat="1" ht="12">
      <c r="A104" s="38"/>
      <c r="B104" s="39"/>
      <c r="C104" s="40"/>
      <c r="D104" s="222" t="s">
        <v>135</v>
      </c>
      <c r="E104" s="40"/>
      <c r="F104" s="223" t="s">
        <v>482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135</v>
      </c>
      <c r="AU104" s="17" t="s">
        <v>84</v>
      </c>
    </row>
    <row r="105" spans="1:63" s="12" customFormat="1" ht="22.8" customHeight="1">
      <c r="A105" s="12"/>
      <c r="B105" s="188"/>
      <c r="C105" s="189"/>
      <c r="D105" s="190" t="s">
        <v>73</v>
      </c>
      <c r="E105" s="202" t="s">
        <v>483</v>
      </c>
      <c r="F105" s="202" t="s">
        <v>484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SUM(P106:P111)</f>
        <v>0</v>
      </c>
      <c r="Q105" s="196"/>
      <c r="R105" s="197">
        <f>SUM(R106:R111)</f>
        <v>0</v>
      </c>
      <c r="S105" s="196"/>
      <c r="T105" s="198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162</v>
      </c>
      <c r="AT105" s="200" t="s">
        <v>73</v>
      </c>
      <c r="AU105" s="200" t="s">
        <v>82</v>
      </c>
      <c r="AY105" s="199" t="s">
        <v>124</v>
      </c>
      <c r="BK105" s="201">
        <f>SUM(BK106:BK111)</f>
        <v>0</v>
      </c>
    </row>
    <row r="106" spans="1:65" s="2" customFormat="1" ht="16.5" customHeight="1">
      <c r="A106" s="38"/>
      <c r="B106" s="39"/>
      <c r="C106" s="204" t="s">
        <v>176</v>
      </c>
      <c r="D106" s="204" t="s">
        <v>126</v>
      </c>
      <c r="E106" s="205" t="s">
        <v>485</v>
      </c>
      <c r="F106" s="206" t="s">
        <v>484</v>
      </c>
      <c r="G106" s="207" t="s">
        <v>458</v>
      </c>
      <c r="H106" s="208">
        <v>1</v>
      </c>
      <c r="I106" s="209"/>
      <c r="J106" s="210">
        <f>ROUND(I106*H106,2)</f>
        <v>0</v>
      </c>
      <c r="K106" s="206" t="s">
        <v>459</v>
      </c>
      <c r="L106" s="44"/>
      <c r="M106" s="211" t="s">
        <v>19</v>
      </c>
      <c r="N106" s="212" t="s">
        <v>45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460</v>
      </c>
      <c r="AT106" s="215" t="s">
        <v>126</v>
      </c>
      <c r="AU106" s="215" t="s">
        <v>84</v>
      </c>
      <c r="AY106" s="17" t="s">
        <v>124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82</v>
      </c>
      <c r="BK106" s="216">
        <f>ROUND(I106*H106,2)</f>
        <v>0</v>
      </c>
      <c r="BL106" s="17" t="s">
        <v>460</v>
      </c>
      <c r="BM106" s="215" t="s">
        <v>486</v>
      </c>
    </row>
    <row r="107" spans="1:47" s="2" customFormat="1" ht="12">
      <c r="A107" s="38"/>
      <c r="B107" s="39"/>
      <c r="C107" s="40"/>
      <c r="D107" s="217" t="s">
        <v>133</v>
      </c>
      <c r="E107" s="40"/>
      <c r="F107" s="218" t="s">
        <v>484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84</v>
      </c>
    </row>
    <row r="108" spans="1:47" s="2" customFormat="1" ht="12">
      <c r="A108" s="38"/>
      <c r="B108" s="39"/>
      <c r="C108" s="40"/>
      <c r="D108" s="222" t="s">
        <v>135</v>
      </c>
      <c r="E108" s="40"/>
      <c r="F108" s="223" t="s">
        <v>487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135</v>
      </c>
      <c r="AU108" s="17" t="s">
        <v>84</v>
      </c>
    </row>
    <row r="109" spans="1:65" s="2" customFormat="1" ht="16.5" customHeight="1">
      <c r="A109" s="38"/>
      <c r="B109" s="39"/>
      <c r="C109" s="204" t="s">
        <v>184</v>
      </c>
      <c r="D109" s="204" t="s">
        <v>126</v>
      </c>
      <c r="E109" s="205" t="s">
        <v>488</v>
      </c>
      <c r="F109" s="206" t="s">
        <v>489</v>
      </c>
      <c r="G109" s="207" t="s">
        <v>458</v>
      </c>
      <c r="H109" s="208">
        <v>1</v>
      </c>
      <c r="I109" s="209"/>
      <c r="J109" s="210">
        <f>ROUND(I109*H109,2)</f>
        <v>0</v>
      </c>
      <c r="K109" s="206" t="s">
        <v>459</v>
      </c>
      <c r="L109" s="44"/>
      <c r="M109" s="211" t="s">
        <v>19</v>
      </c>
      <c r="N109" s="212" t="s">
        <v>45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460</v>
      </c>
      <c r="AT109" s="215" t="s">
        <v>126</v>
      </c>
      <c r="AU109" s="215" t="s">
        <v>84</v>
      </c>
      <c r="AY109" s="17" t="s">
        <v>124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82</v>
      </c>
      <c r="BK109" s="216">
        <f>ROUND(I109*H109,2)</f>
        <v>0</v>
      </c>
      <c r="BL109" s="17" t="s">
        <v>460</v>
      </c>
      <c r="BM109" s="215" t="s">
        <v>490</v>
      </c>
    </row>
    <row r="110" spans="1:47" s="2" customFormat="1" ht="12">
      <c r="A110" s="38"/>
      <c r="B110" s="39"/>
      <c r="C110" s="40"/>
      <c r="D110" s="217" t="s">
        <v>133</v>
      </c>
      <c r="E110" s="40"/>
      <c r="F110" s="218" t="s">
        <v>489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133</v>
      </c>
      <c r="AU110" s="17" t="s">
        <v>84</v>
      </c>
    </row>
    <row r="111" spans="1:47" s="2" customFormat="1" ht="12">
      <c r="A111" s="38"/>
      <c r="B111" s="39"/>
      <c r="C111" s="40"/>
      <c r="D111" s="222" t="s">
        <v>135</v>
      </c>
      <c r="E111" s="40"/>
      <c r="F111" s="223" t="s">
        <v>491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135</v>
      </c>
      <c r="AU111" s="17" t="s">
        <v>84</v>
      </c>
    </row>
    <row r="112" spans="1:63" s="12" customFormat="1" ht="22.8" customHeight="1">
      <c r="A112" s="12"/>
      <c r="B112" s="188"/>
      <c r="C112" s="189"/>
      <c r="D112" s="190" t="s">
        <v>73</v>
      </c>
      <c r="E112" s="202" t="s">
        <v>492</v>
      </c>
      <c r="F112" s="202" t="s">
        <v>493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SUM(P113:P115)</f>
        <v>0</v>
      </c>
      <c r="Q112" s="196"/>
      <c r="R112" s="197">
        <f>SUM(R113:R115)</f>
        <v>0</v>
      </c>
      <c r="S112" s="196"/>
      <c r="T112" s="198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162</v>
      </c>
      <c r="AT112" s="200" t="s">
        <v>73</v>
      </c>
      <c r="AU112" s="200" t="s">
        <v>82</v>
      </c>
      <c r="AY112" s="199" t="s">
        <v>124</v>
      </c>
      <c r="BK112" s="201">
        <f>SUM(BK113:BK115)</f>
        <v>0</v>
      </c>
    </row>
    <row r="113" spans="1:65" s="2" customFormat="1" ht="16.5" customHeight="1">
      <c r="A113" s="38"/>
      <c r="B113" s="39"/>
      <c r="C113" s="204" t="s">
        <v>190</v>
      </c>
      <c r="D113" s="204" t="s">
        <v>126</v>
      </c>
      <c r="E113" s="205" t="s">
        <v>494</v>
      </c>
      <c r="F113" s="206" t="s">
        <v>495</v>
      </c>
      <c r="G113" s="207" t="s">
        <v>458</v>
      </c>
      <c r="H113" s="208">
        <v>6</v>
      </c>
      <c r="I113" s="209"/>
      <c r="J113" s="210">
        <f>ROUND(I113*H113,2)</f>
        <v>0</v>
      </c>
      <c r="K113" s="206" t="s">
        <v>459</v>
      </c>
      <c r="L113" s="44"/>
      <c r="M113" s="211" t="s">
        <v>19</v>
      </c>
      <c r="N113" s="212" t="s">
        <v>45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460</v>
      </c>
      <c r="AT113" s="215" t="s">
        <v>126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460</v>
      </c>
      <c r="BM113" s="215" t="s">
        <v>496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495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47" s="2" customFormat="1" ht="12">
      <c r="A115" s="38"/>
      <c r="B115" s="39"/>
      <c r="C115" s="40"/>
      <c r="D115" s="222" t="s">
        <v>135</v>
      </c>
      <c r="E115" s="40"/>
      <c r="F115" s="223" t="s">
        <v>497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135</v>
      </c>
      <c r="AU115" s="17" t="s">
        <v>84</v>
      </c>
    </row>
    <row r="116" spans="1:63" s="12" customFormat="1" ht="22.8" customHeight="1">
      <c r="A116" s="12"/>
      <c r="B116" s="188"/>
      <c r="C116" s="189"/>
      <c r="D116" s="190" t="s">
        <v>73</v>
      </c>
      <c r="E116" s="202" t="s">
        <v>498</v>
      </c>
      <c r="F116" s="202" t="s">
        <v>499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SUM(P117:P120)</f>
        <v>0</v>
      </c>
      <c r="Q116" s="196"/>
      <c r="R116" s="197">
        <f>SUM(R117:R120)</f>
        <v>0.0693</v>
      </c>
      <c r="S116" s="196"/>
      <c r="T116" s="198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162</v>
      </c>
      <c r="AT116" s="200" t="s">
        <v>73</v>
      </c>
      <c r="AU116" s="200" t="s">
        <v>82</v>
      </c>
      <c r="AY116" s="199" t="s">
        <v>124</v>
      </c>
      <c r="BK116" s="201">
        <f>SUM(BK117:BK120)</f>
        <v>0</v>
      </c>
    </row>
    <row r="117" spans="1:65" s="2" customFormat="1" ht="16.5" customHeight="1">
      <c r="A117" s="38"/>
      <c r="B117" s="39"/>
      <c r="C117" s="204" t="s">
        <v>196</v>
      </c>
      <c r="D117" s="204" t="s">
        <v>126</v>
      </c>
      <c r="E117" s="205" t="s">
        <v>500</v>
      </c>
      <c r="F117" s="206" t="s">
        <v>501</v>
      </c>
      <c r="G117" s="207" t="s">
        <v>129</v>
      </c>
      <c r="H117" s="208">
        <v>5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0.01386</v>
      </c>
      <c r="R117" s="213">
        <f>Q117*H117</f>
        <v>0.0693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502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501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65" s="2" customFormat="1" ht="16.5" customHeight="1">
      <c r="A119" s="38"/>
      <c r="B119" s="39"/>
      <c r="C119" s="204" t="s">
        <v>203</v>
      </c>
      <c r="D119" s="204" t="s">
        <v>126</v>
      </c>
      <c r="E119" s="205" t="s">
        <v>503</v>
      </c>
      <c r="F119" s="206" t="s">
        <v>504</v>
      </c>
      <c r="G119" s="207" t="s">
        <v>505</v>
      </c>
      <c r="H119" s="208">
        <v>1</v>
      </c>
      <c r="I119" s="209"/>
      <c r="J119" s="210">
        <f>ROUND(I119*H119,2)</f>
        <v>0</v>
      </c>
      <c r="K119" s="206" t="s">
        <v>19</v>
      </c>
      <c r="L119" s="44"/>
      <c r="M119" s="211" t="s">
        <v>19</v>
      </c>
      <c r="N119" s="212" t="s">
        <v>45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131</v>
      </c>
      <c r="AT119" s="215" t="s">
        <v>126</v>
      </c>
      <c r="AU119" s="215" t="s">
        <v>84</v>
      </c>
      <c r="AY119" s="17" t="s">
        <v>124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82</v>
      </c>
      <c r="BK119" s="216">
        <f>ROUND(I119*H119,2)</f>
        <v>0</v>
      </c>
      <c r="BL119" s="17" t="s">
        <v>131</v>
      </c>
      <c r="BM119" s="215" t="s">
        <v>506</v>
      </c>
    </row>
    <row r="120" spans="1:47" s="2" customFormat="1" ht="12">
      <c r="A120" s="38"/>
      <c r="B120" s="39"/>
      <c r="C120" s="40"/>
      <c r="D120" s="217" t="s">
        <v>133</v>
      </c>
      <c r="E120" s="40"/>
      <c r="F120" s="218" t="s">
        <v>504</v>
      </c>
      <c r="G120" s="40"/>
      <c r="H120" s="40"/>
      <c r="I120" s="219"/>
      <c r="J120" s="40"/>
      <c r="K120" s="40"/>
      <c r="L120" s="44"/>
      <c r="M120" s="256"/>
      <c r="N120" s="257"/>
      <c r="O120" s="258"/>
      <c r="P120" s="258"/>
      <c r="Q120" s="258"/>
      <c r="R120" s="258"/>
      <c r="S120" s="258"/>
      <c r="T120" s="259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133</v>
      </c>
      <c r="AU120" s="17" t="s">
        <v>84</v>
      </c>
    </row>
    <row r="121" spans="1:31" s="2" customFormat="1" ht="6.95" customHeight="1">
      <c r="A121" s="38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44"/>
      <c r="M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</sheetData>
  <sheetProtection password="CC35" sheet="1" objects="1" scenarios="1" formatColumns="0" formatRows="0" autoFilter="0"/>
  <autoFilter ref="C83:K12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2/011503000"/>
    <hyperlink ref="F92" r:id="rId2" display="https://podminky.urs.cz/item/CS_URS_2021_02/012103000"/>
    <hyperlink ref="F95" r:id="rId3" display="https://podminky.urs.cz/item/CS_URS_2021_02/012203000"/>
    <hyperlink ref="F98" r:id="rId4" display="https://podminky.urs.cz/item/CS_URS_2021_02/012303000"/>
    <hyperlink ref="F101" r:id="rId5" display="https://podminky.urs.cz/item/CS_URS_2021_02/013203000"/>
    <hyperlink ref="F104" r:id="rId6" display="https://podminky.urs.cz/item/CS_URS_2021_02/013254000"/>
    <hyperlink ref="F108" r:id="rId7" display="https://podminky.urs.cz/item/CS_URS_2021_02/030001000"/>
    <hyperlink ref="F111" r:id="rId8" display="https://podminky.urs.cz/item/CS_URS_2021_02/034303000"/>
    <hyperlink ref="F115" r:id="rId9" display="https://podminky.urs.cz/item/CS_URS_2021_02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507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ROUND((SUM(BE81:BE136)),2)</f>
        <v>0</v>
      </c>
      <c r="G33" s="38"/>
      <c r="H33" s="38"/>
      <c r="I33" s="148">
        <v>0.21</v>
      </c>
      <c r="J33" s="147">
        <f>ROUND(((SUM(BE81:BE136))*I33),2)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ROUND((SUM(BF81:BF136)),2)</f>
        <v>0</v>
      </c>
      <c r="G34" s="38"/>
      <c r="H34" s="38"/>
      <c r="I34" s="148">
        <v>0.15</v>
      </c>
      <c r="J34" s="147">
        <f>ROUND(((SUM(BF81:BF136))*I34),2)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ROUND((SUM(BG81:BG136)),2)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ROUND((SUM(BH81:BH136)),2)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ROUND((SUM(BI81:BI136)),2)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Sadové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109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Oprava chodníku ul. Tyršova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95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03 - Sadové úpravy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Český Brod</v>
      </c>
      <c r="G75" s="40"/>
      <c r="H75" s="40"/>
      <c r="I75" s="32" t="s">
        <v>23</v>
      </c>
      <c r="J75" s="72" t="str">
        <f>IF(J12="","",J12)</f>
        <v>20. 7. 2021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Město Český Brod</v>
      </c>
      <c r="G77" s="40"/>
      <c r="H77" s="40"/>
      <c r="I77" s="32" t="s">
        <v>32</v>
      </c>
      <c r="J77" s="36" t="str">
        <f>E21</f>
        <v>Ing. Jiří Sobol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110</v>
      </c>
      <c r="D80" s="180" t="s">
        <v>59</v>
      </c>
      <c r="E80" s="180" t="s">
        <v>55</v>
      </c>
      <c r="F80" s="180" t="s">
        <v>56</v>
      </c>
      <c r="G80" s="180" t="s">
        <v>111</v>
      </c>
      <c r="H80" s="180" t="s">
        <v>112</v>
      </c>
      <c r="I80" s="180" t="s">
        <v>113</v>
      </c>
      <c r="J80" s="180" t="s">
        <v>99</v>
      </c>
      <c r="K80" s="181" t="s">
        <v>114</v>
      </c>
      <c r="L80" s="182"/>
      <c r="M80" s="92" t="s">
        <v>19</v>
      </c>
      <c r="N80" s="93" t="s">
        <v>44</v>
      </c>
      <c r="O80" s="93" t="s">
        <v>115</v>
      </c>
      <c r="P80" s="93" t="s">
        <v>116</v>
      </c>
      <c r="Q80" s="93" t="s">
        <v>117</v>
      </c>
      <c r="R80" s="93" t="s">
        <v>118</v>
      </c>
      <c r="S80" s="93" t="s">
        <v>119</v>
      </c>
      <c r="T80" s="94" t="s">
        <v>120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121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5.84471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100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122</v>
      </c>
      <c r="F82" s="191" t="s">
        <v>123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5.84471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82</v>
      </c>
      <c r="AT82" s="200" t="s">
        <v>73</v>
      </c>
      <c r="AU82" s="200" t="s">
        <v>74</v>
      </c>
      <c r="AY82" s="199" t="s">
        <v>124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73</v>
      </c>
      <c r="E83" s="202" t="s">
        <v>82</v>
      </c>
      <c r="F83" s="202" t="s">
        <v>125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SUM(P84:P136)</f>
        <v>0</v>
      </c>
      <c r="Q83" s="196"/>
      <c r="R83" s="197">
        <f>SUM(R84:R136)</f>
        <v>5.84471</v>
      </c>
      <c r="S83" s="196"/>
      <c r="T83" s="198">
        <f>SUM(T84:T136)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82</v>
      </c>
      <c r="AT83" s="200" t="s">
        <v>73</v>
      </c>
      <c r="AU83" s="200" t="s">
        <v>82</v>
      </c>
      <c r="AY83" s="199" t="s">
        <v>124</v>
      </c>
      <c r="BK83" s="201">
        <f>SUM(BK84:BK136)</f>
        <v>0</v>
      </c>
    </row>
    <row r="84" spans="1:65" s="2" customFormat="1" ht="16.5" customHeight="1">
      <c r="A84" s="38"/>
      <c r="B84" s="39"/>
      <c r="C84" s="204" t="s">
        <v>84</v>
      </c>
      <c r="D84" s="204" t="s">
        <v>126</v>
      </c>
      <c r="E84" s="205" t="s">
        <v>508</v>
      </c>
      <c r="F84" s="206" t="s">
        <v>509</v>
      </c>
      <c r="G84" s="207" t="s">
        <v>129</v>
      </c>
      <c r="H84" s="208">
        <v>90</v>
      </c>
      <c r="I84" s="209"/>
      <c r="J84" s="210">
        <f>ROUND(I84*H84,2)</f>
        <v>0</v>
      </c>
      <c r="K84" s="206" t="s">
        <v>130</v>
      </c>
      <c r="L84" s="44"/>
      <c r="M84" s="211" t="s">
        <v>19</v>
      </c>
      <c r="N84" s="212" t="s">
        <v>45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131</v>
      </c>
      <c r="AT84" s="215" t="s">
        <v>126</v>
      </c>
      <c r="AU84" s="215" t="s">
        <v>84</v>
      </c>
      <c r="AY84" s="17" t="s">
        <v>124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82</v>
      </c>
      <c r="BK84" s="216">
        <f>ROUND(I84*H84,2)</f>
        <v>0</v>
      </c>
      <c r="BL84" s="17" t="s">
        <v>131</v>
      </c>
      <c r="BM84" s="215" t="s">
        <v>510</v>
      </c>
    </row>
    <row r="85" spans="1:47" s="2" customFormat="1" ht="12">
      <c r="A85" s="38"/>
      <c r="B85" s="39"/>
      <c r="C85" s="40"/>
      <c r="D85" s="217" t="s">
        <v>133</v>
      </c>
      <c r="E85" s="40"/>
      <c r="F85" s="218" t="s">
        <v>511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133</v>
      </c>
      <c r="AU85" s="17" t="s">
        <v>84</v>
      </c>
    </row>
    <row r="86" spans="1:47" s="2" customFormat="1" ht="12">
      <c r="A86" s="38"/>
      <c r="B86" s="39"/>
      <c r="C86" s="40"/>
      <c r="D86" s="222" t="s">
        <v>135</v>
      </c>
      <c r="E86" s="40"/>
      <c r="F86" s="223" t="s">
        <v>512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135</v>
      </c>
      <c r="AU86" s="17" t="s">
        <v>84</v>
      </c>
    </row>
    <row r="87" spans="1:51" s="13" customFormat="1" ht="12">
      <c r="A87" s="13"/>
      <c r="B87" s="224"/>
      <c r="C87" s="225"/>
      <c r="D87" s="217" t="s">
        <v>137</v>
      </c>
      <c r="E87" s="226" t="s">
        <v>19</v>
      </c>
      <c r="F87" s="227" t="s">
        <v>513</v>
      </c>
      <c r="G87" s="225"/>
      <c r="H87" s="228">
        <v>90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137</v>
      </c>
      <c r="AU87" s="234" t="s">
        <v>84</v>
      </c>
      <c r="AV87" s="13" t="s">
        <v>84</v>
      </c>
      <c r="AW87" s="13" t="s">
        <v>35</v>
      </c>
      <c r="AX87" s="13" t="s">
        <v>82</v>
      </c>
      <c r="AY87" s="234" t="s">
        <v>124</v>
      </c>
    </row>
    <row r="88" spans="1:65" s="2" customFormat="1" ht="16.5" customHeight="1">
      <c r="A88" s="38"/>
      <c r="B88" s="39"/>
      <c r="C88" s="204" t="s">
        <v>147</v>
      </c>
      <c r="D88" s="204" t="s">
        <v>126</v>
      </c>
      <c r="E88" s="205" t="s">
        <v>514</v>
      </c>
      <c r="F88" s="206" t="s">
        <v>515</v>
      </c>
      <c r="G88" s="207" t="s">
        <v>235</v>
      </c>
      <c r="H88" s="208">
        <v>9</v>
      </c>
      <c r="I88" s="209"/>
      <c r="J88" s="210">
        <f>ROUND(I88*H88,2)</f>
        <v>0</v>
      </c>
      <c r="K88" s="206" t="s">
        <v>130</v>
      </c>
      <c r="L88" s="44"/>
      <c r="M88" s="211" t="s">
        <v>19</v>
      </c>
      <c r="N88" s="212" t="s">
        <v>45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131</v>
      </c>
      <c r="AT88" s="215" t="s">
        <v>126</v>
      </c>
      <c r="AU88" s="215" t="s">
        <v>84</v>
      </c>
      <c r="AY88" s="17" t="s">
        <v>124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82</v>
      </c>
      <c r="BK88" s="216">
        <f>ROUND(I88*H88,2)</f>
        <v>0</v>
      </c>
      <c r="BL88" s="17" t="s">
        <v>131</v>
      </c>
      <c r="BM88" s="215" t="s">
        <v>516</v>
      </c>
    </row>
    <row r="89" spans="1:47" s="2" customFormat="1" ht="12">
      <c r="A89" s="38"/>
      <c r="B89" s="39"/>
      <c r="C89" s="40"/>
      <c r="D89" s="217" t="s">
        <v>133</v>
      </c>
      <c r="E89" s="40"/>
      <c r="F89" s="218" t="s">
        <v>517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133</v>
      </c>
      <c r="AU89" s="17" t="s">
        <v>84</v>
      </c>
    </row>
    <row r="90" spans="1:47" s="2" customFormat="1" ht="12">
      <c r="A90" s="38"/>
      <c r="B90" s="39"/>
      <c r="C90" s="40"/>
      <c r="D90" s="222" t="s">
        <v>135</v>
      </c>
      <c r="E90" s="40"/>
      <c r="F90" s="223" t="s">
        <v>518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135</v>
      </c>
      <c r="AU90" s="17" t="s">
        <v>84</v>
      </c>
    </row>
    <row r="91" spans="1:65" s="2" customFormat="1" ht="16.5" customHeight="1">
      <c r="A91" s="38"/>
      <c r="B91" s="39"/>
      <c r="C91" s="204" t="s">
        <v>131</v>
      </c>
      <c r="D91" s="204" t="s">
        <v>126</v>
      </c>
      <c r="E91" s="205" t="s">
        <v>519</v>
      </c>
      <c r="F91" s="206" t="s">
        <v>520</v>
      </c>
      <c r="G91" s="207" t="s">
        <v>235</v>
      </c>
      <c r="H91" s="208">
        <v>9</v>
      </c>
      <c r="I91" s="209"/>
      <c r="J91" s="210">
        <f>ROUND(I91*H91,2)</f>
        <v>0</v>
      </c>
      <c r="K91" s="206" t="s">
        <v>130</v>
      </c>
      <c r="L91" s="44"/>
      <c r="M91" s="211" t="s">
        <v>19</v>
      </c>
      <c r="N91" s="212" t="s">
        <v>45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131</v>
      </c>
      <c r="AT91" s="215" t="s">
        <v>126</v>
      </c>
      <c r="AU91" s="215" t="s">
        <v>84</v>
      </c>
      <c r="AY91" s="17" t="s">
        <v>124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82</v>
      </c>
      <c r="BK91" s="216">
        <f>ROUND(I91*H91,2)</f>
        <v>0</v>
      </c>
      <c r="BL91" s="17" t="s">
        <v>131</v>
      </c>
      <c r="BM91" s="215" t="s">
        <v>521</v>
      </c>
    </row>
    <row r="92" spans="1:47" s="2" customFormat="1" ht="12">
      <c r="A92" s="38"/>
      <c r="B92" s="39"/>
      <c r="C92" s="40"/>
      <c r="D92" s="217" t="s">
        <v>133</v>
      </c>
      <c r="E92" s="40"/>
      <c r="F92" s="218" t="s">
        <v>522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84</v>
      </c>
    </row>
    <row r="93" spans="1:47" s="2" customFormat="1" ht="12">
      <c r="A93" s="38"/>
      <c r="B93" s="39"/>
      <c r="C93" s="40"/>
      <c r="D93" s="222" t="s">
        <v>135</v>
      </c>
      <c r="E93" s="40"/>
      <c r="F93" s="223" t="s">
        <v>523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135</v>
      </c>
      <c r="AU93" s="17" t="s">
        <v>84</v>
      </c>
    </row>
    <row r="94" spans="1:65" s="2" customFormat="1" ht="16.5" customHeight="1">
      <c r="A94" s="38"/>
      <c r="B94" s="39"/>
      <c r="C94" s="204" t="s">
        <v>82</v>
      </c>
      <c r="D94" s="204" t="s">
        <v>126</v>
      </c>
      <c r="E94" s="205" t="s">
        <v>524</v>
      </c>
      <c r="F94" s="206" t="s">
        <v>525</v>
      </c>
      <c r="G94" s="207" t="s">
        <v>129</v>
      </c>
      <c r="H94" s="208">
        <v>90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45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84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82</v>
      </c>
      <c r="BK94" s="216">
        <f>ROUND(I94*H94,2)</f>
        <v>0</v>
      </c>
      <c r="BL94" s="17" t="s">
        <v>131</v>
      </c>
      <c r="BM94" s="215" t="s">
        <v>526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527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84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528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84</v>
      </c>
    </row>
    <row r="97" spans="1:51" s="13" customFormat="1" ht="12">
      <c r="A97" s="13"/>
      <c r="B97" s="224"/>
      <c r="C97" s="225"/>
      <c r="D97" s="217" t="s">
        <v>137</v>
      </c>
      <c r="E97" s="226" t="s">
        <v>19</v>
      </c>
      <c r="F97" s="227" t="s">
        <v>513</v>
      </c>
      <c r="G97" s="225"/>
      <c r="H97" s="228">
        <v>90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137</v>
      </c>
      <c r="AU97" s="234" t="s">
        <v>84</v>
      </c>
      <c r="AV97" s="13" t="s">
        <v>84</v>
      </c>
      <c r="AW97" s="13" t="s">
        <v>35</v>
      </c>
      <c r="AX97" s="13" t="s">
        <v>82</v>
      </c>
      <c r="AY97" s="234" t="s">
        <v>124</v>
      </c>
    </row>
    <row r="98" spans="1:65" s="2" customFormat="1" ht="21.75" customHeight="1">
      <c r="A98" s="38"/>
      <c r="B98" s="39"/>
      <c r="C98" s="204" t="s">
        <v>196</v>
      </c>
      <c r="D98" s="204" t="s">
        <v>126</v>
      </c>
      <c r="E98" s="205" t="s">
        <v>529</v>
      </c>
      <c r="F98" s="206" t="s">
        <v>530</v>
      </c>
      <c r="G98" s="207" t="s">
        <v>156</v>
      </c>
      <c r="H98" s="208">
        <v>11</v>
      </c>
      <c r="I98" s="209"/>
      <c r="J98" s="210">
        <f>ROUND(I98*H98,2)</f>
        <v>0</v>
      </c>
      <c r="K98" s="206" t="s">
        <v>130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131</v>
      </c>
      <c r="AT98" s="215" t="s">
        <v>126</v>
      </c>
      <c r="AU98" s="215" t="s">
        <v>84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131</v>
      </c>
      <c r="BM98" s="215" t="s">
        <v>531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532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84</v>
      </c>
    </row>
    <row r="100" spans="1:47" s="2" customFormat="1" ht="12">
      <c r="A100" s="38"/>
      <c r="B100" s="39"/>
      <c r="C100" s="40"/>
      <c r="D100" s="222" t="s">
        <v>135</v>
      </c>
      <c r="E100" s="40"/>
      <c r="F100" s="223" t="s">
        <v>533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135</v>
      </c>
      <c r="AU100" s="17" t="s">
        <v>84</v>
      </c>
    </row>
    <row r="101" spans="1:65" s="2" customFormat="1" ht="16.5" customHeight="1">
      <c r="A101" s="38"/>
      <c r="B101" s="39"/>
      <c r="C101" s="246" t="s">
        <v>203</v>
      </c>
      <c r="D101" s="246" t="s">
        <v>197</v>
      </c>
      <c r="E101" s="247" t="s">
        <v>534</v>
      </c>
      <c r="F101" s="248" t="s">
        <v>535</v>
      </c>
      <c r="G101" s="249" t="s">
        <v>536</v>
      </c>
      <c r="H101" s="250">
        <v>0.72</v>
      </c>
      <c r="I101" s="251"/>
      <c r="J101" s="252">
        <f>ROUND(I101*H101,2)</f>
        <v>0</v>
      </c>
      <c r="K101" s="248" t="s">
        <v>19</v>
      </c>
      <c r="L101" s="253"/>
      <c r="M101" s="254" t="s">
        <v>19</v>
      </c>
      <c r="N101" s="255" t="s">
        <v>45</v>
      </c>
      <c r="O101" s="84"/>
      <c r="P101" s="213">
        <f>O101*H101</f>
        <v>0</v>
      </c>
      <c r="Q101" s="213">
        <v>0.22</v>
      </c>
      <c r="R101" s="213">
        <f>Q101*H101</f>
        <v>0.15839999999999999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184</v>
      </c>
      <c r="AT101" s="215" t="s">
        <v>197</v>
      </c>
      <c r="AU101" s="215" t="s">
        <v>84</v>
      </c>
      <c r="AY101" s="17" t="s">
        <v>124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82</v>
      </c>
      <c r="BK101" s="216">
        <f>ROUND(I101*H101,2)</f>
        <v>0</v>
      </c>
      <c r="BL101" s="17" t="s">
        <v>131</v>
      </c>
      <c r="BM101" s="215" t="s">
        <v>537</v>
      </c>
    </row>
    <row r="102" spans="1:47" s="2" customFormat="1" ht="12">
      <c r="A102" s="38"/>
      <c r="B102" s="39"/>
      <c r="C102" s="40"/>
      <c r="D102" s="217" t="s">
        <v>133</v>
      </c>
      <c r="E102" s="40"/>
      <c r="F102" s="218" t="s">
        <v>535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133</v>
      </c>
      <c r="AU102" s="17" t="s">
        <v>84</v>
      </c>
    </row>
    <row r="103" spans="1:51" s="13" customFormat="1" ht="12">
      <c r="A103" s="13"/>
      <c r="B103" s="224"/>
      <c r="C103" s="225"/>
      <c r="D103" s="217" t="s">
        <v>137</v>
      </c>
      <c r="E103" s="225"/>
      <c r="F103" s="227" t="s">
        <v>538</v>
      </c>
      <c r="G103" s="225"/>
      <c r="H103" s="228">
        <v>0.72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137</v>
      </c>
      <c r="AU103" s="234" t="s">
        <v>84</v>
      </c>
      <c r="AV103" s="13" t="s">
        <v>84</v>
      </c>
      <c r="AW103" s="13" t="s">
        <v>4</v>
      </c>
      <c r="AX103" s="13" t="s">
        <v>82</v>
      </c>
      <c r="AY103" s="234" t="s">
        <v>124</v>
      </c>
    </row>
    <row r="104" spans="1:65" s="2" customFormat="1" ht="21.75" customHeight="1">
      <c r="A104" s="38"/>
      <c r="B104" s="39"/>
      <c r="C104" s="204" t="s">
        <v>259</v>
      </c>
      <c r="D104" s="204" t="s">
        <v>126</v>
      </c>
      <c r="E104" s="205" t="s">
        <v>539</v>
      </c>
      <c r="F104" s="206" t="s">
        <v>540</v>
      </c>
      <c r="G104" s="207" t="s">
        <v>235</v>
      </c>
      <c r="H104" s="208">
        <v>250</v>
      </c>
      <c r="I104" s="209"/>
      <c r="J104" s="210">
        <f>ROUND(I104*H104,2)</f>
        <v>0</v>
      </c>
      <c r="K104" s="206" t="s">
        <v>130</v>
      </c>
      <c r="L104" s="44"/>
      <c r="M104" s="211" t="s">
        <v>19</v>
      </c>
      <c r="N104" s="212" t="s">
        <v>45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131</v>
      </c>
      <c r="AT104" s="215" t="s">
        <v>126</v>
      </c>
      <c r="AU104" s="215" t="s">
        <v>84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82</v>
      </c>
      <c r="BK104" s="216">
        <f>ROUND(I104*H104,2)</f>
        <v>0</v>
      </c>
      <c r="BL104" s="17" t="s">
        <v>131</v>
      </c>
      <c r="BM104" s="215" t="s">
        <v>541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542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84</v>
      </c>
    </row>
    <row r="106" spans="1:47" s="2" customFormat="1" ht="12">
      <c r="A106" s="38"/>
      <c r="B106" s="39"/>
      <c r="C106" s="40"/>
      <c r="D106" s="222" t="s">
        <v>135</v>
      </c>
      <c r="E106" s="40"/>
      <c r="F106" s="223" t="s">
        <v>543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135</v>
      </c>
      <c r="AU106" s="17" t="s">
        <v>84</v>
      </c>
    </row>
    <row r="107" spans="1:65" s="2" customFormat="1" ht="16.5" customHeight="1">
      <c r="A107" s="38"/>
      <c r="B107" s="39"/>
      <c r="C107" s="204" t="s">
        <v>238</v>
      </c>
      <c r="D107" s="204" t="s">
        <v>126</v>
      </c>
      <c r="E107" s="205" t="s">
        <v>544</v>
      </c>
      <c r="F107" s="206" t="s">
        <v>545</v>
      </c>
      <c r="G107" s="207" t="s">
        <v>129</v>
      </c>
      <c r="H107" s="208">
        <v>260</v>
      </c>
      <c r="I107" s="209"/>
      <c r="J107" s="210">
        <f>ROUND(I107*H107,2)</f>
        <v>0</v>
      </c>
      <c r="K107" s="206" t="s">
        <v>130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84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546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547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84</v>
      </c>
    </row>
    <row r="109" spans="1:47" s="2" customFormat="1" ht="12">
      <c r="A109" s="38"/>
      <c r="B109" s="39"/>
      <c r="C109" s="40"/>
      <c r="D109" s="222" t="s">
        <v>135</v>
      </c>
      <c r="E109" s="40"/>
      <c r="F109" s="223" t="s">
        <v>548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84</v>
      </c>
    </row>
    <row r="110" spans="1:65" s="2" customFormat="1" ht="16.5" customHeight="1">
      <c r="A110" s="38"/>
      <c r="B110" s="39"/>
      <c r="C110" s="204" t="s">
        <v>250</v>
      </c>
      <c r="D110" s="204" t="s">
        <v>126</v>
      </c>
      <c r="E110" s="205" t="s">
        <v>549</v>
      </c>
      <c r="F110" s="206" t="s">
        <v>550</v>
      </c>
      <c r="G110" s="207" t="s">
        <v>235</v>
      </c>
      <c r="H110" s="208">
        <v>250</v>
      </c>
      <c r="I110" s="209"/>
      <c r="J110" s="210">
        <f>ROUND(I110*H110,2)</f>
        <v>0</v>
      </c>
      <c r="K110" s="206" t="s">
        <v>130</v>
      </c>
      <c r="L110" s="44"/>
      <c r="M110" s="211" t="s">
        <v>19</v>
      </c>
      <c r="N110" s="212" t="s">
        <v>45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131</v>
      </c>
      <c r="AT110" s="215" t="s">
        <v>126</v>
      </c>
      <c r="AU110" s="215" t="s">
        <v>84</v>
      </c>
      <c r="AY110" s="17" t="s">
        <v>124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82</v>
      </c>
      <c r="BK110" s="216">
        <f>ROUND(I110*H110,2)</f>
        <v>0</v>
      </c>
      <c r="BL110" s="17" t="s">
        <v>131</v>
      </c>
      <c r="BM110" s="215" t="s">
        <v>551</v>
      </c>
    </row>
    <row r="111" spans="1:47" s="2" customFormat="1" ht="12">
      <c r="A111" s="38"/>
      <c r="B111" s="39"/>
      <c r="C111" s="40"/>
      <c r="D111" s="217" t="s">
        <v>133</v>
      </c>
      <c r="E111" s="40"/>
      <c r="F111" s="218" t="s">
        <v>552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133</v>
      </c>
      <c r="AU111" s="17" t="s">
        <v>84</v>
      </c>
    </row>
    <row r="112" spans="1:47" s="2" customFormat="1" ht="12">
      <c r="A112" s="38"/>
      <c r="B112" s="39"/>
      <c r="C112" s="40"/>
      <c r="D112" s="222" t="s">
        <v>135</v>
      </c>
      <c r="E112" s="40"/>
      <c r="F112" s="223" t="s">
        <v>553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135</v>
      </c>
      <c r="AU112" s="17" t="s">
        <v>84</v>
      </c>
    </row>
    <row r="113" spans="1:65" s="2" customFormat="1" ht="16.5" customHeight="1">
      <c r="A113" s="38"/>
      <c r="B113" s="39"/>
      <c r="C113" s="246" t="s">
        <v>243</v>
      </c>
      <c r="D113" s="246" t="s">
        <v>197</v>
      </c>
      <c r="E113" s="247" t="s">
        <v>554</v>
      </c>
      <c r="F113" s="248" t="s">
        <v>555</v>
      </c>
      <c r="G113" s="249" t="s">
        <v>235</v>
      </c>
      <c r="H113" s="250">
        <v>250</v>
      </c>
      <c r="I113" s="251"/>
      <c r="J113" s="252">
        <f>ROUND(I113*H113,2)</f>
        <v>0</v>
      </c>
      <c r="K113" s="248" t="s">
        <v>19</v>
      </c>
      <c r="L113" s="253"/>
      <c r="M113" s="254" t="s">
        <v>19</v>
      </c>
      <c r="N113" s="255" t="s">
        <v>45</v>
      </c>
      <c r="O113" s="84"/>
      <c r="P113" s="213">
        <f>O113*H113</f>
        <v>0</v>
      </c>
      <c r="Q113" s="213">
        <v>8E-05</v>
      </c>
      <c r="R113" s="213">
        <f>Q113*H113</f>
        <v>0.02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184</v>
      </c>
      <c r="AT113" s="215" t="s">
        <v>197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131</v>
      </c>
      <c r="BM113" s="215" t="s">
        <v>556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555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65" s="2" customFormat="1" ht="16.5" customHeight="1">
      <c r="A115" s="38"/>
      <c r="B115" s="39"/>
      <c r="C115" s="204" t="s">
        <v>176</v>
      </c>
      <c r="D115" s="204" t="s">
        <v>126</v>
      </c>
      <c r="E115" s="205" t="s">
        <v>557</v>
      </c>
      <c r="F115" s="206" t="s">
        <v>558</v>
      </c>
      <c r="G115" s="207" t="s">
        <v>235</v>
      </c>
      <c r="H115" s="208">
        <v>16</v>
      </c>
      <c r="I115" s="209"/>
      <c r="J115" s="210">
        <f>ROUND(I115*H115,2)</f>
        <v>0</v>
      </c>
      <c r="K115" s="206" t="s">
        <v>130</v>
      </c>
      <c r="L115" s="44"/>
      <c r="M115" s="211" t="s">
        <v>19</v>
      </c>
      <c r="N115" s="212" t="s">
        <v>45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131</v>
      </c>
      <c r="AT115" s="215" t="s">
        <v>126</v>
      </c>
      <c r="AU115" s="215" t="s">
        <v>84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82</v>
      </c>
      <c r="BK115" s="216">
        <f>ROUND(I115*H115,2)</f>
        <v>0</v>
      </c>
      <c r="BL115" s="17" t="s">
        <v>131</v>
      </c>
      <c r="BM115" s="215" t="s">
        <v>559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560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84</v>
      </c>
    </row>
    <row r="117" spans="1:47" s="2" customFormat="1" ht="12">
      <c r="A117" s="38"/>
      <c r="B117" s="39"/>
      <c r="C117" s="40"/>
      <c r="D117" s="222" t="s">
        <v>135</v>
      </c>
      <c r="E117" s="40"/>
      <c r="F117" s="223" t="s">
        <v>561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135</v>
      </c>
      <c r="AU117" s="17" t="s">
        <v>84</v>
      </c>
    </row>
    <row r="118" spans="1:65" s="2" customFormat="1" ht="16.5" customHeight="1">
      <c r="A118" s="38"/>
      <c r="B118" s="39"/>
      <c r="C118" s="246" t="s">
        <v>184</v>
      </c>
      <c r="D118" s="246" t="s">
        <v>197</v>
      </c>
      <c r="E118" s="247" t="s">
        <v>562</v>
      </c>
      <c r="F118" s="248" t="s">
        <v>563</v>
      </c>
      <c r="G118" s="249" t="s">
        <v>235</v>
      </c>
      <c r="H118" s="250">
        <v>5</v>
      </c>
      <c r="I118" s="251"/>
      <c r="J118" s="252">
        <f>ROUND(I118*H118,2)</f>
        <v>0</v>
      </c>
      <c r="K118" s="248" t="s">
        <v>19</v>
      </c>
      <c r="L118" s="253"/>
      <c r="M118" s="254" t="s">
        <v>19</v>
      </c>
      <c r="N118" s="255" t="s">
        <v>45</v>
      </c>
      <c r="O118" s="84"/>
      <c r="P118" s="213">
        <f>O118*H118</f>
        <v>0</v>
      </c>
      <c r="Q118" s="213">
        <v>0.003</v>
      </c>
      <c r="R118" s="213">
        <f>Q118*H118</f>
        <v>0.015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184</v>
      </c>
      <c r="AT118" s="215" t="s">
        <v>197</v>
      </c>
      <c r="AU118" s="215" t="s">
        <v>84</v>
      </c>
      <c r="AY118" s="17" t="s">
        <v>124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82</v>
      </c>
      <c r="BK118" s="216">
        <f>ROUND(I118*H118,2)</f>
        <v>0</v>
      </c>
      <c r="BL118" s="17" t="s">
        <v>131</v>
      </c>
      <c r="BM118" s="215" t="s">
        <v>564</v>
      </c>
    </row>
    <row r="119" spans="1:47" s="2" customFormat="1" ht="12">
      <c r="A119" s="38"/>
      <c r="B119" s="39"/>
      <c r="C119" s="40"/>
      <c r="D119" s="217" t="s">
        <v>133</v>
      </c>
      <c r="E119" s="40"/>
      <c r="F119" s="218" t="s">
        <v>563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84</v>
      </c>
    </row>
    <row r="120" spans="1:65" s="2" customFormat="1" ht="16.5" customHeight="1">
      <c r="A120" s="38"/>
      <c r="B120" s="39"/>
      <c r="C120" s="246" t="s">
        <v>190</v>
      </c>
      <c r="D120" s="246" t="s">
        <v>197</v>
      </c>
      <c r="E120" s="247" t="s">
        <v>565</v>
      </c>
      <c r="F120" s="248" t="s">
        <v>566</v>
      </c>
      <c r="G120" s="249" t="s">
        <v>235</v>
      </c>
      <c r="H120" s="250">
        <v>11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45</v>
      </c>
      <c r="O120" s="84"/>
      <c r="P120" s="213">
        <f>O120*H120</f>
        <v>0</v>
      </c>
      <c r="Q120" s="213">
        <v>0.005</v>
      </c>
      <c r="R120" s="213">
        <f>Q120*H120</f>
        <v>0.055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184</v>
      </c>
      <c r="AT120" s="215" t="s">
        <v>197</v>
      </c>
      <c r="AU120" s="215" t="s">
        <v>84</v>
      </c>
      <c r="AY120" s="17" t="s">
        <v>124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82</v>
      </c>
      <c r="BK120" s="216">
        <f>ROUND(I120*H120,2)</f>
        <v>0</v>
      </c>
      <c r="BL120" s="17" t="s">
        <v>131</v>
      </c>
      <c r="BM120" s="215" t="s">
        <v>567</v>
      </c>
    </row>
    <row r="121" spans="1:47" s="2" customFormat="1" ht="12">
      <c r="A121" s="38"/>
      <c r="B121" s="39"/>
      <c r="C121" s="40"/>
      <c r="D121" s="217" t="s">
        <v>133</v>
      </c>
      <c r="E121" s="40"/>
      <c r="F121" s="218" t="s">
        <v>566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133</v>
      </c>
      <c r="AU121" s="17" t="s">
        <v>84</v>
      </c>
    </row>
    <row r="122" spans="1:65" s="2" customFormat="1" ht="16.5" customHeight="1">
      <c r="A122" s="38"/>
      <c r="B122" s="39"/>
      <c r="C122" s="204" t="s">
        <v>162</v>
      </c>
      <c r="D122" s="204" t="s">
        <v>126</v>
      </c>
      <c r="E122" s="205" t="s">
        <v>568</v>
      </c>
      <c r="F122" s="206" t="s">
        <v>569</v>
      </c>
      <c r="G122" s="207" t="s">
        <v>235</v>
      </c>
      <c r="H122" s="208">
        <v>11</v>
      </c>
      <c r="I122" s="209"/>
      <c r="J122" s="210">
        <f>ROUND(I122*H122,2)</f>
        <v>0</v>
      </c>
      <c r="K122" s="206" t="s">
        <v>130</v>
      </c>
      <c r="L122" s="44"/>
      <c r="M122" s="211" t="s">
        <v>19</v>
      </c>
      <c r="N122" s="212" t="s">
        <v>45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131</v>
      </c>
      <c r="AT122" s="215" t="s">
        <v>126</v>
      </c>
      <c r="AU122" s="215" t="s">
        <v>84</v>
      </c>
      <c r="AY122" s="17" t="s">
        <v>124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82</v>
      </c>
      <c r="BK122" s="216">
        <f>ROUND(I122*H122,2)</f>
        <v>0</v>
      </c>
      <c r="BL122" s="17" t="s">
        <v>131</v>
      </c>
      <c r="BM122" s="215" t="s">
        <v>570</v>
      </c>
    </row>
    <row r="123" spans="1:47" s="2" customFormat="1" ht="12">
      <c r="A123" s="38"/>
      <c r="B123" s="39"/>
      <c r="C123" s="40"/>
      <c r="D123" s="217" t="s">
        <v>133</v>
      </c>
      <c r="E123" s="40"/>
      <c r="F123" s="218" t="s">
        <v>571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133</v>
      </c>
      <c r="AU123" s="17" t="s">
        <v>84</v>
      </c>
    </row>
    <row r="124" spans="1:47" s="2" customFormat="1" ht="12">
      <c r="A124" s="38"/>
      <c r="B124" s="39"/>
      <c r="C124" s="40"/>
      <c r="D124" s="222" t="s">
        <v>135</v>
      </c>
      <c r="E124" s="40"/>
      <c r="F124" s="223" t="s">
        <v>572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135</v>
      </c>
      <c r="AU124" s="17" t="s">
        <v>84</v>
      </c>
    </row>
    <row r="125" spans="1:65" s="2" customFormat="1" ht="16.5" customHeight="1">
      <c r="A125" s="38"/>
      <c r="B125" s="39"/>
      <c r="C125" s="246" t="s">
        <v>169</v>
      </c>
      <c r="D125" s="246" t="s">
        <v>197</v>
      </c>
      <c r="E125" s="247" t="s">
        <v>573</v>
      </c>
      <c r="F125" s="248" t="s">
        <v>574</v>
      </c>
      <c r="G125" s="249" t="s">
        <v>235</v>
      </c>
      <c r="H125" s="250">
        <v>11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45</v>
      </c>
      <c r="O125" s="84"/>
      <c r="P125" s="213">
        <f>O125*H125</f>
        <v>0</v>
      </c>
      <c r="Q125" s="213">
        <v>0.04</v>
      </c>
      <c r="R125" s="213">
        <f>Q125*H125</f>
        <v>0.44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184</v>
      </c>
      <c r="AT125" s="215" t="s">
        <v>197</v>
      </c>
      <c r="AU125" s="215" t="s">
        <v>84</v>
      </c>
      <c r="AY125" s="17" t="s">
        <v>124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82</v>
      </c>
      <c r="BK125" s="216">
        <f>ROUND(I125*H125,2)</f>
        <v>0</v>
      </c>
      <c r="BL125" s="17" t="s">
        <v>131</v>
      </c>
      <c r="BM125" s="215" t="s">
        <v>575</v>
      </c>
    </row>
    <row r="126" spans="1:47" s="2" customFormat="1" ht="12">
      <c r="A126" s="38"/>
      <c r="B126" s="39"/>
      <c r="C126" s="40"/>
      <c r="D126" s="217" t="s">
        <v>133</v>
      </c>
      <c r="E126" s="40"/>
      <c r="F126" s="218" t="s">
        <v>574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84</v>
      </c>
    </row>
    <row r="127" spans="1:65" s="2" customFormat="1" ht="16.5" customHeight="1">
      <c r="A127" s="38"/>
      <c r="B127" s="39"/>
      <c r="C127" s="204" t="s">
        <v>8</v>
      </c>
      <c r="D127" s="204" t="s">
        <v>126</v>
      </c>
      <c r="E127" s="205" t="s">
        <v>576</v>
      </c>
      <c r="F127" s="206" t="s">
        <v>577</v>
      </c>
      <c r="G127" s="207" t="s">
        <v>235</v>
      </c>
      <c r="H127" s="208">
        <v>11</v>
      </c>
      <c r="I127" s="209"/>
      <c r="J127" s="210">
        <f>ROUND(I127*H127,2)</f>
        <v>0</v>
      </c>
      <c r="K127" s="206" t="s">
        <v>130</v>
      </c>
      <c r="L127" s="44"/>
      <c r="M127" s="211" t="s">
        <v>19</v>
      </c>
      <c r="N127" s="212" t="s">
        <v>45</v>
      </c>
      <c r="O127" s="84"/>
      <c r="P127" s="213">
        <f>O127*H127</f>
        <v>0</v>
      </c>
      <c r="Q127" s="213">
        <v>5E-05</v>
      </c>
      <c r="R127" s="213">
        <f>Q127*H127</f>
        <v>0.00055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131</v>
      </c>
      <c r="AT127" s="215" t="s">
        <v>126</v>
      </c>
      <c r="AU127" s="215" t="s">
        <v>84</v>
      </c>
      <c r="AY127" s="17" t="s">
        <v>124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82</v>
      </c>
      <c r="BK127" s="216">
        <f>ROUND(I127*H127,2)</f>
        <v>0</v>
      </c>
      <c r="BL127" s="17" t="s">
        <v>131</v>
      </c>
      <c r="BM127" s="215" t="s">
        <v>578</v>
      </c>
    </row>
    <row r="128" spans="1:47" s="2" customFormat="1" ht="12">
      <c r="A128" s="38"/>
      <c r="B128" s="39"/>
      <c r="C128" s="40"/>
      <c r="D128" s="217" t="s">
        <v>133</v>
      </c>
      <c r="E128" s="40"/>
      <c r="F128" s="218" t="s">
        <v>579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84</v>
      </c>
    </row>
    <row r="129" spans="1:47" s="2" customFormat="1" ht="12">
      <c r="A129" s="38"/>
      <c r="B129" s="39"/>
      <c r="C129" s="40"/>
      <c r="D129" s="222" t="s">
        <v>135</v>
      </c>
      <c r="E129" s="40"/>
      <c r="F129" s="223" t="s">
        <v>580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84</v>
      </c>
    </row>
    <row r="130" spans="1:65" s="2" customFormat="1" ht="16.5" customHeight="1">
      <c r="A130" s="38"/>
      <c r="B130" s="39"/>
      <c r="C130" s="246" t="s">
        <v>232</v>
      </c>
      <c r="D130" s="246" t="s">
        <v>197</v>
      </c>
      <c r="E130" s="247" t="s">
        <v>581</v>
      </c>
      <c r="F130" s="248" t="s">
        <v>582</v>
      </c>
      <c r="G130" s="249" t="s">
        <v>235</v>
      </c>
      <c r="H130" s="250">
        <v>33</v>
      </c>
      <c r="I130" s="251"/>
      <c r="J130" s="252">
        <f>ROUND(I130*H130,2)</f>
        <v>0</v>
      </c>
      <c r="K130" s="248" t="s">
        <v>130</v>
      </c>
      <c r="L130" s="253"/>
      <c r="M130" s="254" t="s">
        <v>19</v>
      </c>
      <c r="N130" s="255" t="s">
        <v>45</v>
      </c>
      <c r="O130" s="84"/>
      <c r="P130" s="213">
        <f>O130*H130</f>
        <v>0</v>
      </c>
      <c r="Q130" s="213">
        <v>0.00472</v>
      </c>
      <c r="R130" s="213">
        <f>Q130*H130</f>
        <v>0.15576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184</v>
      </c>
      <c r="AT130" s="215" t="s">
        <v>197</v>
      </c>
      <c r="AU130" s="215" t="s">
        <v>84</v>
      </c>
      <c r="AY130" s="17" t="s">
        <v>124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131</v>
      </c>
      <c r="BM130" s="215" t="s">
        <v>583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582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84</v>
      </c>
    </row>
    <row r="132" spans="1:65" s="2" customFormat="1" ht="16.5" customHeight="1">
      <c r="A132" s="38"/>
      <c r="B132" s="39"/>
      <c r="C132" s="204" t="s">
        <v>208</v>
      </c>
      <c r="D132" s="204" t="s">
        <v>126</v>
      </c>
      <c r="E132" s="205" t="s">
        <v>584</v>
      </c>
      <c r="F132" s="206" t="s">
        <v>585</v>
      </c>
      <c r="G132" s="207" t="s">
        <v>235</v>
      </c>
      <c r="H132" s="208">
        <v>11</v>
      </c>
      <c r="I132" s="209"/>
      <c r="J132" s="210">
        <f>ROUND(I132*H132,2)</f>
        <v>0</v>
      </c>
      <c r="K132" s="206" t="s">
        <v>130</v>
      </c>
      <c r="L132" s="44"/>
      <c r="M132" s="211" t="s">
        <v>19</v>
      </c>
      <c r="N132" s="212" t="s">
        <v>45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131</v>
      </c>
      <c r="AT132" s="215" t="s">
        <v>126</v>
      </c>
      <c r="AU132" s="215" t="s">
        <v>84</v>
      </c>
      <c r="AY132" s="17" t="s">
        <v>124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82</v>
      </c>
      <c r="BK132" s="216">
        <f>ROUND(I132*H132,2)</f>
        <v>0</v>
      </c>
      <c r="BL132" s="17" t="s">
        <v>131</v>
      </c>
      <c r="BM132" s="215" t="s">
        <v>586</v>
      </c>
    </row>
    <row r="133" spans="1:47" s="2" customFormat="1" ht="12">
      <c r="A133" s="38"/>
      <c r="B133" s="39"/>
      <c r="C133" s="40"/>
      <c r="D133" s="217" t="s">
        <v>133</v>
      </c>
      <c r="E133" s="40"/>
      <c r="F133" s="218" t="s">
        <v>587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84</v>
      </c>
    </row>
    <row r="134" spans="1:47" s="2" customFormat="1" ht="12">
      <c r="A134" s="38"/>
      <c r="B134" s="39"/>
      <c r="C134" s="40"/>
      <c r="D134" s="222" t="s">
        <v>135</v>
      </c>
      <c r="E134" s="40"/>
      <c r="F134" s="223" t="s">
        <v>588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135</v>
      </c>
      <c r="AU134" s="17" t="s">
        <v>84</v>
      </c>
    </row>
    <row r="135" spans="1:65" s="2" customFormat="1" ht="16.5" customHeight="1">
      <c r="A135" s="38"/>
      <c r="B135" s="39"/>
      <c r="C135" s="246" t="s">
        <v>214</v>
      </c>
      <c r="D135" s="246" t="s">
        <v>197</v>
      </c>
      <c r="E135" s="247" t="s">
        <v>589</v>
      </c>
      <c r="F135" s="248" t="s">
        <v>590</v>
      </c>
      <c r="G135" s="249" t="s">
        <v>591</v>
      </c>
      <c r="H135" s="250">
        <v>5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45</v>
      </c>
      <c r="O135" s="84"/>
      <c r="P135" s="213">
        <f>O135*H135</f>
        <v>0</v>
      </c>
      <c r="Q135" s="213">
        <v>1</v>
      </c>
      <c r="R135" s="213">
        <f>Q135*H135</f>
        <v>5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184</v>
      </c>
      <c r="AT135" s="215" t="s">
        <v>197</v>
      </c>
      <c r="AU135" s="215" t="s">
        <v>84</v>
      </c>
      <c r="AY135" s="17" t="s">
        <v>124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82</v>
      </c>
      <c r="BK135" s="216">
        <f>ROUND(I135*H135,2)</f>
        <v>0</v>
      </c>
      <c r="BL135" s="17" t="s">
        <v>131</v>
      </c>
      <c r="BM135" s="215" t="s">
        <v>592</v>
      </c>
    </row>
    <row r="136" spans="1:47" s="2" customFormat="1" ht="12">
      <c r="A136" s="38"/>
      <c r="B136" s="39"/>
      <c r="C136" s="40"/>
      <c r="D136" s="217" t="s">
        <v>133</v>
      </c>
      <c r="E136" s="40"/>
      <c r="F136" s="218" t="s">
        <v>590</v>
      </c>
      <c r="G136" s="40"/>
      <c r="H136" s="40"/>
      <c r="I136" s="219"/>
      <c r="J136" s="40"/>
      <c r="K136" s="40"/>
      <c r="L136" s="44"/>
      <c r="M136" s="256"/>
      <c r="N136" s="257"/>
      <c r="O136" s="258"/>
      <c r="P136" s="258"/>
      <c r="Q136" s="258"/>
      <c r="R136" s="258"/>
      <c r="S136" s="258"/>
      <c r="T136" s="25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84</v>
      </c>
    </row>
    <row r="137" spans="1:31" s="2" customFormat="1" ht="6.95" customHeight="1">
      <c r="A137" s="3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80:K13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11101"/>
    <hyperlink ref="F90" r:id="rId2" display="https://podminky.urs.cz/item/CS_URS_2022_01/112101101"/>
    <hyperlink ref="F93" r:id="rId3" display="https://podminky.urs.cz/item/CS_URS_2022_01/112251101"/>
    <hyperlink ref="F96" r:id="rId4" display="https://podminky.urs.cz/item/CS_URS_2022_01/121112003"/>
    <hyperlink ref="F100" r:id="rId5" display="https://podminky.urs.cz/item/CS_URS_2022_01/183104232"/>
    <hyperlink ref="F106" r:id="rId6" display="https://podminky.urs.cz/item/CS_URS_2022_01/183111112"/>
    <hyperlink ref="F109" r:id="rId7" display="https://podminky.urs.cz/item/CS_URS_2022_01/183205112"/>
    <hyperlink ref="F112" r:id="rId8" display="https://podminky.urs.cz/item/CS_URS_2022_01/183211312"/>
    <hyperlink ref="F117" r:id="rId9" display="https://podminky.urs.cz/item/CS_URS_2022_01/184102213"/>
    <hyperlink ref="F124" r:id="rId10" display="https://podminky.urs.cz/item/CS_URS_2022_01/184201112"/>
    <hyperlink ref="F129" r:id="rId11" display="https://podminky.urs.cz/item/CS_URS_2022_01/184215132"/>
    <hyperlink ref="F134" r:id="rId12" display="https://podminky.urs.cz/item/CS_URS_2022_01/1842154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593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594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595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596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597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598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599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600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601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602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603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81</v>
      </c>
      <c r="F18" s="271" t="s">
        <v>604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605</v>
      </c>
      <c r="F19" s="271" t="s">
        <v>606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607</v>
      </c>
      <c r="F20" s="271" t="s">
        <v>608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609</v>
      </c>
      <c r="F21" s="271" t="s">
        <v>610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611</v>
      </c>
      <c r="F22" s="271" t="s">
        <v>612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613</v>
      </c>
      <c r="F23" s="271" t="s">
        <v>614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615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616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617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618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619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620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621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622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623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110</v>
      </c>
      <c r="F36" s="271"/>
      <c r="G36" s="271" t="s">
        <v>624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625</v>
      </c>
      <c r="F37" s="271"/>
      <c r="G37" s="271" t="s">
        <v>626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55</v>
      </c>
      <c r="F38" s="271"/>
      <c r="G38" s="271" t="s">
        <v>627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56</v>
      </c>
      <c r="F39" s="271"/>
      <c r="G39" s="271" t="s">
        <v>628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111</v>
      </c>
      <c r="F40" s="271"/>
      <c r="G40" s="271" t="s">
        <v>629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112</v>
      </c>
      <c r="F41" s="271"/>
      <c r="G41" s="271" t="s">
        <v>630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631</v>
      </c>
      <c r="F42" s="271"/>
      <c r="G42" s="271" t="s">
        <v>632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633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634</v>
      </c>
      <c r="F44" s="271"/>
      <c r="G44" s="271" t="s">
        <v>635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114</v>
      </c>
      <c r="F45" s="271"/>
      <c r="G45" s="271" t="s">
        <v>636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637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638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639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640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641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642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643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644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645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646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647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648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649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650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651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652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653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654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655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656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657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658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659</v>
      </c>
      <c r="D76" s="289"/>
      <c r="E76" s="289"/>
      <c r="F76" s="289" t="s">
        <v>660</v>
      </c>
      <c r="G76" s="290"/>
      <c r="H76" s="289" t="s">
        <v>56</v>
      </c>
      <c r="I76" s="289" t="s">
        <v>59</v>
      </c>
      <c r="J76" s="289" t="s">
        <v>661</v>
      </c>
      <c r="K76" s="288"/>
    </row>
    <row r="77" spans="2:11" s="1" customFormat="1" ht="17.25" customHeight="1">
      <c r="B77" s="286"/>
      <c r="C77" s="291" t="s">
        <v>662</v>
      </c>
      <c r="D77" s="291"/>
      <c r="E77" s="291"/>
      <c r="F77" s="292" t="s">
        <v>663</v>
      </c>
      <c r="G77" s="293"/>
      <c r="H77" s="291"/>
      <c r="I77" s="291"/>
      <c r="J77" s="291" t="s">
        <v>664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55</v>
      </c>
      <c r="D79" s="296"/>
      <c r="E79" s="296"/>
      <c r="F79" s="297" t="s">
        <v>665</v>
      </c>
      <c r="G79" s="298"/>
      <c r="H79" s="274" t="s">
        <v>666</v>
      </c>
      <c r="I79" s="274" t="s">
        <v>667</v>
      </c>
      <c r="J79" s="274">
        <v>20</v>
      </c>
      <c r="K79" s="288"/>
    </row>
    <row r="80" spans="2:11" s="1" customFormat="1" ht="15" customHeight="1">
      <c r="B80" s="286"/>
      <c r="C80" s="274" t="s">
        <v>668</v>
      </c>
      <c r="D80" s="274"/>
      <c r="E80" s="274"/>
      <c r="F80" s="297" t="s">
        <v>665</v>
      </c>
      <c r="G80" s="298"/>
      <c r="H80" s="274" t="s">
        <v>669</v>
      </c>
      <c r="I80" s="274" t="s">
        <v>667</v>
      </c>
      <c r="J80" s="274">
        <v>120</v>
      </c>
      <c r="K80" s="288"/>
    </row>
    <row r="81" spans="2:11" s="1" customFormat="1" ht="15" customHeight="1">
      <c r="B81" s="299"/>
      <c r="C81" s="274" t="s">
        <v>670</v>
      </c>
      <c r="D81" s="274"/>
      <c r="E81" s="274"/>
      <c r="F81" s="297" t="s">
        <v>671</v>
      </c>
      <c r="G81" s="298"/>
      <c r="H81" s="274" t="s">
        <v>672</v>
      </c>
      <c r="I81" s="274" t="s">
        <v>667</v>
      </c>
      <c r="J81" s="274">
        <v>50</v>
      </c>
      <c r="K81" s="288"/>
    </row>
    <row r="82" spans="2:11" s="1" customFormat="1" ht="15" customHeight="1">
      <c r="B82" s="299"/>
      <c r="C82" s="274" t="s">
        <v>673</v>
      </c>
      <c r="D82" s="274"/>
      <c r="E82" s="274"/>
      <c r="F82" s="297" t="s">
        <v>665</v>
      </c>
      <c r="G82" s="298"/>
      <c r="H82" s="274" t="s">
        <v>674</v>
      </c>
      <c r="I82" s="274" t="s">
        <v>675</v>
      </c>
      <c r="J82" s="274"/>
      <c r="K82" s="288"/>
    </row>
    <row r="83" spans="2:11" s="1" customFormat="1" ht="15" customHeight="1">
      <c r="B83" s="299"/>
      <c r="C83" s="300" t="s">
        <v>676</v>
      </c>
      <c r="D83" s="300"/>
      <c r="E83" s="300"/>
      <c r="F83" s="301" t="s">
        <v>671</v>
      </c>
      <c r="G83" s="300"/>
      <c r="H83" s="300" t="s">
        <v>677</v>
      </c>
      <c r="I83" s="300" t="s">
        <v>667</v>
      </c>
      <c r="J83" s="300">
        <v>15</v>
      </c>
      <c r="K83" s="288"/>
    </row>
    <row r="84" spans="2:11" s="1" customFormat="1" ht="15" customHeight="1">
      <c r="B84" s="299"/>
      <c r="C84" s="300" t="s">
        <v>678</v>
      </c>
      <c r="D84" s="300"/>
      <c r="E84" s="300"/>
      <c r="F84" s="301" t="s">
        <v>671</v>
      </c>
      <c r="G84" s="300"/>
      <c r="H84" s="300" t="s">
        <v>679</v>
      </c>
      <c r="I84" s="300" t="s">
        <v>667</v>
      </c>
      <c r="J84" s="300">
        <v>15</v>
      </c>
      <c r="K84" s="288"/>
    </row>
    <row r="85" spans="2:11" s="1" customFormat="1" ht="15" customHeight="1">
      <c r="B85" s="299"/>
      <c r="C85" s="300" t="s">
        <v>680</v>
      </c>
      <c r="D85" s="300"/>
      <c r="E85" s="300"/>
      <c r="F85" s="301" t="s">
        <v>671</v>
      </c>
      <c r="G85" s="300"/>
      <c r="H85" s="300" t="s">
        <v>681</v>
      </c>
      <c r="I85" s="300" t="s">
        <v>667</v>
      </c>
      <c r="J85" s="300">
        <v>20</v>
      </c>
      <c r="K85" s="288"/>
    </row>
    <row r="86" spans="2:11" s="1" customFormat="1" ht="15" customHeight="1">
      <c r="B86" s="299"/>
      <c r="C86" s="300" t="s">
        <v>682</v>
      </c>
      <c r="D86" s="300"/>
      <c r="E86" s="300"/>
      <c r="F86" s="301" t="s">
        <v>671</v>
      </c>
      <c r="G86" s="300"/>
      <c r="H86" s="300" t="s">
        <v>683</v>
      </c>
      <c r="I86" s="300" t="s">
        <v>667</v>
      </c>
      <c r="J86" s="300">
        <v>20</v>
      </c>
      <c r="K86" s="288"/>
    </row>
    <row r="87" spans="2:11" s="1" customFormat="1" ht="15" customHeight="1">
      <c r="B87" s="299"/>
      <c r="C87" s="274" t="s">
        <v>684</v>
      </c>
      <c r="D87" s="274"/>
      <c r="E87" s="274"/>
      <c r="F87" s="297" t="s">
        <v>671</v>
      </c>
      <c r="G87" s="298"/>
      <c r="H87" s="274" t="s">
        <v>685</v>
      </c>
      <c r="I87" s="274" t="s">
        <v>667</v>
      </c>
      <c r="J87" s="274">
        <v>50</v>
      </c>
      <c r="K87" s="288"/>
    </row>
    <row r="88" spans="2:11" s="1" customFormat="1" ht="15" customHeight="1">
      <c r="B88" s="299"/>
      <c r="C88" s="274" t="s">
        <v>686</v>
      </c>
      <c r="D88" s="274"/>
      <c r="E88" s="274"/>
      <c r="F88" s="297" t="s">
        <v>671</v>
      </c>
      <c r="G88" s="298"/>
      <c r="H88" s="274" t="s">
        <v>687</v>
      </c>
      <c r="I88" s="274" t="s">
        <v>667</v>
      </c>
      <c r="J88" s="274">
        <v>20</v>
      </c>
      <c r="K88" s="288"/>
    </row>
    <row r="89" spans="2:11" s="1" customFormat="1" ht="15" customHeight="1">
      <c r="B89" s="299"/>
      <c r="C89" s="274" t="s">
        <v>688</v>
      </c>
      <c r="D89" s="274"/>
      <c r="E89" s="274"/>
      <c r="F89" s="297" t="s">
        <v>671</v>
      </c>
      <c r="G89" s="298"/>
      <c r="H89" s="274" t="s">
        <v>689</v>
      </c>
      <c r="I89" s="274" t="s">
        <v>667</v>
      </c>
      <c r="J89" s="274">
        <v>20</v>
      </c>
      <c r="K89" s="288"/>
    </row>
    <row r="90" spans="2:11" s="1" customFormat="1" ht="15" customHeight="1">
      <c r="B90" s="299"/>
      <c r="C90" s="274" t="s">
        <v>690</v>
      </c>
      <c r="D90" s="274"/>
      <c r="E90" s="274"/>
      <c r="F90" s="297" t="s">
        <v>671</v>
      </c>
      <c r="G90" s="298"/>
      <c r="H90" s="274" t="s">
        <v>691</v>
      </c>
      <c r="I90" s="274" t="s">
        <v>667</v>
      </c>
      <c r="J90" s="274">
        <v>50</v>
      </c>
      <c r="K90" s="288"/>
    </row>
    <row r="91" spans="2:11" s="1" customFormat="1" ht="15" customHeight="1">
      <c r="B91" s="299"/>
      <c r="C91" s="274" t="s">
        <v>692</v>
      </c>
      <c r="D91" s="274"/>
      <c r="E91" s="274"/>
      <c r="F91" s="297" t="s">
        <v>671</v>
      </c>
      <c r="G91" s="298"/>
      <c r="H91" s="274" t="s">
        <v>692</v>
      </c>
      <c r="I91" s="274" t="s">
        <v>667</v>
      </c>
      <c r="J91" s="274">
        <v>50</v>
      </c>
      <c r="K91" s="288"/>
    </row>
    <row r="92" spans="2:11" s="1" customFormat="1" ht="15" customHeight="1">
      <c r="B92" s="299"/>
      <c r="C92" s="274" t="s">
        <v>693</v>
      </c>
      <c r="D92" s="274"/>
      <c r="E92" s="274"/>
      <c r="F92" s="297" t="s">
        <v>671</v>
      </c>
      <c r="G92" s="298"/>
      <c r="H92" s="274" t="s">
        <v>694</v>
      </c>
      <c r="I92" s="274" t="s">
        <v>667</v>
      </c>
      <c r="J92" s="274">
        <v>255</v>
      </c>
      <c r="K92" s="288"/>
    </row>
    <row r="93" spans="2:11" s="1" customFormat="1" ht="15" customHeight="1">
      <c r="B93" s="299"/>
      <c r="C93" s="274" t="s">
        <v>695</v>
      </c>
      <c r="D93" s="274"/>
      <c r="E93" s="274"/>
      <c r="F93" s="297" t="s">
        <v>665</v>
      </c>
      <c r="G93" s="298"/>
      <c r="H93" s="274" t="s">
        <v>696</v>
      </c>
      <c r="I93" s="274" t="s">
        <v>697</v>
      </c>
      <c r="J93" s="274"/>
      <c r="K93" s="288"/>
    </row>
    <row r="94" spans="2:11" s="1" customFormat="1" ht="15" customHeight="1">
      <c r="B94" s="299"/>
      <c r="C94" s="274" t="s">
        <v>698</v>
      </c>
      <c r="D94" s="274"/>
      <c r="E94" s="274"/>
      <c r="F94" s="297" t="s">
        <v>665</v>
      </c>
      <c r="G94" s="298"/>
      <c r="H94" s="274" t="s">
        <v>699</v>
      </c>
      <c r="I94" s="274" t="s">
        <v>700</v>
      </c>
      <c r="J94" s="274"/>
      <c r="K94" s="288"/>
    </row>
    <row r="95" spans="2:11" s="1" customFormat="1" ht="15" customHeight="1">
      <c r="B95" s="299"/>
      <c r="C95" s="274" t="s">
        <v>701</v>
      </c>
      <c r="D95" s="274"/>
      <c r="E95" s="274"/>
      <c r="F95" s="297" t="s">
        <v>665</v>
      </c>
      <c r="G95" s="298"/>
      <c r="H95" s="274" t="s">
        <v>701</v>
      </c>
      <c r="I95" s="274" t="s">
        <v>700</v>
      </c>
      <c r="J95" s="274"/>
      <c r="K95" s="288"/>
    </row>
    <row r="96" spans="2:11" s="1" customFormat="1" ht="15" customHeight="1">
      <c r="B96" s="299"/>
      <c r="C96" s="274" t="s">
        <v>40</v>
      </c>
      <c r="D96" s="274"/>
      <c r="E96" s="274"/>
      <c r="F96" s="297" t="s">
        <v>665</v>
      </c>
      <c r="G96" s="298"/>
      <c r="H96" s="274" t="s">
        <v>702</v>
      </c>
      <c r="I96" s="274" t="s">
        <v>700</v>
      </c>
      <c r="J96" s="274"/>
      <c r="K96" s="288"/>
    </row>
    <row r="97" spans="2:11" s="1" customFormat="1" ht="15" customHeight="1">
      <c r="B97" s="299"/>
      <c r="C97" s="274" t="s">
        <v>50</v>
      </c>
      <c r="D97" s="274"/>
      <c r="E97" s="274"/>
      <c r="F97" s="297" t="s">
        <v>665</v>
      </c>
      <c r="G97" s="298"/>
      <c r="H97" s="274" t="s">
        <v>703</v>
      </c>
      <c r="I97" s="274" t="s">
        <v>700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704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659</v>
      </c>
      <c r="D103" s="289"/>
      <c r="E103" s="289"/>
      <c r="F103" s="289" t="s">
        <v>660</v>
      </c>
      <c r="G103" s="290"/>
      <c r="H103" s="289" t="s">
        <v>56</v>
      </c>
      <c r="I103" s="289" t="s">
        <v>59</v>
      </c>
      <c r="J103" s="289" t="s">
        <v>661</v>
      </c>
      <c r="K103" s="288"/>
    </row>
    <row r="104" spans="2:11" s="1" customFormat="1" ht="17.25" customHeight="1">
      <c r="B104" s="286"/>
      <c r="C104" s="291" t="s">
        <v>662</v>
      </c>
      <c r="D104" s="291"/>
      <c r="E104" s="291"/>
      <c r="F104" s="292" t="s">
        <v>663</v>
      </c>
      <c r="G104" s="293"/>
      <c r="H104" s="291"/>
      <c r="I104" s="291"/>
      <c r="J104" s="291" t="s">
        <v>664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55</v>
      </c>
      <c r="D106" s="296"/>
      <c r="E106" s="296"/>
      <c r="F106" s="297" t="s">
        <v>665</v>
      </c>
      <c r="G106" s="274"/>
      <c r="H106" s="274" t="s">
        <v>705</v>
      </c>
      <c r="I106" s="274" t="s">
        <v>667</v>
      </c>
      <c r="J106" s="274">
        <v>20</v>
      </c>
      <c r="K106" s="288"/>
    </row>
    <row r="107" spans="2:11" s="1" customFormat="1" ht="15" customHeight="1">
      <c r="B107" s="286"/>
      <c r="C107" s="274" t="s">
        <v>668</v>
      </c>
      <c r="D107" s="274"/>
      <c r="E107" s="274"/>
      <c r="F107" s="297" t="s">
        <v>665</v>
      </c>
      <c r="G107" s="274"/>
      <c r="H107" s="274" t="s">
        <v>705</v>
      </c>
      <c r="I107" s="274" t="s">
        <v>667</v>
      </c>
      <c r="J107" s="274">
        <v>120</v>
      </c>
      <c r="K107" s="288"/>
    </row>
    <row r="108" spans="2:11" s="1" customFormat="1" ht="15" customHeight="1">
      <c r="B108" s="299"/>
      <c r="C108" s="274" t="s">
        <v>670</v>
      </c>
      <c r="D108" s="274"/>
      <c r="E108" s="274"/>
      <c r="F108" s="297" t="s">
        <v>671</v>
      </c>
      <c r="G108" s="274"/>
      <c r="H108" s="274" t="s">
        <v>705</v>
      </c>
      <c r="I108" s="274" t="s">
        <v>667</v>
      </c>
      <c r="J108" s="274">
        <v>50</v>
      </c>
      <c r="K108" s="288"/>
    </row>
    <row r="109" spans="2:11" s="1" customFormat="1" ht="15" customHeight="1">
      <c r="B109" s="299"/>
      <c r="C109" s="274" t="s">
        <v>673</v>
      </c>
      <c r="D109" s="274"/>
      <c r="E109" s="274"/>
      <c r="F109" s="297" t="s">
        <v>665</v>
      </c>
      <c r="G109" s="274"/>
      <c r="H109" s="274" t="s">
        <v>705</v>
      </c>
      <c r="I109" s="274" t="s">
        <v>675</v>
      </c>
      <c r="J109" s="274"/>
      <c r="K109" s="288"/>
    </row>
    <row r="110" spans="2:11" s="1" customFormat="1" ht="15" customHeight="1">
      <c r="B110" s="299"/>
      <c r="C110" s="274" t="s">
        <v>684</v>
      </c>
      <c r="D110" s="274"/>
      <c r="E110" s="274"/>
      <c r="F110" s="297" t="s">
        <v>671</v>
      </c>
      <c r="G110" s="274"/>
      <c r="H110" s="274" t="s">
        <v>705</v>
      </c>
      <c r="I110" s="274" t="s">
        <v>667</v>
      </c>
      <c r="J110" s="274">
        <v>50</v>
      </c>
      <c r="K110" s="288"/>
    </row>
    <row r="111" spans="2:11" s="1" customFormat="1" ht="15" customHeight="1">
      <c r="B111" s="299"/>
      <c r="C111" s="274" t="s">
        <v>692</v>
      </c>
      <c r="D111" s="274"/>
      <c r="E111" s="274"/>
      <c r="F111" s="297" t="s">
        <v>671</v>
      </c>
      <c r="G111" s="274"/>
      <c r="H111" s="274" t="s">
        <v>705</v>
      </c>
      <c r="I111" s="274" t="s">
        <v>667</v>
      </c>
      <c r="J111" s="274">
        <v>50</v>
      </c>
      <c r="K111" s="288"/>
    </row>
    <row r="112" spans="2:11" s="1" customFormat="1" ht="15" customHeight="1">
      <c r="B112" s="299"/>
      <c r="C112" s="274" t="s">
        <v>690</v>
      </c>
      <c r="D112" s="274"/>
      <c r="E112" s="274"/>
      <c r="F112" s="297" t="s">
        <v>671</v>
      </c>
      <c r="G112" s="274"/>
      <c r="H112" s="274" t="s">
        <v>705</v>
      </c>
      <c r="I112" s="274" t="s">
        <v>667</v>
      </c>
      <c r="J112" s="274">
        <v>50</v>
      </c>
      <c r="K112" s="288"/>
    </row>
    <row r="113" spans="2:11" s="1" customFormat="1" ht="15" customHeight="1">
      <c r="B113" s="299"/>
      <c r="C113" s="274" t="s">
        <v>55</v>
      </c>
      <c r="D113" s="274"/>
      <c r="E113" s="274"/>
      <c r="F113" s="297" t="s">
        <v>665</v>
      </c>
      <c r="G113" s="274"/>
      <c r="H113" s="274" t="s">
        <v>706</v>
      </c>
      <c r="I113" s="274" t="s">
        <v>667</v>
      </c>
      <c r="J113" s="274">
        <v>20</v>
      </c>
      <c r="K113" s="288"/>
    </row>
    <row r="114" spans="2:11" s="1" customFormat="1" ht="15" customHeight="1">
      <c r="B114" s="299"/>
      <c r="C114" s="274" t="s">
        <v>707</v>
      </c>
      <c r="D114" s="274"/>
      <c r="E114" s="274"/>
      <c r="F114" s="297" t="s">
        <v>665</v>
      </c>
      <c r="G114" s="274"/>
      <c r="H114" s="274" t="s">
        <v>708</v>
      </c>
      <c r="I114" s="274" t="s">
        <v>667</v>
      </c>
      <c r="J114" s="274">
        <v>120</v>
      </c>
      <c r="K114" s="288"/>
    </row>
    <row r="115" spans="2:11" s="1" customFormat="1" ht="15" customHeight="1">
      <c r="B115" s="299"/>
      <c r="C115" s="274" t="s">
        <v>40</v>
      </c>
      <c r="D115" s="274"/>
      <c r="E115" s="274"/>
      <c r="F115" s="297" t="s">
        <v>665</v>
      </c>
      <c r="G115" s="274"/>
      <c r="H115" s="274" t="s">
        <v>709</v>
      </c>
      <c r="I115" s="274" t="s">
        <v>700</v>
      </c>
      <c r="J115" s="274"/>
      <c r="K115" s="288"/>
    </row>
    <row r="116" spans="2:11" s="1" customFormat="1" ht="15" customHeight="1">
      <c r="B116" s="299"/>
      <c r="C116" s="274" t="s">
        <v>50</v>
      </c>
      <c r="D116" s="274"/>
      <c r="E116" s="274"/>
      <c r="F116" s="297" t="s">
        <v>665</v>
      </c>
      <c r="G116" s="274"/>
      <c r="H116" s="274" t="s">
        <v>710</v>
      </c>
      <c r="I116" s="274" t="s">
        <v>700</v>
      </c>
      <c r="J116" s="274"/>
      <c r="K116" s="288"/>
    </row>
    <row r="117" spans="2:11" s="1" customFormat="1" ht="15" customHeight="1">
      <c r="B117" s="299"/>
      <c r="C117" s="274" t="s">
        <v>59</v>
      </c>
      <c r="D117" s="274"/>
      <c r="E117" s="274"/>
      <c r="F117" s="297" t="s">
        <v>665</v>
      </c>
      <c r="G117" s="274"/>
      <c r="H117" s="274" t="s">
        <v>711</v>
      </c>
      <c r="I117" s="274" t="s">
        <v>712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713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659</v>
      </c>
      <c r="D123" s="289"/>
      <c r="E123" s="289"/>
      <c r="F123" s="289" t="s">
        <v>660</v>
      </c>
      <c r="G123" s="290"/>
      <c r="H123" s="289" t="s">
        <v>56</v>
      </c>
      <c r="I123" s="289" t="s">
        <v>59</v>
      </c>
      <c r="J123" s="289" t="s">
        <v>661</v>
      </c>
      <c r="K123" s="318"/>
    </row>
    <row r="124" spans="2:11" s="1" customFormat="1" ht="17.25" customHeight="1">
      <c r="B124" s="317"/>
      <c r="C124" s="291" t="s">
        <v>662</v>
      </c>
      <c r="D124" s="291"/>
      <c r="E124" s="291"/>
      <c r="F124" s="292" t="s">
        <v>663</v>
      </c>
      <c r="G124" s="293"/>
      <c r="H124" s="291"/>
      <c r="I124" s="291"/>
      <c r="J124" s="291" t="s">
        <v>664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668</v>
      </c>
      <c r="D126" s="296"/>
      <c r="E126" s="296"/>
      <c r="F126" s="297" t="s">
        <v>665</v>
      </c>
      <c r="G126" s="274"/>
      <c r="H126" s="274" t="s">
        <v>705</v>
      </c>
      <c r="I126" s="274" t="s">
        <v>667</v>
      </c>
      <c r="J126" s="274">
        <v>120</v>
      </c>
      <c r="K126" s="322"/>
    </row>
    <row r="127" spans="2:11" s="1" customFormat="1" ht="15" customHeight="1">
      <c r="B127" s="319"/>
      <c r="C127" s="274" t="s">
        <v>714</v>
      </c>
      <c r="D127" s="274"/>
      <c r="E127" s="274"/>
      <c r="F127" s="297" t="s">
        <v>665</v>
      </c>
      <c r="G127" s="274"/>
      <c r="H127" s="274" t="s">
        <v>715</v>
      </c>
      <c r="I127" s="274" t="s">
        <v>667</v>
      </c>
      <c r="J127" s="274" t="s">
        <v>716</v>
      </c>
      <c r="K127" s="322"/>
    </row>
    <row r="128" spans="2:11" s="1" customFormat="1" ht="15" customHeight="1">
      <c r="B128" s="319"/>
      <c r="C128" s="274" t="s">
        <v>613</v>
      </c>
      <c r="D128" s="274"/>
      <c r="E128" s="274"/>
      <c r="F128" s="297" t="s">
        <v>665</v>
      </c>
      <c r="G128" s="274"/>
      <c r="H128" s="274" t="s">
        <v>717</v>
      </c>
      <c r="I128" s="274" t="s">
        <v>667</v>
      </c>
      <c r="J128" s="274" t="s">
        <v>716</v>
      </c>
      <c r="K128" s="322"/>
    </row>
    <row r="129" spans="2:11" s="1" customFormat="1" ht="15" customHeight="1">
      <c r="B129" s="319"/>
      <c r="C129" s="274" t="s">
        <v>676</v>
      </c>
      <c r="D129" s="274"/>
      <c r="E129" s="274"/>
      <c r="F129" s="297" t="s">
        <v>671</v>
      </c>
      <c r="G129" s="274"/>
      <c r="H129" s="274" t="s">
        <v>677</v>
      </c>
      <c r="I129" s="274" t="s">
        <v>667</v>
      </c>
      <c r="J129" s="274">
        <v>15</v>
      </c>
      <c r="K129" s="322"/>
    </row>
    <row r="130" spans="2:11" s="1" customFormat="1" ht="15" customHeight="1">
      <c r="B130" s="319"/>
      <c r="C130" s="300" t="s">
        <v>678</v>
      </c>
      <c r="D130" s="300"/>
      <c r="E130" s="300"/>
      <c r="F130" s="301" t="s">
        <v>671</v>
      </c>
      <c r="G130" s="300"/>
      <c r="H130" s="300" t="s">
        <v>679</v>
      </c>
      <c r="I130" s="300" t="s">
        <v>667</v>
      </c>
      <c r="J130" s="300">
        <v>15</v>
      </c>
      <c r="K130" s="322"/>
    </row>
    <row r="131" spans="2:11" s="1" customFormat="1" ht="15" customHeight="1">
      <c r="B131" s="319"/>
      <c r="C131" s="300" t="s">
        <v>680</v>
      </c>
      <c r="D131" s="300"/>
      <c r="E131" s="300"/>
      <c r="F131" s="301" t="s">
        <v>671</v>
      </c>
      <c r="G131" s="300"/>
      <c r="H131" s="300" t="s">
        <v>681</v>
      </c>
      <c r="I131" s="300" t="s">
        <v>667</v>
      </c>
      <c r="J131" s="300">
        <v>20</v>
      </c>
      <c r="K131" s="322"/>
    </row>
    <row r="132" spans="2:11" s="1" customFormat="1" ht="15" customHeight="1">
      <c r="B132" s="319"/>
      <c r="C132" s="300" t="s">
        <v>682</v>
      </c>
      <c r="D132" s="300"/>
      <c r="E132" s="300"/>
      <c r="F132" s="301" t="s">
        <v>671</v>
      </c>
      <c r="G132" s="300"/>
      <c r="H132" s="300" t="s">
        <v>683</v>
      </c>
      <c r="I132" s="300" t="s">
        <v>667</v>
      </c>
      <c r="J132" s="300">
        <v>20</v>
      </c>
      <c r="K132" s="322"/>
    </row>
    <row r="133" spans="2:11" s="1" customFormat="1" ht="15" customHeight="1">
      <c r="B133" s="319"/>
      <c r="C133" s="274" t="s">
        <v>670</v>
      </c>
      <c r="D133" s="274"/>
      <c r="E133" s="274"/>
      <c r="F133" s="297" t="s">
        <v>671</v>
      </c>
      <c r="G133" s="274"/>
      <c r="H133" s="274" t="s">
        <v>705</v>
      </c>
      <c r="I133" s="274" t="s">
        <v>667</v>
      </c>
      <c r="J133" s="274">
        <v>50</v>
      </c>
      <c r="K133" s="322"/>
    </row>
    <row r="134" spans="2:11" s="1" customFormat="1" ht="15" customHeight="1">
      <c r="B134" s="319"/>
      <c r="C134" s="274" t="s">
        <v>684</v>
      </c>
      <c r="D134" s="274"/>
      <c r="E134" s="274"/>
      <c r="F134" s="297" t="s">
        <v>671</v>
      </c>
      <c r="G134" s="274"/>
      <c r="H134" s="274" t="s">
        <v>705</v>
      </c>
      <c r="I134" s="274" t="s">
        <v>667</v>
      </c>
      <c r="J134" s="274">
        <v>50</v>
      </c>
      <c r="K134" s="322"/>
    </row>
    <row r="135" spans="2:11" s="1" customFormat="1" ht="15" customHeight="1">
      <c r="B135" s="319"/>
      <c r="C135" s="274" t="s">
        <v>690</v>
      </c>
      <c r="D135" s="274"/>
      <c r="E135" s="274"/>
      <c r="F135" s="297" t="s">
        <v>671</v>
      </c>
      <c r="G135" s="274"/>
      <c r="H135" s="274" t="s">
        <v>705</v>
      </c>
      <c r="I135" s="274" t="s">
        <v>667</v>
      </c>
      <c r="J135" s="274">
        <v>50</v>
      </c>
      <c r="K135" s="322"/>
    </row>
    <row r="136" spans="2:11" s="1" customFormat="1" ht="15" customHeight="1">
      <c r="B136" s="319"/>
      <c r="C136" s="274" t="s">
        <v>692</v>
      </c>
      <c r="D136" s="274"/>
      <c r="E136" s="274"/>
      <c r="F136" s="297" t="s">
        <v>671</v>
      </c>
      <c r="G136" s="274"/>
      <c r="H136" s="274" t="s">
        <v>705</v>
      </c>
      <c r="I136" s="274" t="s">
        <v>667</v>
      </c>
      <c r="J136" s="274">
        <v>50</v>
      </c>
      <c r="K136" s="322"/>
    </row>
    <row r="137" spans="2:11" s="1" customFormat="1" ht="15" customHeight="1">
      <c r="B137" s="319"/>
      <c r="C137" s="274" t="s">
        <v>693</v>
      </c>
      <c r="D137" s="274"/>
      <c r="E137" s="274"/>
      <c r="F137" s="297" t="s">
        <v>671</v>
      </c>
      <c r="G137" s="274"/>
      <c r="H137" s="274" t="s">
        <v>718</v>
      </c>
      <c r="I137" s="274" t="s">
        <v>667</v>
      </c>
      <c r="J137" s="274">
        <v>255</v>
      </c>
      <c r="K137" s="322"/>
    </row>
    <row r="138" spans="2:11" s="1" customFormat="1" ht="15" customHeight="1">
      <c r="B138" s="319"/>
      <c r="C138" s="274" t="s">
        <v>695</v>
      </c>
      <c r="D138" s="274"/>
      <c r="E138" s="274"/>
      <c r="F138" s="297" t="s">
        <v>665</v>
      </c>
      <c r="G138" s="274"/>
      <c r="H138" s="274" t="s">
        <v>719</v>
      </c>
      <c r="I138" s="274" t="s">
        <v>697</v>
      </c>
      <c r="J138" s="274"/>
      <c r="K138" s="322"/>
    </row>
    <row r="139" spans="2:11" s="1" customFormat="1" ht="15" customHeight="1">
      <c r="B139" s="319"/>
      <c r="C139" s="274" t="s">
        <v>698</v>
      </c>
      <c r="D139" s="274"/>
      <c r="E139" s="274"/>
      <c r="F139" s="297" t="s">
        <v>665</v>
      </c>
      <c r="G139" s="274"/>
      <c r="H139" s="274" t="s">
        <v>720</v>
      </c>
      <c r="I139" s="274" t="s">
        <v>700</v>
      </c>
      <c r="J139" s="274"/>
      <c r="K139" s="322"/>
    </row>
    <row r="140" spans="2:11" s="1" customFormat="1" ht="15" customHeight="1">
      <c r="B140" s="319"/>
      <c r="C140" s="274" t="s">
        <v>701</v>
      </c>
      <c r="D140" s="274"/>
      <c r="E140" s="274"/>
      <c r="F140" s="297" t="s">
        <v>665</v>
      </c>
      <c r="G140" s="274"/>
      <c r="H140" s="274" t="s">
        <v>701</v>
      </c>
      <c r="I140" s="274" t="s">
        <v>700</v>
      </c>
      <c r="J140" s="274"/>
      <c r="K140" s="322"/>
    </row>
    <row r="141" spans="2:11" s="1" customFormat="1" ht="15" customHeight="1">
      <c r="B141" s="319"/>
      <c r="C141" s="274" t="s">
        <v>40</v>
      </c>
      <c r="D141" s="274"/>
      <c r="E141" s="274"/>
      <c r="F141" s="297" t="s">
        <v>665</v>
      </c>
      <c r="G141" s="274"/>
      <c r="H141" s="274" t="s">
        <v>721</v>
      </c>
      <c r="I141" s="274" t="s">
        <v>700</v>
      </c>
      <c r="J141" s="274"/>
      <c r="K141" s="322"/>
    </row>
    <row r="142" spans="2:11" s="1" customFormat="1" ht="15" customHeight="1">
      <c r="B142" s="319"/>
      <c r="C142" s="274" t="s">
        <v>722</v>
      </c>
      <c r="D142" s="274"/>
      <c r="E142" s="274"/>
      <c r="F142" s="297" t="s">
        <v>665</v>
      </c>
      <c r="G142" s="274"/>
      <c r="H142" s="274" t="s">
        <v>723</v>
      </c>
      <c r="I142" s="274" t="s">
        <v>700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724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659</v>
      </c>
      <c r="D148" s="289"/>
      <c r="E148" s="289"/>
      <c r="F148" s="289" t="s">
        <v>660</v>
      </c>
      <c r="G148" s="290"/>
      <c r="H148" s="289" t="s">
        <v>56</v>
      </c>
      <c r="I148" s="289" t="s">
        <v>59</v>
      </c>
      <c r="J148" s="289" t="s">
        <v>661</v>
      </c>
      <c r="K148" s="288"/>
    </row>
    <row r="149" spans="2:11" s="1" customFormat="1" ht="17.25" customHeight="1">
      <c r="B149" s="286"/>
      <c r="C149" s="291" t="s">
        <v>662</v>
      </c>
      <c r="D149" s="291"/>
      <c r="E149" s="291"/>
      <c r="F149" s="292" t="s">
        <v>663</v>
      </c>
      <c r="G149" s="293"/>
      <c r="H149" s="291"/>
      <c r="I149" s="291"/>
      <c r="J149" s="291" t="s">
        <v>664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668</v>
      </c>
      <c r="D151" s="274"/>
      <c r="E151" s="274"/>
      <c r="F151" s="327" t="s">
        <v>665</v>
      </c>
      <c r="G151" s="274"/>
      <c r="H151" s="326" t="s">
        <v>705</v>
      </c>
      <c r="I151" s="326" t="s">
        <v>667</v>
      </c>
      <c r="J151" s="326">
        <v>120</v>
      </c>
      <c r="K151" s="322"/>
    </row>
    <row r="152" spans="2:11" s="1" customFormat="1" ht="15" customHeight="1">
      <c r="B152" s="299"/>
      <c r="C152" s="326" t="s">
        <v>714</v>
      </c>
      <c r="D152" s="274"/>
      <c r="E152" s="274"/>
      <c r="F152" s="327" t="s">
        <v>665</v>
      </c>
      <c r="G152" s="274"/>
      <c r="H152" s="326" t="s">
        <v>725</v>
      </c>
      <c r="I152" s="326" t="s">
        <v>667</v>
      </c>
      <c r="J152" s="326" t="s">
        <v>716</v>
      </c>
      <c r="K152" s="322"/>
    </row>
    <row r="153" spans="2:11" s="1" customFormat="1" ht="15" customHeight="1">
      <c r="B153" s="299"/>
      <c r="C153" s="326" t="s">
        <v>613</v>
      </c>
      <c r="D153" s="274"/>
      <c r="E153" s="274"/>
      <c r="F153" s="327" t="s">
        <v>665</v>
      </c>
      <c r="G153" s="274"/>
      <c r="H153" s="326" t="s">
        <v>726</v>
      </c>
      <c r="I153" s="326" t="s">
        <v>667</v>
      </c>
      <c r="J153" s="326" t="s">
        <v>716</v>
      </c>
      <c r="K153" s="322"/>
    </row>
    <row r="154" spans="2:11" s="1" customFormat="1" ht="15" customHeight="1">
      <c r="B154" s="299"/>
      <c r="C154" s="326" t="s">
        <v>670</v>
      </c>
      <c r="D154" s="274"/>
      <c r="E154" s="274"/>
      <c r="F154" s="327" t="s">
        <v>671</v>
      </c>
      <c r="G154" s="274"/>
      <c r="H154" s="326" t="s">
        <v>705</v>
      </c>
      <c r="I154" s="326" t="s">
        <v>667</v>
      </c>
      <c r="J154" s="326">
        <v>50</v>
      </c>
      <c r="K154" s="322"/>
    </row>
    <row r="155" spans="2:11" s="1" customFormat="1" ht="15" customHeight="1">
      <c r="B155" s="299"/>
      <c r="C155" s="326" t="s">
        <v>673</v>
      </c>
      <c r="D155" s="274"/>
      <c r="E155" s="274"/>
      <c r="F155" s="327" t="s">
        <v>665</v>
      </c>
      <c r="G155" s="274"/>
      <c r="H155" s="326" t="s">
        <v>705</v>
      </c>
      <c r="I155" s="326" t="s">
        <v>675</v>
      </c>
      <c r="J155" s="326"/>
      <c r="K155" s="322"/>
    </row>
    <row r="156" spans="2:11" s="1" customFormat="1" ht="15" customHeight="1">
      <c r="B156" s="299"/>
      <c r="C156" s="326" t="s">
        <v>684</v>
      </c>
      <c r="D156" s="274"/>
      <c r="E156" s="274"/>
      <c r="F156" s="327" t="s">
        <v>671</v>
      </c>
      <c r="G156" s="274"/>
      <c r="H156" s="326" t="s">
        <v>705</v>
      </c>
      <c r="I156" s="326" t="s">
        <v>667</v>
      </c>
      <c r="J156" s="326">
        <v>50</v>
      </c>
      <c r="K156" s="322"/>
    </row>
    <row r="157" spans="2:11" s="1" customFormat="1" ht="15" customHeight="1">
      <c r="B157" s="299"/>
      <c r="C157" s="326" t="s">
        <v>692</v>
      </c>
      <c r="D157" s="274"/>
      <c r="E157" s="274"/>
      <c r="F157" s="327" t="s">
        <v>671</v>
      </c>
      <c r="G157" s="274"/>
      <c r="H157" s="326" t="s">
        <v>705</v>
      </c>
      <c r="I157" s="326" t="s">
        <v>667</v>
      </c>
      <c r="J157" s="326">
        <v>50</v>
      </c>
      <c r="K157" s="322"/>
    </row>
    <row r="158" spans="2:11" s="1" customFormat="1" ht="15" customHeight="1">
      <c r="B158" s="299"/>
      <c r="C158" s="326" t="s">
        <v>690</v>
      </c>
      <c r="D158" s="274"/>
      <c r="E158" s="274"/>
      <c r="F158" s="327" t="s">
        <v>671</v>
      </c>
      <c r="G158" s="274"/>
      <c r="H158" s="326" t="s">
        <v>705</v>
      </c>
      <c r="I158" s="326" t="s">
        <v>667</v>
      </c>
      <c r="J158" s="326">
        <v>50</v>
      </c>
      <c r="K158" s="322"/>
    </row>
    <row r="159" spans="2:11" s="1" customFormat="1" ht="15" customHeight="1">
      <c r="B159" s="299"/>
      <c r="C159" s="326" t="s">
        <v>98</v>
      </c>
      <c r="D159" s="274"/>
      <c r="E159" s="274"/>
      <c r="F159" s="327" t="s">
        <v>665</v>
      </c>
      <c r="G159" s="274"/>
      <c r="H159" s="326" t="s">
        <v>727</v>
      </c>
      <c r="I159" s="326" t="s">
        <v>667</v>
      </c>
      <c r="J159" s="326" t="s">
        <v>728</v>
      </c>
      <c r="K159" s="322"/>
    </row>
    <row r="160" spans="2:11" s="1" customFormat="1" ht="15" customHeight="1">
      <c r="B160" s="299"/>
      <c r="C160" s="326" t="s">
        <v>729</v>
      </c>
      <c r="D160" s="274"/>
      <c r="E160" s="274"/>
      <c r="F160" s="327" t="s">
        <v>665</v>
      </c>
      <c r="G160" s="274"/>
      <c r="H160" s="326" t="s">
        <v>730</v>
      </c>
      <c r="I160" s="326" t="s">
        <v>700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731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659</v>
      </c>
      <c r="D166" s="289"/>
      <c r="E166" s="289"/>
      <c r="F166" s="289" t="s">
        <v>660</v>
      </c>
      <c r="G166" s="331"/>
      <c r="H166" s="332" t="s">
        <v>56</v>
      </c>
      <c r="I166" s="332" t="s">
        <v>59</v>
      </c>
      <c r="J166" s="289" t="s">
        <v>661</v>
      </c>
      <c r="K166" s="266"/>
    </row>
    <row r="167" spans="2:11" s="1" customFormat="1" ht="17.25" customHeight="1">
      <c r="B167" s="267"/>
      <c r="C167" s="291" t="s">
        <v>662</v>
      </c>
      <c r="D167" s="291"/>
      <c r="E167" s="291"/>
      <c r="F167" s="292" t="s">
        <v>663</v>
      </c>
      <c r="G167" s="333"/>
      <c r="H167" s="334"/>
      <c r="I167" s="334"/>
      <c r="J167" s="291" t="s">
        <v>664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668</v>
      </c>
      <c r="D169" s="274"/>
      <c r="E169" s="274"/>
      <c r="F169" s="297" t="s">
        <v>665</v>
      </c>
      <c r="G169" s="274"/>
      <c r="H169" s="274" t="s">
        <v>705</v>
      </c>
      <c r="I169" s="274" t="s">
        <v>667</v>
      </c>
      <c r="J169" s="274">
        <v>120</v>
      </c>
      <c r="K169" s="322"/>
    </row>
    <row r="170" spans="2:11" s="1" customFormat="1" ht="15" customHeight="1">
      <c r="B170" s="299"/>
      <c r="C170" s="274" t="s">
        <v>714</v>
      </c>
      <c r="D170" s="274"/>
      <c r="E170" s="274"/>
      <c r="F170" s="297" t="s">
        <v>665</v>
      </c>
      <c r="G170" s="274"/>
      <c r="H170" s="274" t="s">
        <v>715</v>
      </c>
      <c r="I170" s="274" t="s">
        <v>667</v>
      </c>
      <c r="J170" s="274" t="s">
        <v>716</v>
      </c>
      <c r="K170" s="322"/>
    </row>
    <row r="171" spans="2:11" s="1" customFormat="1" ht="15" customHeight="1">
      <c r="B171" s="299"/>
      <c r="C171" s="274" t="s">
        <v>613</v>
      </c>
      <c r="D171" s="274"/>
      <c r="E171" s="274"/>
      <c r="F171" s="297" t="s">
        <v>665</v>
      </c>
      <c r="G171" s="274"/>
      <c r="H171" s="274" t="s">
        <v>732</v>
      </c>
      <c r="I171" s="274" t="s">
        <v>667</v>
      </c>
      <c r="J171" s="274" t="s">
        <v>716</v>
      </c>
      <c r="K171" s="322"/>
    </row>
    <row r="172" spans="2:11" s="1" customFormat="1" ht="15" customHeight="1">
      <c r="B172" s="299"/>
      <c r="C172" s="274" t="s">
        <v>670</v>
      </c>
      <c r="D172" s="274"/>
      <c r="E172" s="274"/>
      <c r="F172" s="297" t="s">
        <v>671</v>
      </c>
      <c r="G172" s="274"/>
      <c r="H172" s="274" t="s">
        <v>732</v>
      </c>
      <c r="I172" s="274" t="s">
        <v>667</v>
      </c>
      <c r="J172" s="274">
        <v>50</v>
      </c>
      <c r="K172" s="322"/>
    </row>
    <row r="173" spans="2:11" s="1" customFormat="1" ht="15" customHeight="1">
      <c r="B173" s="299"/>
      <c r="C173" s="274" t="s">
        <v>673</v>
      </c>
      <c r="D173" s="274"/>
      <c r="E173" s="274"/>
      <c r="F173" s="297" t="s">
        <v>665</v>
      </c>
      <c r="G173" s="274"/>
      <c r="H173" s="274" t="s">
        <v>732</v>
      </c>
      <c r="I173" s="274" t="s">
        <v>675</v>
      </c>
      <c r="J173" s="274"/>
      <c r="K173" s="322"/>
    </row>
    <row r="174" spans="2:11" s="1" customFormat="1" ht="15" customHeight="1">
      <c r="B174" s="299"/>
      <c r="C174" s="274" t="s">
        <v>684</v>
      </c>
      <c r="D174" s="274"/>
      <c r="E174" s="274"/>
      <c r="F174" s="297" t="s">
        <v>671</v>
      </c>
      <c r="G174" s="274"/>
      <c r="H174" s="274" t="s">
        <v>732</v>
      </c>
      <c r="I174" s="274" t="s">
        <v>667</v>
      </c>
      <c r="J174" s="274">
        <v>50</v>
      </c>
      <c r="K174" s="322"/>
    </row>
    <row r="175" spans="2:11" s="1" customFormat="1" ht="15" customHeight="1">
      <c r="B175" s="299"/>
      <c r="C175" s="274" t="s">
        <v>692</v>
      </c>
      <c r="D175" s="274"/>
      <c r="E175" s="274"/>
      <c r="F175" s="297" t="s">
        <v>671</v>
      </c>
      <c r="G175" s="274"/>
      <c r="H175" s="274" t="s">
        <v>732</v>
      </c>
      <c r="I175" s="274" t="s">
        <v>667</v>
      </c>
      <c r="J175" s="274">
        <v>50</v>
      </c>
      <c r="K175" s="322"/>
    </row>
    <row r="176" spans="2:11" s="1" customFormat="1" ht="15" customHeight="1">
      <c r="B176" s="299"/>
      <c r="C176" s="274" t="s">
        <v>690</v>
      </c>
      <c r="D176" s="274"/>
      <c r="E176" s="274"/>
      <c r="F176" s="297" t="s">
        <v>671</v>
      </c>
      <c r="G176" s="274"/>
      <c r="H176" s="274" t="s">
        <v>732</v>
      </c>
      <c r="I176" s="274" t="s">
        <v>667</v>
      </c>
      <c r="J176" s="274">
        <v>50</v>
      </c>
      <c r="K176" s="322"/>
    </row>
    <row r="177" spans="2:11" s="1" customFormat="1" ht="15" customHeight="1">
      <c r="B177" s="299"/>
      <c r="C177" s="274" t="s">
        <v>110</v>
      </c>
      <c r="D177" s="274"/>
      <c r="E177" s="274"/>
      <c r="F177" s="297" t="s">
        <v>665</v>
      </c>
      <c r="G177" s="274"/>
      <c r="H177" s="274" t="s">
        <v>733</v>
      </c>
      <c r="I177" s="274" t="s">
        <v>734</v>
      </c>
      <c r="J177" s="274"/>
      <c r="K177" s="322"/>
    </row>
    <row r="178" spans="2:11" s="1" customFormat="1" ht="15" customHeight="1">
      <c r="B178" s="299"/>
      <c r="C178" s="274" t="s">
        <v>59</v>
      </c>
      <c r="D178" s="274"/>
      <c r="E178" s="274"/>
      <c r="F178" s="297" t="s">
        <v>665</v>
      </c>
      <c r="G178" s="274"/>
      <c r="H178" s="274" t="s">
        <v>735</v>
      </c>
      <c r="I178" s="274" t="s">
        <v>736</v>
      </c>
      <c r="J178" s="274">
        <v>1</v>
      </c>
      <c r="K178" s="322"/>
    </row>
    <row r="179" spans="2:11" s="1" customFormat="1" ht="15" customHeight="1">
      <c r="B179" s="299"/>
      <c r="C179" s="274" t="s">
        <v>55</v>
      </c>
      <c r="D179" s="274"/>
      <c r="E179" s="274"/>
      <c r="F179" s="297" t="s">
        <v>665</v>
      </c>
      <c r="G179" s="274"/>
      <c r="H179" s="274" t="s">
        <v>737</v>
      </c>
      <c r="I179" s="274" t="s">
        <v>667</v>
      </c>
      <c r="J179" s="274">
        <v>20</v>
      </c>
      <c r="K179" s="322"/>
    </row>
    <row r="180" spans="2:11" s="1" customFormat="1" ht="15" customHeight="1">
      <c r="B180" s="299"/>
      <c r="C180" s="274" t="s">
        <v>56</v>
      </c>
      <c r="D180" s="274"/>
      <c r="E180" s="274"/>
      <c r="F180" s="297" t="s">
        <v>665</v>
      </c>
      <c r="G180" s="274"/>
      <c r="H180" s="274" t="s">
        <v>738</v>
      </c>
      <c r="I180" s="274" t="s">
        <v>667</v>
      </c>
      <c r="J180" s="274">
        <v>255</v>
      </c>
      <c r="K180" s="322"/>
    </row>
    <row r="181" spans="2:11" s="1" customFormat="1" ht="15" customHeight="1">
      <c r="B181" s="299"/>
      <c r="C181" s="274" t="s">
        <v>111</v>
      </c>
      <c r="D181" s="274"/>
      <c r="E181" s="274"/>
      <c r="F181" s="297" t="s">
        <v>665</v>
      </c>
      <c r="G181" s="274"/>
      <c r="H181" s="274" t="s">
        <v>629</v>
      </c>
      <c r="I181" s="274" t="s">
        <v>667</v>
      </c>
      <c r="J181" s="274">
        <v>10</v>
      </c>
      <c r="K181" s="322"/>
    </row>
    <row r="182" spans="2:11" s="1" customFormat="1" ht="15" customHeight="1">
      <c r="B182" s="299"/>
      <c r="C182" s="274" t="s">
        <v>112</v>
      </c>
      <c r="D182" s="274"/>
      <c r="E182" s="274"/>
      <c r="F182" s="297" t="s">
        <v>665</v>
      </c>
      <c r="G182" s="274"/>
      <c r="H182" s="274" t="s">
        <v>739</v>
      </c>
      <c r="I182" s="274" t="s">
        <v>700</v>
      </c>
      <c r="J182" s="274"/>
      <c r="K182" s="322"/>
    </row>
    <row r="183" spans="2:11" s="1" customFormat="1" ht="15" customHeight="1">
      <c r="B183" s="299"/>
      <c r="C183" s="274" t="s">
        <v>740</v>
      </c>
      <c r="D183" s="274"/>
      <c r="E183" s="274"/>
      <c r="F183" s="297" t="s">
        <v>665</v>
      </c>
      <c r="G183" s="274"/>
      <c r="H183" s="274" t="s">
        <v>741</v>
      </c>
      <c r="I183" s="274" t="s">
        <v>700</v>
      </c>
      <c r="J183" s="274"/>
      <c r="K183" s="322"/>
    </row>
    <row r="184" spans="2:11" s="1" customFormat="1" ht="15" customHeight="1">
      <c r="B184" s="299"/>
      <c r="C184" s="274" t="s">
        <v>729</v>
      </c>
      <c r="D184" s="274"/>
      <c r="E184" s="274"/>
      <c r="F184" s="297" t="s">
        <v>665</v>
      </c>
      <c r="G184" s="274"/>
      <c r="H184" s="274" t="s">
        <v>742</v>
      </c>
      <c r="I184" s="274" t="s">
        <v>700</v>
      </c>
      <c r="J184" s="274"/>
      <c r="K184" s="322"/>
    </row>
    <row r="185" spans="2:11" s="1" customFormat="1" ht="15" customHeight="1">
      <c r="B185" s="299"/>
      <c r="C185" s="274" t="s">
        <v>114</v>
      </c>
      <c r="D185" s="274"/>
      <c r="E185" s="274"/>
      <c r="F185" s="297" t="s">
        <v>671</v>
      </c>
      <c r="G185" s="274"/>
      <c r="H185" s="274" t="s">
        <v>743</v>
      </c>
      <c r="I185" s="274" t="s">
        <v>667</v>
      </c>
      <c r="J185" s="274">
        <v>50</v>
      </c>
      <c r="K185" s="322"/>
    </row>
    <row r="186" spans="2:11" s="1" customFormat="1" ht="15" customHeight="1">
      <c r="B186" s="299"/>
      <c r="C186" s="274" t="s">
        <v>744</v>
      </c>
      <c r="D186" s="274"/>
      <c r="E186" s="274"/>
      <c r="F186" s="297" t="s">
        <v>671</v>
      </c>
      <c r="G186" s="274"/>
      <c r="H186" s="274" t="s">
        <v>745</v>
      </c>
      <c r="I186" s="274" t="s">
        <v>746</v>
      </c>
      <c r="J186" s="274"/>
      <c r="K186" s="322"/>
    </row>
    <row r="187" spans="2:11" s="1" customFormat="1" ht="15" customHeight="1">
      <c r="B187" s="299"/>
      <c r="C187" s="274" t="s">
        <v>747</v>
      </c>
      <c r="D187" s="274"/>
      <c r="E187" s="274"/>
      <c r="F187" s="297" t="s">
        <v>671</v>
      </c>
      <c r="G187" s="274"/>
      <c r="H187" s="274" t="s">
        <v>748</v>
      </c>
      <c r="I187" s="274" t="s">
        <v>746</v>
      </c>
      <c r="J187" s="274"/>
      <c r="K187" s="322"/>
    </row>
    <row r="188" spans="2:11" s="1" customFormat="1" ht="15" customHeight="1">
      <c r="B188" s="299"/>
      <c r="C188" s="274" t="s">
        <v>749</v>
      </c>
      <c r="D188" s="274"/>
      <c r="E188" s="274"/>
      <c r="F188" s="297" t="s">
        <v>671</v>
      </c>
      <c r="G188" s="274"/>
      <c r="H188" s="274" t="s">
        <v>750</v>
      </c>
      <c r="I188" s="274" t="s">
        <v>746</v>
      </c>
      <c r="J188" s="274"/>
      <c r="K188" s="322"/>
    </row>
    <row r="189" spans="2:11" s="1" customFormat="1" ht="15" customHeight="1">
      <c r="B189" s="299"/>
      <c r="C189" s="335" t="s">
        <v>751</v>
      </c>
      <c r="D189" s="274"/>
      <c r="E189" s="274"/>
      <c r="F189" s="297" t="s">
        <v>671</v>
      </c>
      <c r="G189" s="274"/>
      <c r="H189" s="274" t="s">
        <v>752</v>
      </c>
      <c r="I189" s="274" t="s">
        <v>753</v>
      </c>
      <c r="J189" s="336" t="s">
        <v>754</v>
      </c>
      <c r="K189" s="322"/>
    </row>
    <row r="190" spans="2:11" s="1" customFormat="1" ht="15" customHeight="1">
      <c r="B190" s="299"/>
      <c r="C190" s="335" t="s">
        <v>44</v>
      </c>
      <c r="D190" s="274"/>
      <c r="E190" s="274"/>
      <c r="F190" s="297" t="s">
        <v>665</v>
      </c>
      <c r="G190" s="274"/>
      <c r="H190" s="271" t="s">
        <v>755</v>
      </c>
      <c r="I190" s="274" t="s">
        <v>756</v>
      </c>
      <c r="J190" s="274"/>
      <c r="K190" s="322"/>
    </row>
    <row r="191" spans="2:11" s="1" customFormat="1" ht="15" customHeight="1">
      <c r="B191" s="299"/>
      <c r="C191" s="335" t="s">
        <v>757</v>
      </c>
      <c r="D191" s="274"/>
      <c r="E191" s="274"/>
      <c r="F191" s="297" t="s">
        <v>665</v>
      </c>
      <c r="G191" s="274"/>
      <c r="H191" s="274" t="s">
        <v>758</v>
      </c>
      <c r="I191" s="274" t="s">
        <v>700</v>
      </c>
      <c r="J191" s="274"/>
      <c r="K191" s="322"/>
    </row>
    <row r="192" spans="2:11" s="1" customFormat="1" ht="15" customHeight="1">
      <c r="B192" s="299"/>
      <c r="C192" s="335" t="s">
        <v>759</v>
      </c>
      <c r="D192" s="274"/>
      <c r="E192" s="274"/>
      <c r="F192" s="297" t="s">
        <v>665</v>
      </c>
      <c r="G192" s="274"/>
      <c r="H192" s="274" t="s">
        <v>760</v>
      </c>
      <c r="I192" s="274" t="s">
        <v>700</v>
      </c>
      <c r="J192" s="274"/>
      <c r="K192" s="322"/>
    </row>
    <row r="193" spans="2:11" s="1" customFormat="1" ht="15" customHeight="1">
      <c r="B193" s="299"/>
      <c r="C193" s="335" t="s">
        <v>761</v>
      </c>
      <c r="D193" s="274"/>
      <c r="E193" s="274"/>
      <c r="F193" s="297" t="s">
        <v>671</v>
      </c>
      <c r="G193" s="274"/>
      <c r="H193" s="274" t="s">
        <v>762</v>
      </c>
      <c r="I193" s="274" t="s">
        <v>700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763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764</v>
      </c>
      <c r="D200" s="338"/>
      <c r="E200" s="338"/>
      <c r="F200" s="338" t="s">
        <v>765</v>
      </c>
      <c r="G200" s="339"/>
      <c r="H200" s="338" t="s">
        <v>766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756</v>
      </c>
      <c r="D202" s="274"/>
      <c r="E202" s="274"/>
      <c r="F202" s="297" t="s">
        <v>45</v>
      </c>
      <c r="G202" s="274"/>
      <c r="H202" s="274" t="s">
        <v>767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46</v>
      </c>
      <c r="G203" s="274"/>
      <c r="H203" s="274" t="s">
        <v>768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49</v>
      </c>
      <c r="G204" s="274"/>
      <c r="H204" s="274" t="s">
        <v>769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47</v>
      </c>
      <c r="G205" s="274"/>
      <c r="H205" s="274" t="s">
        <v>770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48</v>
      </c>
      <c r="G206" s="274"/>
      <c r="H206" s="274" t="s">
        <v>771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712</v>
      </c>
      <c r="D208" s="274"/>
      <c r="E208" s="274"/>
      <c r="F208" s="297" t="s">
        <v>81</v>
      </c>
      <c r="G208" s="274"/>
      <c r="H208" s="274" t="s">
        <v>772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607</v>
      </c>
      <c r="G209" s="274"/>
      <c r="H209" s="274" t="s">
        <v>608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605</v>
      </c>
      <c r="G210" s="274"/>
      <c r="H210" s="274" t="s">
        <v>773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609</v>
      </c>
      <c r="G211" s="335"/>
      <c r="H211" s="326" t="s">
        <v>610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611</v>
      </c>
      <c r="G212" s="335"/>
      <c r="H212" s="326" t="s">
        <v>499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736</v>
      </c>
      <c r="D214" s="274"/>
      <c r="E214" s="274"/>
      <c r="F214" s="297">
        <v>1</v>
      </c>
      <c r="G214" s="335"/>
      <c r="H214" s="326" t="s">
        <v>774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775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776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777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2022-05-17T11:14:27Z</dcterms:created>
  <dcterms:modified xsi:type="dcterms:W3CDTF">2022-05-17T11:14:33Z</dcterms:modified>
  <cp:category/>
  <cp:version/>
  <cp:contentType/>
  <cp:contentStatus/>
</cp:coreProperties>
</file>