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5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tin\Documents\REALIZOVANÉ PROJEKTY\2023\ČESKÝ BROD\BOURÁNÍ V AREÁLU ZZN\DZS\"/>
    </mc:Choice>
  </mc:AlternateContent>
  <xr:revisionPtr revIDLastSave="0" documentId="8_{ABCAA701-BD27-4AD4-8DA2-3016B8D8FC68}" xr6:coauthVersionLast="47" xr6:coauthVersionMax="47" xr10:uidLastSave="{00000000-0000-0000-0000-000000000000}"/>
  <bookViews>
    <workbookView xWindow="-12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Pol'!$A$1:$U$34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49" i="1" l="1"/>
  <c r="I48" i="1"/>
  <c r="I47" i="1"/>
  <c r="G39" i="1"/>
  <c r="F39" i="1"/>
  <c r="G24" i="12"/>
  <c r="AC24" i="12"/>
  <c r="AD24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G11" i="12"/>
  <c r="M11" i="12" s="1"/>
  <c r="I11" i="12"/>
  <c r="K11" i="12"/>
  <c r="O11" i="12"/>
  <c r="Q11" i="12"/>
  <c r="U11" i="12"/>
  <c r="G12" i="12"/>
  <c r="I12" i="12"/>
  <c r="K12" i="12"/>
  <c r="M12" i="12"/>
  <c r="O12" i="12"/>
  <c r="Q12" i="12"/>
  <c r="U12" i="12"/>
  <c r="G13" i="12"/>
  <c r="M13" i="12" s="1"/>
  <c r="I13" i="12"/>
  <c r="K13" i="12"/>
  <c r="O13" i="12"/>
  <c r="Q13" i="12"/>
  <c r="U13" i="12"/>
  <c r="G15" i="12"/>
  <c r="O15" i="12"/>
  <c r="G16" i="12"/>
  <c r="M16" i="12" s="1"/>
  <c r="M15" i="12" s="1"/>
  <c r="I16" i="12"/>
  <c r="I15" i="12" s="1"/>
  <c r="K16" i="12"/>
  <c r="K15" i="12" s="1"/>
  <c r="O16" i="12"/>
  <c r="Q16" i="12"/>
  <c r="Q15" i="12" s="1"/>
  <c r="U16" i="12"/>
  <c r="U15" i="12" s="1"/>
  <c r="G18" i="12"/>
  <c r="I18" i="12"/>
  <c r="K18" i="12"/>
  <c r="M18" i="12"/>
  <c r="O18" i="12"/>
  <c r="Q18" i="12"/>
  <c r="U18" i="12"/>
  <c r="G19" i="12"/>
  <c r="I19" i="12"/>
  <c r="K19" i="12"/>
  <c r="M19" i="12"/>
  <c r="O19" i="12"/>
  <c r="Q19" i="12"/>
  <c r="U19" i="12"/>
  <c r="G20" i="12"/>
  <c r="O20" i="12"/>
  <c r="G21" i="12"/>
  <c r="M21" i="12" s="1"/>
  <c r="M20" i="12" s="1"/>
  <c r="I21" i="12"/>
  <c r="I20" i="12" s="1"/>
  <c r="K21" i="12"/>
  <c r="K20" i="12" s="1"/>
  <c r="O21" i="12"/>
  <c r="Q21" i="12"/>
  <c r="Q20" i="12" s="1"/>
  <c r="U21" i="12"/>
  <c r="U20" i="12" s="1"/>
  <c r="I20" i="1"/>
  <c r="I19" i="1"/>
  <c r="I18" i="1"/>
  <c r="I17" i="1"/>
  <c r="I16" i="1"/>
  <c r="I50" i="1"/>
  <c r="G27" i="1"/>
  <c r="F40" i="1"/>
  <c r="G40" i="1"/>
  <c r="G25" i="1" s="1"/>
  <c r="G26" i="1" s="1"/>
  <c r="H40" i="1"/>
  <c r="I40" i="1"/>
  <c r="J39" i="1" s="1"/>
  <c r="J40" i="1"/>
  <c r="H39" i="1"/>
  <c r="I39" i="1" s="1"/>
  <c r="J28" i="1"/>
  <c r="J26" i="1"/>
  <c r="G38" i="1"/>
  <c r="F38" i="1"/>
  <c r="J23" i="1"/>
  <c r="J24" i="1"/>
  <c r="J25" i="1"/>
  <c r="J27" i="1"/>
  <c r="E24" i="1"/>
  <c r="E26" i="1"/>
  <c r="G28" i="1" l="1"/>
  <c r="G23" i="1"/>
  <c r="M9" i="12"/>
  <c r="M8" i="12" s="1"/>
  <c r="I21" i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<sst xmlns="http://schemas.openxmlformats.org/spreadsheetml/2006/main" count="181" uniqueCount="123">
  <si>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</si>
  <si>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</si>
  <si>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</si>
  <si>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</si>
  <si>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</si>
  <si>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</si>
  <si>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</si>
  <si>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</si>
  <si>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</si>
  <si>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</si>
  <si>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</si>
  <si>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</si>
  <si>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</si>
  <si>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</si>
  <si>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</si>
  <si>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</si>
  <si>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</si>
  <si>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</si>
  <si>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</si>
  <si>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</si>
  <si>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</si>
  <si>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</si>
  <si>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</si>
  <si>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</si>
  <si>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</si>
  <si>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</si>
  <si>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</si>
  <si>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</si>
  <si>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</si>
  <si>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</si>
  <si>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</si>
  <si>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</si>
  <si>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</si>
  <si>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</si>
  <si>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</si>
  <si>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</si>
  <si>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</si>
  <si>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</si>
  <si>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</si>
  <si>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</si>
  <si>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</si>
  <si>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</si>
  <si>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areál ZZN Český Brod</t>
  </si>
  <si>
    <t>Rozpočet:</t>
  </si>
  <si>
    <t>Misto</t>
  </si>
  <si>
    <t>ing. Martin Škorpík</t>
  </si>
  <si>
    <t>Odstranění staveb v areálu ZZN Český Brod SO 01- skladová hala</t>
  </si>
  <si>
    <t>Město Český Brod</t>
  </si>
  <si>
    <t>Husovo náměstí 70</t>
  </si>
  <si>
    <t>Český Brod</t>
  </si>
  <si>
    <t>28201</t>
  </si>
  <si>
    <t>00235334</t>
  </si>
  <si>
    <t>Rozpočet</t>
  </si>
  <si>
    <t>Celkem za stavbu</t>
  </si>
  <si>
    <t>CZK</t>
  </si>
  <si>
    <t>Rekapitulace dílů</t>
  </si>
  <si>
    <t>Typ dílu</t>
  </si>
  <si>
    <t>97</t>
  </si>
  <si>
    <t>Odvoz suti</t>
  </si>
  <si>
    <t>98</t>
  </si>
  <si>
    <t>Demolice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</si>
  <si>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</si>
  <si>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</si>
  <si>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</si>
  <si>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</si>
  <si>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</si>
  <si>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</si>
  <si>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</si>
  <si>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</si>
  <si>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</si>
  <si>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</si>
  <si>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</si>
  <si>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</si>
  <si>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</si>
  <si>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</si>
  <si>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</si>
  <si>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</si>
  <si>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</si>
  <si>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</si>
  <si>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</si>
  <si>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</si>
  <si>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</si>
  <si>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</si>
  <si>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</si>
  <si>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</si>
  <si>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</si>
  <si>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</si>
  <si>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</si>
  <si>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</si>
  <si>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</si>
  <si>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</si>
  <si>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</si>
  <si>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979096211R00</t>
  </si>
  <si>
    <t>Drcení stavební suti mobilní drticí jednotkou</t>
  </si>
  <si>
    <t>t</t>
  </si>
  <si>
    <t>POL1_0</t>
  </si>
  <si>
    <t>so 01 - betonové tvárnice:113,5</t>
  </si>
  <si>
    <t>VV</t>
  </si>
  <si>
    <t>979096205R00</t>
  </si>
  <si>
    <t>Plnění mobilní drticí jednotky stavební sutí</t>
  </si>
  <si>
    <t>979082111R00</t>
  </si>
  <si>
    <t>Vnitrostaveništní doprava suti do 10 m</t>
  </si>
  <si>
    <t>979082121R00</t>
  </si>
  <si>
    <t>Příplatek k vnitrost. dopravě suti za dalších 5 m</t>
  </si>
  <si>
    <t>113,5*2</t>
  </si>
  <si>
    <t>981131311R00</t>
  </si>
  <si>
    <t>Demolice hal rozebráním,podíl kons.do 10%, ocelová konstrukce a zdivo</t>
  </si>
  <si>
    <t>m3</t>
  </si>
  <si>
    <t>SO 01 skladová hala:131*30,72</t>
  </si>
  <si>
    <t>981-1</t>
  </si>
  <si>
    <t>Příplatek za výsuvné plošiny</t>
  </si>
  <si>
    <t>kpl</t>
  </si>
  <si>
    <t>981-2</t>
  </si>
  <si>
    <t>Příplatek ze autojeřáb</t>
  </si>
  <si>
    <t>998981123R00</t>
  </si>
  <si>
    <t>Přesun hmot demolice postup. rozebíráním v. do 21m</t>
  </si>
  <si>
    <t>5,23</t>
  </si>
  <si>
    <t/>
  </si>
  <si>
    <t>SUM</t>
  </si>
  <si>
    <t>POPUZIV</t>
  </si>
  <si>
    <t>END</t>
  </si>
  <si>
    <t>ZADÁNÍ STAVBY PRO VÝBĚR ZHOTOVITELE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</si>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</sst>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17" fillId="0" borderId="33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38" xfId="0" applyNumberFormat="1" applyFont="1" applyBorder="1" applyAlignment="1">
      <alignment vertical="top" wrapText="1" shrinkToFit="1"/>
    </xf>
    <xf numFmtId="174" fontId="17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121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44</v>
      </c>
      <c r="C3" s="112"/>
      <c r="D3" s="113" t="s">
        <v>42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43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 t="s">
        <v>51</v>
      </c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SUMIF(F47:F49,A16,I47:I49)+SUMIF(F47:F49,"PSU",I47:I49)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SUMIF(F47:F49,A17,I47:I49)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SUMIF(F47:F49,A18,I47:I49)</f>
        <v>0</v>
      </c>
      <c r="J18" s="93"/>
    </row>
    <row r="19" spans="1:10" ht="23.25" customHeight="1" x14ac:dyDescent="0.2">
      <c r="A19" s="193" t="s">
        <v>63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SUMIF(F47:F49,A19,I47:I49)</f>
        <v>0</v>
      </c>
      <c r="J19" s="93"/>
    </row>
    <row r="20" spans="1:10" ht="23.25" customHeight="1" x14ac:dyDescent="0.2">
      <c r="A20" s="193" t="s">
        <v>64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SUMIF(F47:F49,A20,I47:I49)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0</v>
      </c>
      <c r="B39" s="137" t="s">
        <v>52</v>
      </c>
      <c r="C39" s="138" t="s">
        <v>46</v>
      </c>
      <c r="D39" s="139"/>
      <c r="E39" s="139"/>
      <c r="F39" s="147">
        <f>'Rozpočet Pol'!AC24</f>
        <v>0</v>
      </c>
      <c r="G39" s="148">
        <f>'Rozpočet Pol'!AD24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53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55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56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57</v>
      </c>
      <c r="C47" s="175" t="s">
        <v>58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59</v>
      </c>
      <c r="C48" s="165" t="s">
        <v>60</v>
      </c>
      <c r="D48" s="167"/>
      <c r="E48" s="167"/>
      <c r="F48" s="183" t="s">
        <v>23</v>
      </c>
      <c r="G48" s="184"/>
      <c r="H48" s="184"/>
      <c r="I48" s="185">
        <f>'Rozpočet Pol'!G15</f>
        <v>0</v>
      </c>
      <c r="J48" s="185"/>
    </row>
    <row r="49" spans="1:10" ht="25.5" customHeight="1" x14ac:dyDescent="0.2">
      <c r="A49" s="163"/>
      <c r="B49" s="177" t="s">
        <v>61</v>
      </c>
      <c r="C49" s="178" t="s">
        <v>62</v>
      </c>
      <c r="D49" s="179"/>
      <c r="E49" s="179"/>
      <c r="F49" s="186" t="s">
        <v>23</v>
      </c>
      <c r="G49" s="187"/>
      <c r="H49" s="187"/>
      <c r="I49" s="188">
        <f>'Rozpočet Pol'!G20</f>
        <v>0</v>
      </c>
      <c r="J49" s="188"/>
    </row>
    <row r="50" spans="1:10" ht="25.5" customHeight="1" x14ac:dyDescent="0.2">
      <c r="A50" s="164"/>
      <c r="B50" s="170" t="s">
        <v>1</v>
      </c>
      <c r="C50" s="170"/>
      <c r="D50" s="171"/>
      <c r="E50" s="171"/>
      <c r="F50" s="189"/>
      <c r="G50" s="190"/>
      <c r="H50" s="190"/>
      <c r="I50" s="191">
        <f>SUM(I47:I49)</f>
        <v>0</v>
      </c>
      <c r="J50" s="191"/>
    </row>
    <row r="51" spans="1:10" x14ac:dyDescent="0.2">
      <c r="F51" s="192"/>
      <c r="G51" s="130"/>
      <c r="H51" s="192"/>
      <c r="I51" s="130"/>
      <c r="J51" s="130"/>
    </row>
    <row r="52" spans="1:10" x14ac:dyDescent="0.2">
      <c r="F52" s="192"/>
      <c r="G52" s="130"/>
      <c r="H52" s="192"/>
      <c r="I52" s="130"/>
      <c r="J52" s="130"/>
    </row>
    <row r="53" spans="1:10" x14ac:dyDescent="0.2">
      <c r="F53" s="192"/>
      <c r="G53" s="130"/>
      <c r="H53" s="192"/>
      <c r="I53" s="130"/>
      <c r="J53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I49:J49"/>
    <mergeCell ref="C49:E49"/>
    <mergeCell ref="I50:J50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34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5" t="s">
        <v>122</v>
      </c>
      <c r="B1" s="195"/>
      <c r="C1" s="195"/>
      <c r="D1" s="195"/>
      <c r="E1" s="195"/>
      <c r="F1" s="195"/>
      <c r="G1" s="195"/>
      <c r="AE1" t="s">
        <v>66</v>
      </c>
    </row>
    <row r="2" spans="1:60" ht="24.95" customHeight="1" x14ac:dyDescent="0.2">
      <c r="A2" s="202" t="s">
        <v>65</v>
      </c>
      <c r="B2" s="196"/>
      <c r="C2" s="197" t="s">
        <v>46</v>
      </c>
      <c r="D2" s="198"/>
      <c r="E2" s="198"/>
      <c r="F2" s="198"/>
      <c r="G2" s="204"/>
      <c r="AE2" t="s">
        <v>67</v>
      </c>
    </row>
    <row r="3" spans="1:60" ht="24.95" customHeight="1" x14ac:dyDescent="0.2">
      <c r="A3" s="203" t="s">
        <v>7</v>
      </c>
      <c r="B3" s="201"/>
      <c r="C3" s="199" t="s">
        <v>42</v>
      </c>
      <c r="D3" s="200"/>
      <c r="E3" s="200"/>
      <c r="F3" s="200"/>
      <c r="G3" s="205"/>
      <c r="AE3" t="s">
        <v>68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69</v>
      </c>
    </row>
    <row r="5" spans="1:60" hidden="1" x14ac:dyDescent="0.2">
      <c r="A5" s="206" t="s">
        <v>70</v>
      </c>
      <c r="B5" s="207"/>
      <c r="C5" s="208"/>
      <c r="D5" s="209"/>
      <c r="E5" s="209"/>
      <c r="F5" s="209"/>
      <c r="G5" s="210"/>
      <c r="AE5" t="s">
        <v>71</v>
      </c>
    </row>
    <row r="7" spans="1:60" ht="38.25" x14ac:dyDescent="0.2">
      <c r="A7" s="215" t="s">
        <v>72</v>
      </c>
      <c r="B7" s="216" t="s">
        <v>73</v>
      </c>
      <c r="C7" s="216" t="s">
        <v>74</v>
      </c>
      <c r="D7" s="215" t="s">
        <v>75</v>
      </c>
      <c r="E7" s="215" t="s">
        <v>76</v>
      </c>
      <c r="F7" s="211" t="s">
        <v>77</v>
      </c>
      <c r="G7" s="234" t="s">
        <v>28</v>
      </c>
      <c r="H7" s="235" t="s">
        <v>29</v>
      </c>
      <c r="I7" s="235" t="s">
        <v>78</v>
      </c>
      <c r="J7" s="235" t="s">
        <v>30</v>
      </c>
      <c r="K7" s="235" t="s">
        <v>79</v>
      </c>
      <c r="L7" s="235" t="s">
        <v>80</v>
      </c>
      <c r="M7" s="235" t="s">
        <v>81</v>
      </c>
      <c r="N7" s="235" t="s">
        <v>82</v>
      </c>
      <c r="O7" s="235" t="s">
        <v>83</v>
      </c>
      <c r="P7" s="235" t="s">
        <v>84</v>
      </c>
      <c r="Q7" s="235" t="s">
        <v>85</v>
      </c>
      <c r="R7" s="235" t="s">
        <v>86</v>
      </c>
      <c r="S7" s="235" t="s">
        <v>87</v>
      </c>
      <c r="T7" s="235" t="s">
        <v>88</v>
      </c>
      <c r="U7" s="218" t="s">
        <v>89</v>
      </c>
    </row>
    <row r="8" spans="1:60" x14ac:dyDescent="0.2">
      <c r="A8" s="236" t="s">
        <v>90</v>
      </c>
      <c r="B8" s="237" t="s">
        <v>57</v>
      </c>
      <c r="C8" s="238" t="s">
        <v>58</v>
      </c>
      <c r="D8" s="239"/>
      <c r="E8" s="240"/>
      <c r="F8" s="241"/>
      <c r="G8" s="241">
        <f>SUMIF(AE9:AE14,"&lt;&gt;NOR",G9:G14)</f>
        <v>0</v>
      </c>
      <c r="H8" s="241"/>
      <c r="I8" s="241">
        <f>SUM(I9:I14)</f>
        <v>0</v>
      </c>
      <c r="J8" s="241"/>
      <c r="K8" s="241">
        <f>SUM(K9:K14)</f>
        <v>0</v>
      </c>
      <c r="L8" s="241"/>
      <c r="M8" s="241">
        <f>SUM(M9:M14)</f>
        <v>0</v>
      </c>
      <c r="N8" s="217"/>
      <c r="O8" s="217">
        <f>SUM(O9:O14)</f>
        <v>0</v>
      </c>
      <c r="P8" s="217"/>
      <c r="Q8" s="217">
        <f>SUM(Q9:Q14)</f>
        <v>0</v>
      </c>
      <c r="R8" s="217"/>
      <c r="S8" s="217"/>
      <c r="T8" s="236"/>
      <c r="U8" s="217">
        <f>SUM(U9:U14)</f>
        <v>135.97999999999999</v>
      </c>
      <c r="AE8" t="s">
        <v>91</v>
      </c>
    </row>
    <row r="9" spans="1:60" outlineLevel="1" x14ac:dyDescent="0.2">
      <c r="A9" s="213">
        <v>1</v>
      </c>
      <c r="B9" s="219" t="s">
        <v>92</v>
      </c>
      <c r="C9" s="263" t="s">
        <v>93</v>
      </c>
      <c r="D9" s="221" t="s">
        <v>94</v>
      </c>
      <c r="E9" s="228">
        <v>113.5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22">
        <v>0</v>
      </c>
      <c r="O9" s="222">
        <f>ROUND(E9*N9,5)</f>
        <v>0</v>
      </c>
      <c r="P9" s="222">
        <v>0</v>
      </c>
      <c r="Q9" s="222">
        <f>ROUND(E9*P9,5)</f>
        <v>0</v>
      </c>
      <c r="R9" s="222"/>
      <c r="S9" s="222"/>
      <c r="T9" s="223">
        <v>0</v>
      </c>
      <c r="U9" s="222">
        <f>ROUND(E9*T9,2)</f>
        <v>0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95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/>
      <c r="B10" s="219"/>
      <c r="C10" s="264" t="s">
        <v>96</v>
      </c>
      <c r="D10" s="224"/>
      <c r="E10" s="229">
        <v>113.5</v>
      </c>
      <c r="F10" s="232"/>
      <c r="G10" s="232"/>
      <c r="H10" s="232"/>
      <c r="I10" s="232"/>
      <c r="J10" s="232"/>
      <c r="K10" s="232"/>
      <c r="L10" s="232"/>
      <c r="M10" s="232"/>
      <c r="N10" s="222"/>
      <c r="O10" s="222"/>
      <c r="P10" s="222"/>
      <c r="Q10" s="222"/>
      <c r="R10" s="222"/>
      <c r="S10" s="222"/>
      <c r="T10" s="223"/>
      <c r="U10" s="222"/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97</v>
      </c>
      <c r="AF10" s="212">
        <v>0</v>
      </c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3">
        <v>2</v>
      </c>
      <c r="B11" s="219" t="s">
        <v>98</v>
      </c>
      <c r="C11" s="263" t="s">
        <v>99</v>
      </c>
      <c r="D11" s="221" t="s">
        <v>94</v>
      </c>
      <c r="E11" s="228">
        <v>113.5</v>
      </c>
      <c r="F11" s="231"/>
      <c r="G11" s="232">
        <f>ROUND(E11*F11,2)</f>
        <v>0</v>
      </c>
      <c r="H11" s="231"/>
      <c r="I11" s="232">
        <f>ROUND(E11*H11,2)</f>
        <v>0</v>
      </c>
      <c r="J11" s="231"/>
      <c r="K11" s="232">
        <f>ROUND(E11*J11,2)</f>
        <v>0</v>
      </c>
      <c r="L11" s="232">
        <v>21</v>
      </c>
      <c r="M11" s="232">
        <f>G11*(1+L11/100)</f>
        <v>0</v>
      </c>
      <c r="N11" s="222">
        <v>0</v>
      </c>
      <c r="O11" s="222">
        <f>ROUND(E11*N11,5)</f>
        <v>0</v>
      </c>
      <c r="P11" s="222">
        <v>0</v>
      </c>
      <c r="Q11" s="222">
        <f>ROUND(E11*P11,5)</f>
        <v>0</v>
      </c>
      <c r="R11" s="222"/>
      <c r="S11" s="222"/>
      <c r="T11" s="223">
        <v>4.5999999999999999E-2</v>
      </c>
      <c r="U11" s="222">
        <f>ROUND(E11*T11,2)</f>
        <v>5.22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95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3">
        <v>3</v>
      </c>
      <c r="B12" s="219" t="s">
        <v>100</v>
      </c>
      <c r="C12" s="263" t="s">
        <v>101</v>
      </c>
      <c r="D12" s="221" t="s">
        <v>94</v>
      </c>
      <c r="E12" s="228">
        <v>113.5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21</v>
      </c>
      <c r="M12" s="232">
        <f>G12*(1+L12/100)</f>
        <v>0</v>
      </c>
      <c r="N12" s="222">
        <v>0</v>
      </c>
      <c r="O12" s="222">
        <f>ROUND(E12*N12,5)</f>
        <v>0</v>
      </c>
      <c r="P12" s="222">
        <v>0</v>
      </c>
      <c r="Q12" s="222">
        <f>ROUND(E12*P12,5)</f>
        <v>0</v>
      </c>
      <c r="R12" s="222"/>
      <c r="S12" s="222"/>
      <c r="T12" s="223">
        <v>0.94199999999999995</v>
      </c>
      <c r="U12" s="222">
        <f>ROUND(E12*T12,2)</f>
        <v>106.92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95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3">
        <v>4</v>
      </c>
      <c r="B13" s="219" t="s">
        <v>102</v>
      </c>
      <c r="C13" s="263" t="s">
        <v>103</v>
      </c>
      <c r="D13" s="221" t="s">
        <v>94</v>
      </c>
      <c r="E13" s="228">
        <v>227</v>
      </c>
      <c r="F13" s="231"/>
      <c r="G13" s="232">
        <f>ROUND(E13*F13,2)</f>
        <v>0</v>
      </c>
      <c r="H13" s="231"/>
      <c r="I13" s="232">
        <f>ROUND(E13*H13,2)</f>
        <v>0</v>
      </c>
      <c r="J13" s="231"/>
      <c r="K13" s="232">
        <f>ROUND(E13*J13,2)</f>
        <v>0</v>
      </c>
      <c r="L13" s="232">
        <v>21</v>
      </c>
      <c r="M13" s="232">
        <f>G13*(1+L13/100)</f>
        <v>0</v>
      </c>
      <c r="N13" s="222">
        <v>0</v>
      </c>
      <c r="O13" s="222">
        <f>ROUND(E13*N13,5)</f>
        <v>0</v>
      </c>
      <c r="P13" s="222">
        <v>0</v>
      </c>
      <c r="Q13" s="222">
        <f>ROUND(E13*P13,5)</f>
        <v>0</v>
      </c>
      <c r="R13" s="222"/>
      <c r="S13" s="222"/>
      <c r="T13" s="223">
        <v>0.105</v>
      </c>
      <c r="U13" s="222">
        <f>ROUND(E13*T13,2)</f>
        <v>23.84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95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3"/>
      <c r="B14" s="219"/>
      <c r="C14" s="264" t="s">
        <v>104</v>
      </c>
      <c r="D14" s="224"/>
      <c r="E14" s="229">
        <v>227</v>
      </c>
      <c r="F14" s="232"/>
      <c r="G14" s="232"/>
      <c r="H14" s="232"/>
      <c r="I14" s="232"/>
      <c r="J14" s="232"/>
      <c r="K14" s="232"/>
      <c r="L14" s="232"/>
      <c r="M14" s="232"/>
      <c r="N14" s="222"/>
      <c r="O14" s="222"/>
      <c r="P14" s="222"/>
      <c r="Q14" s="222"/>
      <c r="R14" s="222"/>
      <c r="S14" s="222"/>
      <c r="T14" s="223"/>
      <c r="U14" s="222"/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97</v>
      </c>
      <c r="AF14" s="212">
        <v>0</v>
      </c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x14ac:dyDescent="0.2">
      <c r="A15" s="214" t="s">
        <v>90</v>
      </c>
      <c r="B15" s="220" t="s">
        <v>59</v>
      </c>
      <c r="C15" s="265" t="s">
        <v>60</v>
      </c>
      <c r="D15" s="225"/>
      <c r="E15" s="230"/>
      <c r="F15" s="233"/>
      <c r="G15" s="233">
        <f>SUMIF(AE16:AE19,"&lt;&gt;NOR",G16:G19)</f>
        <v>0</v>
      </c>
      <c r="H15" s="233"/>
      <c r="I15" s="233">
        <f>SUM(I16:I19)</f>
        <v>0</v>
      </c>
      <c r="J15" s="233"/>
      <c r="K15" s="233">
        <f>SUM(K16:K19)</f>
        <v>0</v>
      </c>
      <c r="L15" s="233"/>
      <c r="M15" s="233">
        <f>SUM(M16:M19)</f>
        <v>0</v>
      </c>
      <c r="N15" s="226"/>
      <c r="O15" s="226">
        <f>SUM(O16:O19)</f>
        <v>5.2316200000000004</v>
      </c>
      <c r="P15" s="226"/>
      <c r="Q15" s="226">
        <f>SUM(Q16:Q19)</f>
        <v>0</v>
      </c>
      <c r="R15" s="226"/>
      <c r="S15" s="226"/>
      <c r="T15" s="227"/>
      <c r="U15" s="226">
        <f>SUM(U16:U19)</f>
        <v>1010.1</v>
      </c>
      <c r="AE15" t="s">
        <v>91</v>
      </c>
    </row>
    <row r="16" spans="1:60" ht="22.5" outlineLevel="1" x14ac:dyDescent="0.2">
      <c r="A16" s="213">
        <v>5</v>
      </c>
      <c r="B16" s="219" t="s">
        <v>105</v>
      </c>
      <c r="C16" s="263" t="s">
        <v>106</v>
      </c>
      <c r="D16" s="221" t="s">
        <v>107</v>
      </c>
      <c r="E16" s="228">
        <v>4024.32</v>
      </c>
      <c r="F16" s="231"/>
      <c r="G16" s="232">
        <f>ROUND(E16*F16,2)</f>
        <v>0</v>
      </c>
      <c r="H16" s="231"/>
      <c r="I16" s="232">
        <f>ROUND(E16*H16,2)</f>
        <v>0</v>
      </c>
      <c r="J16" s="231"/>
      <c r="K16" s="232">
        <f>ROUND(E16*J16,2)</f>
        <v>0</v>
      </c>
      <c r="L16" s="232">
        <v>21</v>
      </c>
      <c r="M16" s="232">
        <f>G16*(1+L16/100)</f>
        <v>0</v>
      </c>
      <c r="N16" s="222">
        <v>1.2999999999999999E-3</v>
      </c>
      <c r="O16" s="222">
        <f>ROUND(E16*N16,5)</f>
        <v>5.2316200000000004</v>
      </c>
      <c r="P16" s="222">
        <v>0</v>
      </c>
      <c r="Q16" s="222">
        <f>ROUND(E16*P16,5)</f>
        <v>0</v>
      </c>
      <c r="R16" s="222"/>
      <c r="S16" s="222"/>
      <c r="T16" s="223">
        <v>0.251</v>
      </c>
      <c r="U16" s="222">
        <f>ROUND(E16*T16,2)</f>
        <v>1010.1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95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3"/>
      <c r="B17" s="219"/>
      <c r="C17" s="264" t="s">
        <v>108</v>
      </c>
      <c r="D17" s="224"/>
      <c r="E17" s="229">
        <v>4024.32</v>
      </c>
      <c r="F17" s="232"/>
      <c r="G17" s="232"/>
      <c r="H17" s="232"/>
      <c r="I17" s="232"/>
      <c r="J17" s="232"/>
      <c r="K17" s="232"/>
      <c r="L17" s="232"/>
      <c r="M17" s="232"/>
      <c r="N17" s="222"/>
      <c r="O17" s="222"/>
      <c r="P17" s="222"/>
      <c r="Q17" s="222"/>
      <c r="R17" s="222"/>
      <c r="S17" s="222"/>
      <c r="T17" s="223"/>
      <c r="U17" s="222"/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97</v>
      </c>
      <c r="AF17" s="212">
        <v>0</v>
      </c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3">
        <v>6</v>
      </c>
      <c r="B18" s="219" t="s">
        <v>109</v>
      </c>
      <c r="C18" s="263" t="s">
        <v>110</v>
      </c>
      <c r="D18" s="221" t="s">
        <v>111</v>
      </c>
      <c r="E18" s="228">
        <v>1</v>
      </c>
      <c r="F18" s="231"/>
      <c r="G18" s="232">
        <f>ROUND(E18*F18,2)</f>
        <v>0</v>
      </c>
      <c r="H18" s="231"/>
      <c r="I18" s="232">
        <f>ROUND(E18*H18,2)</f>
        <v>0</v>
      </c>
      <c r="J18" s="231"/>
      <c r="K18" s="232">
        <f>ROUND(E18*J18,2)</f>
        <v>0</v>
      </c>
      <c r="L18" s="232">
        <v>21</v>
      </c>
      <c r="M18" s="232">
        <f>G18*(1+L18/100)</f>
        <v>0</v>
      </c>
      <c r="N18" s="222">
        <v>0</v>
      </c>
      <c r="O18" s="222">
        <f>ROUND(E18*N18,5)</f>
        <v>0</v>
      </c>
      <c r="P18" s="222">
        <v>0</v>
      </c>
      <c r="Q18" s="222">
        <f>ROUND(E18*P18,5)</f>
        <v>0</v>
      </c>
      <c r="R18" s="222"/>
      <c r="S18" s="222"/>
      <c r="T18" s="223">
        <v>0</v>
      </c>
      <c r="U18" s="222">
        <f>ROUND(E18*T18,2)</f>
        <v>0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95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3">
        <v>7</v>
      </c>
      <c r="B19" s="219" t="s">
        <v>112</v>
      </c>
      <c r="C19" s="263" t="s">
        <v>113</v>
      </c>
      <c r="D19" s="221" t="s">
        <v>111</v>
      </c>
      <c r="E19" s="228">
        <v>1</v>
      </c>
      <c r="F19" s="231"/>
      <c r="G19" s="232">
        <f>ROUND(E19*F19,2)</f>
        <v>0</v>
      </c>
      <c r="H19" s="231"/>
      <c r="I19" s="232">
        <f>ROUND(E19*H19,2)</f>
        <v>0</v>
      </c>
      <c r="J19" s="231"/>
      <c r="K19" s="232">
        <f>ROUND(E19*J19,2)</f>
        <v>0</v>
      </c>
      <c r="L19" s="232">
        <v>21</v>
      </c>
      <c r="M19" s="232">
        <f>G19*(1+L19/100)</f>
        <v>0</v>
      </c>
      <c r="N19" s="222">
        <v>0</v>
      </c>
      <c r="O19" s="222">
        <f>ROUND(E19*N19,5)</f>
        <v>0</v>
      </c>
      <c r="P19" s="222">
        <v>0</v>
      </c>
      <c r="Q19" s="222">
        <f>ROUND(E19*P19,5)</f>
        <v>0</v>
      </c>
      <c r="R19" s="222"/>
      <c r="S19" s="222"/>
      <c r="T19" s="223">
        <v>0</v>
      </c>
      <c r="U19" s="222">
        <f>ROUND(E19*T19,2)</f>
        <v>0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95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x14ac:dyDescent="0.2">
      <c r="A20" s="214" t="s">
        <v>90</v>
      </c>
      <c r="B20" s="220" t="s">
        <v>61</v>
      </c>
      <c r="C20" s="265" t="s">
        <v>62</v>
      </c>
      <c r="D20" s="225"/>
      <c r="E20" s="230"/>
      <c r="F20" s="233"/>
      <c r="G20" s="233">
        <f>SUMIF(AE21:AE22,"&lt;&gt;NOR",G21:G22)</f>
        <v>0</v>
      </c>
      <c r="H20" s="233"/>
      <c r="I20" s="233">
        <f>SUM(I21:I22)</f>
        <v>0</v>
      </c>
      <c r="J20" s="233"/>
      <c r="K20" s="233">
        <f>SUM(K21:K22)</f>
        <v>0</v>
      </c>
      <c r="L20" s="233"/>
      <c r="M20" s="233">
        <f>SUM(M21:M22)</f>
        <v>0</v>
      </c>
      <c r="N20" s="226"/>
      <c r="O20" s="226">
        <f>SUM(O21:O22)</f>
        <v>0</v>
      </c>
      <c r="P20" s="226"/>
      <c r="Q20" s="226">
        <f>SUM(Q21:Q22)</f>
        <v>0</v>
      </c>
      <c r="R20" s="226"/>
      <c r="S20" s="226"/>
      <c r="T20" s="227"/>
      <c r="U20" s="226">
        <f>SUM(U21:U22)</f>
        <v>15.02</v>
      </c>
      <c r="AE20" t="s">
        <v>91</v>
      </c>
    </row>
    <row r="21" spans="1:60" outlineLevel="1" x14ac:dyDescent="0.2">
      <c r="A21" s="213">
        <v>8</v>
      </c>
      <c r="B21" s="219" t="s">
        <v>114</v>
      </c>
      <c r="C21" s="263" t="s">
        <v>115</v>
      </c>
      <c r="D21" s="221" t="s">
        <v>94</v>
      </c>
      <c r="E21" s="228">
        <v>5.23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21</v>
      </c>
      <c r="M21" s="232">
        <f>G21*(1+L21/100)</f>
        <v>0</v>
      </c>
      <c r="N21" s="222">
        <v>0</v>
      </c>
      <c r="O21" s="222">
        <f>ROUND(E21*N21,5)</f>
        <v>0</v>
      </c>
      <c r="P21" s="222">
        <v>0</v>
      </c>
      <c r="Q21" s="222">
        <f>ROUND(E21*P21,5)</f>
        <v>0</v>
      </c>
      <c r="R21" s="222"/>
      <c r="S21" s="222"/>
      <c r="T21" s="223">
        <v>2.8719999999999999</v>
      </c>
      <c r="U21" s="222">
        <f>ROUND(E21*T21,2)</f>
        <v>15.02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95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42"/>
      <c r="B22" s="243"/>
      <c r="C22" s="266" t="s">
        <v>116</v>
      </c>
      <c r="D22" s="244"/>
      <c r="E22" s="245">
        <v>5.23</v>
      </c>
      <c r="F22" s="246"/>
      <c r="G22" s="246"/>
      <c r="H22" s="246"/>
      <c r="I22" s="246"/>
      <c r="J22" s="246"/>
      <c r="K22" s="246"/>
      <c r="L22" s="246"/>
      <c r="M22" s="246"/>
      <c r="N22" s="247"/>
      <c r="O22" s="247"/>
      <c r="P22" s="247"/>
      <c r="Q22" s="247"/>
      <c r="R22" s="247"/>
      <c r="S22" s="247"/>
      <c r="T22" s="248"/>
      <c r="U22" s="247"/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97</v>
      </c>
      <c r="AF22" s="212">
        <v>0</v>
      </c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x14ac:dyDescent="0.2">
      <c r="A23" s="6"/>
      <c r="B23" s="7" t="s">
        <v>117</v>
      </c>
      <c r="C23" s="267" t="s">
        <v>117</v>
      </c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AC23">
        <v>15</v>
      </c>
      <c r="AD23">
        <v>21</v>
      </c>
    </row>
    <row r="24" spans="1:60" x14ac:dyDescent="0.2">
      <c r="A24" s="249"/>
      <c r="B24" s="250">
        <v>26</v>
      </c>
      <c r="C24" s="268" t="s">
        <v>117</v>
      </c>
      <c r="D24" s="251"/>
      <c r="E24" s="251"/>
      <c r="F24" s="251"/>
      <c r="G24" s="262">
        <f>G8+G15+G20</f>
        <v>0</v>
      </c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AC24">
        <f>SUMIF(L7:L22,AC23,G7:G22)</f>
        <v>0</v>
      </c>
      <c r="AD24">
        <f>SUMIF(L7:L22,AD23,G7:G22)</f>
        <v>0</v>
      </c>
      <c r="AE24" t="s">
        <v>118</v>
      </c>
    </row>
    <row r="25" spans="1:60" x14ac:dyDescent="0.2">
      <c r="A25" s="6"/>
      <c r="B25" s="7" t="s">
        <v>117</v>
      </c>
      <c r="C25" s="267" t="s">
        <v>117</v>
      </c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</row>
    <row r="26" spans="1:60" x14ac:dyDescent="0.2">
      <c r="A26" s="6"/>
      <c r="B26" s="7" t="s">
        <v>117</v>
      </c>
      <c r="C26" s="267" t="s">
        <v>117</v>
      </c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1:60" x14ac:dyDescent="0.2">
      <c r="A27" s="252">
        <v>33</v>
      </c>
      <c r="B27" s="252"/>
      <c r="C27" s="269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60" x14ac:dyDescent="0.2">
      <c r="A28" s="253"/>
      <c r="B28" s="254"/>
      <c r="C28" s="270"/>
      <c r="D28" s="254"/>
      <c r="E28" s="254"/>
      <c r="F28" s="254"/>
      <c r="G28" s="255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AE28" t="s">
        <v>119</v>
      </c>
    </row>
    <row r="29" spans="1:60" x14ac:dyDescent="0.2">
      <c r="A29" s="256"/>
      <c r="B29" s="257"/>
      <c r="C29" s="271"/>
      <c r="D29" s="257"/>
      <c r="E29" s="257"/>
      <c r="F29" s="257"/>
      <c r="G29" s="258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60" x14ac:dyDescent="0.2">
      <c r="A30" s="256"/>
      <c r="B30" s="257"/>
      <c r="C30" s="271"/>
      <c r="D30" s="257"/>
      <c r="E30" s="257"/>
      <c r="F30" s="257"/>
      <c r="G30" s="258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spans="1:60" x14ac:dyDescent="0.2">
      <c r="A31" s="256"/>
      <c r="B31" s="257"/>
      <c r="C31" s="271"/>
      <c r="D31" s="257"/>
      <c r="E31" s="257"/>
      <c r="F31" s="257"/>
      <c r="G31" s="258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60" x14ac:dyDescent="0.2">
      <c r="A32" s="259"/>
      <c r="B32" s="260"/>
      <c r="C32" s="272"/>
      <c r="D32" s="260"/>
      <c r="E32" s="260"/>
      <c r="F32" s="260"/>
      <c r="G32" s="261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</row>
    <row r="33" spans="1:31" x14ac:dyDescent="0.2">
      <c r="A33" s="6"/>
      <c r="B33" s="7" t="s">
        <v>117</v>
      </c>
      <c r="C33" s="267" t="s">
        <v>117</v>
      </c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31" x14ac:dyDescent="0.2">
      <c r="C34" s="273"/>
      <c r="AE34" t="s">
        <v>120</v>
      </c>
    </row>
  </sheetData>
  <mergeCells count="6">
    <mergeCell ref="A1:G1"/>
    <mergeCell ref="C2:G2"/>
    <mergeCell ref="C3:G3"/>
    <mergeCell ref="C4:G4"/>
    <mergeCell ref="A27:C27"/>
    <mergeCell ref="A28:G32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Martin</cp:lastModifiedBy>
  <cp:lastPrinted>2014-02-28T09:52:57Z</cp:lastPrinted>
  <dcterms:created xsi:type="dcterms:W3CDTF">2009-04-08T07:15:50Z</dcterms:created>
  <dcterms:modified xsi:type="dcterms:W3CDTF">2023-06-29T07:48:59Z</dcterms:modified>
</cp:coreProperties>
</file>