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e Staré Vsi - Li..." sheetId="2" r:id="rId2"/>
    <sheet name="SO 02 - Havelská - Štolmíř" sheetId="3" r:id="rId3"/>
    <sheet name="SO 03 - UN - Palackého - ..." sheetId="4" r:id="rId4"/>
    <sheet name="SO 03 - NN - Palackého - ..." sheetId="5" r:id="rId5"/>
    <sheet name="SO 04 - UN - Na Cihelně 1..." sheetId="6" r:id="rId6"/>
    <sheet name="SO 04 - NN - Na Cihelně 1..." sheetId="7" r:id="rId7"/>
    <sheet name="SO 05 - UN - Na Cihelně 1..." sheetId="8" r:id="rId8"/>
    <sheet name="SO 05 - NN - Na Cihelně 1..." sheetId="9" r:id="rId9"/>
    <sheet name="SO 06 - UN - Na Cihelně 1..." sheetId="10" r:id="rId10"/>
    <sheet name="SO 06 - NN - Na Cihelně 1..." sheetId="11" r:id="rId11"/>
    <sheet name="VRN - Vedlejší rozpočtové..." sheetId="12" r:id="rId12"/>
  </sheets>
  <definedNames>
    <definedName name="_xlnm.Print_Area" localSheetId="0">'Rekapitulace stavby'!$D$4:$AO$76,'Rekapitulace stavby'!$C$82:$AQ$106</definedName>
    <definedName name="_xlnm._FilterDatabase" localSheetId="1" hidden="1">'SO 01 - Ve Staré Vsi - Li...'!$C$120:$K$200</definedName>
    <definedName name="_xlnm.Print_Area" localSheetId="1">'SO 01 - Ve Staré Vsi - Li...'!$C$4:$J$76,'SO 01 - Ve Staré Vsi - Li...'!$C$82:$J$102,'SO 01 - Ve Staré Vsi - Li...'!$C$108:$K$200</definedName>
    <definedName name="_xlnm._FilterDatabase" localSheetId="2" hidden="1">'SO 02 - Havelská - Štolmíř'!$C$120:$K$188</definedName>
    <definedName name="_xlnm.Print_Area" localSheetId="2">'SO 02 - Havelská - Štolmíř'!$C$4:$J$76,'SO 02 - Havelská - Štolmíř'!$C$82:$J$102,'SO 02 - Havelská - Štolmíř'!$C$108:$K$188</definedName>
    <definedName name="_xlnm._FilterDatabase" localSheetId="3" hidden="1">'SO 03 - UN - Palackého - ...'!$C$120:$K$188</definedName>
    <definedName name="_xlnm.Print_Area" localSheetId="3">'SO 03 - UN - Palackého - ...'!$C$4:$J$76,'SO 03 - UN - Palackého - ...'!$C$82:$J$102,'SO 03 - UN - Palackého - ...'!$C$108:$K$188</definedName>
    <definedName name="_xlnm._FilterDatabase" localSheetId="4" hidden="1">'SO 03 - NN - Palackého - ...'!$C$120:$K$188</definedName>
    <definedName name="_xlnm.Print_Area" localSheetId="4">'SO 03 - NN - Palackého - ...'!$C$4:$J$76,'SO 03 - NN - Palackého - ...'!$C$82:$J$102,'SO 03 - NN - Palackého - ...'!$C$108:$K$188</definedName>
    <definedName name="_xlnm._FilterDatabase" localSheetId="5" hidden="1">'SO 04 - UN - Na Cihelně 1...'!$C$121:$K$211</definedName>
    <definedName name="_xlnm.Print_Area" localSheetId="5">'SO 04 - UN - Na Cihelně 1...'!$C$4:$J$76,'SO 04 - UN - Na Cihelně 1...'!$C$82:$J$103,'SO 04 - UN - Na Cihelně 1...'!$C$109:$K$211</definedName>
    <definedName name="_xlnm._FilterDatabase" localSheetId="6" hidden="1">'SO 04 - NN - Na Cihelně 1...'!$C$121:$K$211</definedName>
    <definedName name="_xlnm.Print_Area" localSheetId="6">'SO 04 - NN - Na Cihelně 1...'!$C$4:$J$76,'SO 04 - NN - Na Cihelně 1...'!$C$82:$J$103,'SO 04 - NN - Na Cihelně 1...'!$C$109:$K$211</definedName>
    <definedName name="_xlnm._FilterDatabase" localSheetId="7" hidden="1">'SO 05 - UN - Na Cihelně 1...'!$C$121:$K$211</definedName>
    <definedName name="_xlnm.Print_Area" localSheetId="7">'SO 05 - UN - Na Cihelně 1...'!$C$4:$J$76,'SO 05 - UN - Na Cihelně 1...'!$C$82:$J$103,'SO 05 - UN - Na Cihelně 1...'!$C$109:$K$211</definedName>
    <definedName name="_xlnm._FilterDatabase" localSheetId="8" hidden="1">'SO 05 - NN - Na Cihelně 1...'!$C$121:$K$211</definedName>
    <definedName name="_xlnm.Print_Area" localSheetId="8">'SO 05 - NN - Na Cihelně 1...'!$C$4:$J$76,'SO 05 - NN - Na Cihelně 1...'!$C$82:$J$103,'SO 05 - NN - Na Cihelně 1...'!$C$109:$K$211</definedName>
    <definedName name="_xlnm._FilterDatabase" localSheetId="9" hidden="1">'SO 06 - UN - Na Cihelně 1...'!$C$120:$K$188</definedName>
    <definedName name="_xlnm.Print_Area" localSheetId="9">'SO 06 - UN - Na Cihelně 1...'!$C$4:$J$76,'SO 06 - UN - Na Cihelně 1...'!$C$82:$J$102,'SO 06 - UN - Na Cihelně 1...'!$C$108:$K$188</definedName>
    <definedName name="_xlnm._FilterDatabase" localSheetId="10" hidden="1">'SO 06 - NN - Na Cihelně 1...'!$C$120:$K$188</definedName>
    <definedName name="_xlnm.Print_Area" localSheetId="10">'SO 06 - NN - Na Cihelně 1...'!$C$4:$J$76,'SO 06 - NN - Na Cihelně 1...'!$C$82:$J$102,'SO 06 - NN - Na Cihelně 1...'!$C$108:$K$188</definedName>
    <definedName name="_xlnm._FilterDatabase" localSheetId="11" hidden="1">'VRN - Vedlejší rozpočtové...'!$C$120:$K$156</definedName>
    <definedName name="_xlnm.Print_Area" localSheetId="11">'VRN - Vedlejší rozpočtové...'!$C$4:$J$76,'VRN - Vedlejší rozpočtové...'!$C$82:$J$102,'VRN - Vedlejší rozpočtové...'!$C$108:$K$156</definedName>
    <definedName name="_xlnm.Print_Titles" localSheetId="0">'Rekapitulace stavby'!$92:$92</definedName>
    <definedName name="_xlnm.Print_Titles" localSheetId="1">'SO 01 - Ve Staré Vsi - Li...'!$120:$120</definedName>
    <definedName name="_xlnm.Print_Titles" localSheetId="2">'SO 02 - Havelská - Štolmíř'!$120:$120</definedName>
    <definedName name="_xlnm.Print_Titles" localSheetId="3">'SO 03 - UN - Palackého - ...'!$120:$120</definedName>
    <definedName name="_xlnm.Print_Titles" localSheetId="4">'SO 03 - NN - Palackého - ...'!$120:$120</definedName>
    <definedName name="_xlnm.Print_Titles" localSheetId="5">'SO 04 - UN - Na Cihelně 1...'!$121:$121</definedName>
    <definedName name="_xlnm.Print_Titles" localSheetId="6">'SO 04 - NN - Na Cihelně 1...'!$121:$121</definedName>
    <definedName name="_xlnm.Print_Titles" localSheetId="7">'SO 05 - UN - Na Cihelně 1...'!$121:$121</definedName>
    <definedName name="_xlnm.Print_Titles" localSheetId="8">'SO 05 - NN - Na Cihelně 1...'!$121:$121</definedName>
    <definedName name="_xlnm.Print_Titles" localSheetId="9">'SO 06 - UN - Na Cihelně 1...'!$120:$120</definedName>
    <definedName name="_xlnm.Print_Titles" localSheetId="10">'SO 06 - NN - Na Cihelně 1...'!$120:$120</definedName>
    <definedName name="_xlnm.Print_Titles" localSheetId="11">'VRN - Vedlejší rozpočtové...'!$120:$120</definedName>
  </definedNames>
  <calcPr fullCalcOnLoad="1"/>
</workbook>
</file>

<file path=xl/sharedStrings.xml><?xml version="1.0" encoding="utf-8"?>
<sst xmlns="http://schemas.openxmlformats.org/spreadsheetml/2006/main" count="8761" uniqueCount="590">
  <si>
    <t>Export Komplet</t>
  </si>
  <si>
    <t/>
  </si>
  <si>
    <t>2.0</t>
  </si>
  <si>
    <t>ZAMOK</t>
  </si>
  <si>
    <t>False</t>
  </si>
  <si>
    <t>{bc9e2443-0ded-404c-a4b5-7466bf5aff01}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</si>
  <si>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</si>
  <si>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</si>
  <si>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</si>
  <si>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</si>
  <si>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</si>
  <si>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</si>
  <si>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</si>
  <si>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</si>
  <si>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084-3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</si>
  <si>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</si>
  <si>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</si>
  <si>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Polopodzemní kontejnery - Český Brod</t>
  </si>
  <si>
    <t>KSO:</t>
  </si>
  <si>
    <t>CC-CZ:</t>
  </si>
  <si>
    <t>Místo:</t>
  </si>
  <si>
    <t>Český Brod</t>
  </si>
  <si>
    <t>Datum:</t>
  </si>
  <si>
    <t>1. 8. 2023</t>
  </si>
  <si>
    <t>Zadavatel:</t>
  </si>
  <si>
    <t>IČ:</t>
  </si>
  <si>
    <t>00235334</t>
  </si>
  <si>
    <t xml:space="preserve">Město Český Brod, Náměstí Husovo 70, 282 01 Český </t>
  </si>
  <si>
    <t>DIČ:</t>
  </si>
  <si>
    <t>Uchazeč:</t>
  </si>
  <si>
    <t>Vyplň údaj</t>
  </si>
  <si>
    <t>Projektant:</t>
  </si>
  <si>
    <t>29136504</t>
  </si>
  <si>
    <t>LNConsult s.r.o., U hřiště 250, 250 83 Škvorec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</si>
  <si>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</si>
  <si>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</si>
  <si>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</si>
  <si>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</si>
  <si>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</si>
  <si>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</si>
  <si>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</si>
  <si>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</si>
  <si>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</si>
  <si>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</si>
  <si>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</si>
  <si>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</si>
  <si>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</si>
  <si>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</si>
  <si>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</si>
  <si>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</si>
  <si>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</si>
  <si>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</si>
  <si>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</si>
  <si>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</si>
  <si>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</si>
  <si>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</si>
  <si>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</si>
  <si>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</si>
  <si>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</si>
  <si>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</si>
  <si>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</si>
  <si>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</si>
  <si>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</si>
  <si>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</si>
  <si>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</si>
  <si>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</si>
  <si>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</si>
  <si>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</si>
  <si>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</si>
  <si>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</si>
  <si>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</si>
  <si>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</si>
  <si>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</si>
  <si>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</si>
  <si>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</si>
  <si>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</si>
  <si>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</si>
  <si>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</si>
  <si>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</si>
  <si>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</si>
  <si>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</si>
  <si>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</si>
  <si>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</si>
  <si>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</si>
  <si>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 Staré Vsi - Liblice</t>
  </si>
  <si>
    <t>STA</t>
  </si>
  <si>
    <t>1</t>
  </si>
  <si>
    <t>{9281f9d6-6a1e-4805-a283-af8cbcd288c9}</t>
  </si>
  <si>
    <t>2</t>
  </si>
  <si>
    <t>SO 02</t>
  </si>
  <si>
    <t>Havelská - Štolmíř</t>
  </si>
  <si>
    <t>{98d4cdea-b7a9-45bd-a68f-75baec99bba7}</t>
  </si>
  <si>
    <t>SO 03 - UN</t>
  </si>
  <si>
    <t>Palackého - Český Brod</t>
  </si>
  <si>
    <t>{05ea945b-9f1b-4252-badb-15f4ea735ed6}</t>
  </si>
  <si>
    <t>SO 03 - NN</t>
  </si>
  <si>
    <t>{dee4f95c-87f1-4757-893f-40bb107cf577}</t>
  </si>
  <si>
    <t>SO 04 - UN</t>
  </si>
  <si>
    <t>Na Cihelně 1327 - Český Brod</t>
  </si>
  <si>
    <t>{f7b93304-bb78-4d0f-8f17-f32f27020680}</t>
  </si>
  <si>
    <t>SO 04 - NN</t>
  </si>
  <si>
    <t>{c181ee21-c7f4-4567-acce-c4afa8034708}</t>
  </si>
  <si>
    <t>SO 05 - UN</t>
  </si>
  <si>
    <t>Na Cihelně 1330 - Český Brod</t>
  </si>
  <si>
    <t>{e4cdc1a4-b51c-4b25-a796-8776b80be97c}</t>
  </si>
  <si>
    <t>SO 05 - NN</t>
  </si>
  <si>
    <t>{f6d45fd2-c879-4ced-8c4f-b40d3c9eab3c}</t>
  </si>
  <si>
    <t>SO 06 - UN</t>
  </si>
  <si>
    <t>Na Cihelně 1333 - Český Brod</t>
  </si>
  <si>
    <t>{b4e7026d-2a02-4941-be29-2d7e5638cd1b}</t>
  </si>
  <si>
    <t>SO 06 - NN</t>
  </si>
  <si>
    <t>{825d8df3-b7df-4e87-acb7-525dd3c09d1c}</t>
  </si>
  <si>
    <t>VRN</t>
  </si>
  <si>
    <t>Vedlejší rozpočtové náklady</t>
  </si>
  <si>
    <t>{91d9d5d5-14bd-4bbb-8151-ba72f9c8af3b}</t>
  </si>
  <si>
    <t>KRYCÍ LIST SOUPISU PRACÍ</t>
  </si>
  <si>
    <t>Objekt:</t>
  </si>
  <si>
    <t>SO 01 - Ve Staré Vsi - Liblice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</si>
  <si>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</si>
  <si>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</si>
  <si>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</si>
  <si>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</si>
  <si>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</si>
  <si>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</si>
  <si>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</si>
  <si>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</si>
  <si>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</si>
  <si>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</si>
  <si>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</si>
  <si>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</si>
  <si>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</si>
  <si>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</si>
  <si>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</si>
  <si>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</si>
  <si>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</si>
  <si>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</si>
  <si>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</si>
  <si>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</si>
  <si>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</si>
  <si>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</si>
  <si>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</si>
  <si>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</si>
  <si>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</si>
  <si>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</si>
  <si>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</si>
  <si>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</si>
  <si>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</si>
  <si>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</si>
  <si>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</si>
  <si>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2022 02</t>
  </si>
  <si>
    <t>4</t>
  </si>
  <si>
    <t>1663859212</t>
  </si>
  <si>
    <t>PP</t>
  </si>
  <si>
    <t>Odstranění stromů s odřezáním kmene a s odvětvením listnatých, průměru kmene přes 100 do 300 mm</t>
  </si>
  <si>
    <t>VV</t>
  </si>
  <si>
    <t>111211231</t>
  </si>
  <si>
    <t>Snesení listnatého klestu D do 30 cm ve svahu do 1:3</t>
  </si>
  <si>
    <t>1163690171</t>
  </si>
  <si>
    <t>Snesení větví stromů na hromady nebo naložení na dopravní prostředek listnatých v rovině nebo ve svahu do 1:3, průměru kmene do 30 cm</t>
  </si>
  <si>
    <t>20</t>
  </si>
  <si>
    <t>3</t>
  </si>
  <si>
    <t>112155215</t>
  </si>
  <si>
    <t>Štěpkování solitérních stromků a větví průměru kmene do 300 mm s naložením</t>
  </si>
  <si>
    <t>-425457763</t>
  </si>
  <si>
    <t>Štěpkování s naložením na dopravní prostředek a odvozem do 20 km stromků a větví solitérů, průměru kmene do 300 mm</t>
  </si>
  <si>
    <t>112251101</t>
  </si>
  <si>
    <t>Odstranění pařezů průměru přes 100 do 300 mm</t>
  </si>
  <si>
    <t>1666324379</t>
  </si>
  <si>
    <t>Odstranění pařezů strojně s jejich vykopáním nebo vytrháním průměru přes 100 do 300 mm</t>
  </si>
  <si>
    <t>5</t>
  </si>
  <si>
    <t>121151103</t>
  </si>
  <si>
    <t>Sejmutí ornice plochy do 100 m2 tl vrstvy do 200 mm strojně</t>
  </si>
  <si>
    <t>m2</t>
  </si>
  <si>
    <t>1857225501</t>
  </si>
  <si>
    <t>Sejmutí ornice strojně při souvislé ploše do 100 m2, tl. vrstvy do 200 mm</t>
  </si>
  <si>
    <t>7,0*4,0</t>
  </si>
  <si>
    <t>6</t>
  </si>
  <si>
    <t>122111101</t>
  </si>
  <si>
    <t>Odkopávky a prokopávky v hornině třídy těžitelnosti I, skupiny 1 a 2 ručně</t>
  </si>
  <si>
    <t>m3</t>
  </si>
  <si>
    <t>2074106128</t>
  </si>
  <si>
    <t>Odkopávky a prokopávky ručně zapažené i nezapažené v hornině třídy těžitelnosti I skupiny 1 a 2</t>
  </si>
  <si>
    <t>1,5</t>
  </si>
  <si>
    <t>7</t>
  </si>
  <si>
    <t>122151101</t>
  </si>
  <si>
    <t>Odkopávky a prokopávky nezapažené v hornině třídy těžitelnosti I skupiny 1 a 2 objem do 20 m3 strojně</t>
  </si>
  <si>
    <t>1531768209</t>
  </si>
  <si>
    <t>Odkopávky a prokopávky nezapažené strojně v hornině třídy těžitelnosti I skupiny 1 a 2 do 20 m3</t>
  </si>
  <si>
    <t>7,0*4,0*0,4+1,06*1,06*4*1,6</t>
  </si>
  <si>
    <t>8</t>
  </si>
  <si>
    <t>167151101</t>
  </si>
  <si>
    <t>Nakládání výkopku z hornin třídy těžitelnosti I skupiny 1 až 3 do 100 m3</t>
  </si>
  <si>
    <t>530761429</t>
  </si>
  <si>
    <t>Nakládání, skládání a překládání neulehlého výkopku nebo sypaniny strojně nakládání, množství do 100 m3, z horniny třídy těžitelnosti I, skupiny 1 až 3</t>
  </si>
  <si>
    <t>9</t>
  </si>
  <si>
    <t>162751117</t>
  </si>
  <si>
    <t>Vodorovné přemístění přes 9 000 do 10000 m výkopku/sypaniny z horniny třídy těžitelnosti I skupiny 1 až 3</t>
  </si>
  <si>
    <t>-388379240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</si>
  <si>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</si>
  <si>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</t>
  </si>
  <si>
    <t>162751119</t>
  </si>
  <si>
    <t>Příplatek k vodorovnému přemístění výkopku/sypaniny z horniny třídy těžitelnosti I skupiny 1 až 3 ZKD 1000 m přes 10000 m</t>
  </si>
  <si>
    <t>2090330288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</si>
  <si>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</si>
  <si>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(7,0*4,0*0,4+1,06*1,06*4*1,6)*10</t>
  </si>
  <si>
    <t>11</t>
  </si>
  <si>
    <t>171151103</t>
  </si>
  <si>
    <t>Uložení sypaniny z hornin soudržných do násypů zhutněných strojně</t>
  </si>
  <si>
    <t>1980582693</t>
  </si>
  <si>
    <t>Uložení sypanin do násypů strojně s rozprostřením sypaniny ve vrstvách a s hrubým urovnáním zhutněných z hornin soudržných jakékoliv třídy těžitelnosti</t>
  </si>
  <si>
    <t>12</t>
  </si>
  <si>
    <t>171201221</t>
  </si>
  <si>
    <t>Poplatek za uložení na skládce (skládkovné) zeminy a kamení kód odpadu 17 05 04</t>
  </si>
  <si>
    <t>t</t>
  </si>
  <si>
    <t>-1787336325</t>
  </si>
  <si>
    <t>Poplatek za uložení stavebního odpadu na skládce (skládkovné) zeminy a kamení zatříděného do Katalogu odpadů pod kódem 17 05 04</t>
  </si>
  <si>
    <t>(7,0*4,0*0,4+1,06*1,06*4*1,6)*1,8</t>
  </si>
  <si>
    <t>13</t>
  </si>
  <si>
    <t>181311103</t>
  </si>
  <si>
    <t>Rozprostření ornice tl vrstvy do 200 mm v rovině nebo ve svahu do 1:5 ručně</t>
  </si>
  <si>
    <t>1606017536</t>
  </si>
  <si>
    <t>Rozprostření a urovnání ornice v rovině nebo ve svahu sklonu do 1:5 ručně při souvislé ploše, tl. vrstvy do 200 mm</t>
  </si>
  <si>
    <t>28</t>
  </si>
  <si>
    <t>14</t>
  </si>
  <si>
    <t>181411131</t>
  </si>
  <si>
    <t>Založení parkového trávníku výsevem pl do 1000 m2 v rovině a ve svahu do 1:5</t>
  </si>
  <si>
    <t>-557479246</t>
  </si>
  <si>
    <t>Založení trávníku na půdě předem připravené plochy do 1000 m2 výsevem včetně utažení parkového v rovině nebo na svahu do 1:5</t>
  </si>
  <si>
    <t>M</t>
  </si>
  <si>
    <t>00572410</t>
  </si>
  <si>
    <t>osivo směs travní parková</t>
  </si>
  <si>
    <t>kg</t>
  </si>
  <si>
    <t>-1967683118</t>
  </si>
  <si>
    <t>28*0,02 'Přepočtené koeficientem množství</t>
  </si>
  <si>
    <t>16</t>
  </si>
  <si>
    <t>R001</t>
  </si>
  <si>
    <t>Osazení polopodzemních kontejnerů</t>
  </si>
  <si>
    <t>466659943</t>
  </si>
  <si>
    <t>17</t>
  </si>
  <si>
    <t>R002</t>
  </si>
  <si>
    <t>Dodávka polopodzemních kontejnerů zvedacích (plast, papír, sklo, tetrapack), čtvercový půdorys a 1,06 m, objem 3m3, materiál těla je beton vyztužený vlákny, včetně dopravy</t>
  </si>
  <si>
    <t>1162533923</t>
  </si>
  <si>
    <t>Komunikace pozemní</t>
  </si>
  <si>
    <t>18</t>
  </si>
  <si>
    <t>564871016</t>
  </si>
  <si>
    <t>Podklad ze štěrkodrtě ŠD plochy do 100 m2 tl 300 mm</t>
  </si>
  <si>
    <t>1863145167</t>
  </si>
  <si>
    <t>Podklad ze štěrkodrti ŠD s rozprostřením a zhutněním plochy jednotlivě do 100 m2, po zhutnění tl. 300 mm</t>
  </si>
  <si>
    <t>(6,4*3,2)-(1,06*1,06*4)</t>
  </si>
  <si>
    <t>19</t>
  </si>
  <si>
    <t>596211110</t>
  </si>
  <si>
    <t>Kladení zámkové dlažby komunikací pro pěší ručně tl 60 mm skupiny A pl do 50 m2</t>
  </si>
  <si>
    <t>-462351681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</si>
  <si>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</si>
  <si>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59245018</t>
  </si>
  <si>
    <t>dlažba tvar obdélník betonová 200x100x60mm přírodní</t>
  </si>
  <si>
    <t>-2045132002</t>
  </si>
  <si>
    <t>15,986*1,03 'Přepočtené koeficientem množství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</si>
  <si>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</si>
  <si>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</si>
  <si>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</si>
  <si>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</si>
  <si>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-1902379077</t>
  </si>
  <si>
    <t>Osazení chodníkového obrubníku betonového se zřízením lože, s vyplněním a zatřením spár cementovou maltou stojatého s boční opěrou z betonu prostého, do lože z betonu prostého</t>
  </si>
  <si>
    <t>6,4+6,4+3,2+3,2</t>
  </si>
  <si>
    <t>22</t>
  </si>
  <si>
    <t>59217018</t>
  </si>
  <si>
    <t>obrubník betonový chodníkový 1000x80x200mm</t>
  </si>
  <si>
    <t>128</t>
  </si>
  <si>
    <t>1040486008</t>
  </si>
  <si>
    <t>20*1,02 'Přepočtené koeficientem množství</t>
  </si>
  <si>
    <t>23</t>
  </si>
  <si>
    <t>939291014</t>
  </si>
  <si>
    <t>Obetonování konstrukcí pozemních komunikací z betonu prostého tř. C 25/30</t>
  </si>
  <si>
    <t>-1368305259</t>
  </si>
  <si>
    <t>Obetonování konstrukcí pozemních komunikací z betonu prostého bez zvláštních nároků na prostředí tř. C 25/30</t>
  </si>
  <si>
    <t>998</t>
  </si>
  <si>
    <t>Přesun hmot</t>
  </si>
  <si>
    <t>24</t>
  </si>
  <si>
    <t>998223011</t>
  </si>
  <si>
    <t>Přesun hmot pro pozemní komunikace s krytem dlážděným</t>
  </si>
  <si>
    <t>-2113092140</t>
  </si>
  <si>
    <t>Přesun hmot pro pozemní komunikace s krytem dlážděným dopravní vzdálenost do 200 m jakékoliv délky objektu</t>
  </si>
  <si>
    <t>SO 02 - Havelská - Štolmíř</t>
  </si>
  <si>
    <t>-1975521241</t>
  </si>
  <si>
    <t>6,0*4,0</t>
  </si>
  <si>
    <t>1403108500</t>
  </si>
  <si>
    <t>1928174693</t>
  </si>
  <si>
    <t>6,0*4,0*0,4+1,06*1,06*3*1,6</t>
  </si>
  <si>
    <t>-2018618206</t>
  </si>
  <si>
    <t>-1859740300</t>
  </si>
  <si>
    <t>(6,0*4,0*0,4+1,06*1,06*3*1,6)*10</t>
  </si>
  <si>
    <t>-1446618502</t>
  </si>
  <si>
    <t>-223008155</t>
  </si>
  <si>
    <t>1519134276</t>
  </si>
  <si>
    <t>(6,0*4,0*0,4+1,06*1,06*3*1,6)*1,8</t>
  </si>
  <si>
    <t>1352653797</t>
  </si>
  <si>
    <t>505254061</t>
  </si>
  <si>
    <t>-430770132</t>
  </si>
  <si>
    <t>24*0,02 'Přepočtené koeficientem množství</t>
  </si>
  <si>
    <t>947244434</t>
  </si>
  <si>
    <t>Dodávka polopodzemních kontejnerů zvedacích (plast, papír, sklo), čtvercový půdorys a 1,06 m, objem 3m3, materiál těla je beton vyztužený vlákny, včetně dopravy</t>
  </si>
  <si>
    <t>-878131533</t>
  </si>
  <si>
    <t>1025947387</t>
  </si>
  <si>
    <t>(5,4*3,2)-(1,06*1,06*3)</t>
  </si>
  <si>
    <t>-812299563</t>
  </si>
  <si>
    <t>-149753559</t>
  </si>
  <si>
    <t>13,909*1,03 'Přepočtené koeficientem množství</t>
  </si>
  <si>
    <t>-763413637</t>
  </si>
  <si>
    <t>5,4+5,4+3,2+3,2</t>
  </si>
  <si>
    <t>-796438279</t>
  </si>
  <si>
    <t>18*1,02 'Přepočtené koeficientem množství</t>
  </si>
  <si>
    <t>31358556</t>
  </si>
  <si>
    <t>2026585128</t>
  </si>
  <si>
    <t>SO 03 - UN - Palackého - Český Brod</t>
  </si>
  <si>
    <t>-1381654716</t>
  </si>
  <si>
    <t>9,0*4,0*0,5</t>
  </si>
  <si>
    <t>916170541</t>
  </si>
  <si>
    <t>2,0*0,5</t>
  </si>
  <si>
    <t>-1034597358</t>
  </si>
  <si>
    <t>(9,0*4,0*0,4+1,06*1,06*6*1,6)*0,5</t>
  </si>
  <si>
    <t>-533153475</t>
  </si>
  <si>
    <t>1458532309</t>
  </si>
  <si>
    <t>(9,0*4,0*0,4+1,06*1,06*6*1,6)*10*0,5</t>
  </si>
  <si>
    <t>-1408164069</t>
  </si>
  <si>
    <t>-1636697433</t>
  </si>
  <si>
    <t>-656728600</t>
  </si>
  <si>
    <t>(9,0*4,0*0,4+1,06*1,06*6*1,6)*1,8*0,5</t>
  </si>
  <si>
    <t>905032055</t>
  </si>
  <si>
    <t>36*0,5</t>
  </si>
  <si>
    <t>1066844571</t>
  </si>
  <si>
    <t>-907648991</t>
  </si>
  <si>
    <t>18*0,02 'Přepočtené koeficientem množství</t>
  </si>
  <si>
    <t>931244828</t>
  </si>
  <si>
    <t>6*0,5</t>
  </si>
  <si>
    <t>-936478304</t>
  </si>
  <si>
    <t>252190664</t>
  </si>
  <si>
    <t>((8,6*3,2)-(1,06*1,06*6))*0,5</t>
  </si>
  <si>
    <t>-5521582</t>
  </si>
  <si>
    <t>33270327</t>
  </si>
  <si>
    <t>10,389*1,03 'Přepočtené koeficientem množství</t>
  </si>
  <si>
    <t>-1522822260</t>
  </si>
  <si>
    <t>(8,6+8,6+3,2+3,2)*0,5</t>
  </si>
  <si>
    <t>846890086</t>
  </si>
  <si>
    <t>24*0,5</t>
  </si>
  <si>
    <t>12*1,02 'Přepočtené koeficientem množství</t>
  </si>
  <si>
    <t>-283940696</t>
  </si>
  <si>
    <t>305633961</t>
  </si>
  <si>
    <t>SO 03 - NN - Palackého - Český Brod</t>
  </si>
  <si>
    <t>Dodávka polopodzemních kontejnerů zvedacích (směsný odpad), čtvercový půdorys a 1,06 m, objem 3m3, materiál těla je beton vyztužený vlákny, včetně dopravy</t>
  </si>
  <si>
    <t>SO 04 - UN - Na Cihelně 1327 - Český Brod</t>
  </si>
  <si>
    <t xml:space="preserve">    997 - Přesun sutě</t>
  </si>
  <si>
    <t>1064131789</t>
  </si>
  <si>
    <t>(7,0+7,0+5,0+5,0)*1,0*0,5</t>
  </si>
  <si>
    <t>2134679607</t>
  </si>
  <si>
    <t>3,0*0,5</t>
  </si>
  <si>
    <t>1036219893</t>
  </si>
  <si>
    <t>(7,0*5,0*0,4+1,06*1,06*8*1,6)*0,5</t>
  </si>
  <si>
    <t>1362999993</t>
  </si>
  <si>
    <t>904794313</t>
  </si>
  <si>
    <t>(7,0*5,0*0,4+1,06*1,06*8*1,6)*10*0,5</t>
  </si>
  <si>
    <t>653116796</t>
  </si>
  <si>
    <t>-862249893</t>
  </si>
  <si>
    <t>624314076</t>
  </si>
  <si>
    <t>(7,0*5,0*0,4+1,06*1,06*8*1,6)*1,8*0,5</t>
  </si>
  <si>
    <t>539138698</t>
  </si>
  <si>
    <t>1987763495</t>
  </si>
  <si>
    <t>1585407673</t>
  </si>
  <si>
    <t>12*0,02 'Přepočtené koeficientem množství</t>
  </si>
  <si>
    <t>830574526</t>
  </si>
  <si>
    <t>8*0,5</t>
  </si>
  <si>
    <t>-1708249698</t>
  </si>
  <si>
    <t>1366549162</t>
  </si>
  <si>
    <t>((6,4*4,4)-(1,06*1,06*8))*0,5</t>
  </si>
  <si>
    <t>-1520343778</t>
  </si>
  <si>
    <t>1526424218</t>
  </si>
  <si>
    <t>9,586*1,03 'Přepočtené koeficientem množství</t>
  </si>
  <si>
    <t>1369536875</t>
  </si>
  <si>
    <t>(6,4+6,4+4,4+4,4)*0,5</t>
  </si>
  <si>
    <t>-857077725</t>
  </si>
  <si>
    <t>22*0,5</t>
  </si>
  <si>
    <t>11*1,02 'Přepočtené koeficientem množství</t>
  </si>
  <si>
    <t>1635735322</t>
  </si>
  <si>
    <t>962042321</t>
  </si>
  <si>
    <t>Bourání zdiva nadzákladového z betonu prostého přes 1 m3</t>
  </si>
  <si>
    <t>885346045</t>
  </si>
  <si>
    <t>Bourání zdiva z betonu prostého nadzákladového objemu přes 1 m3</t>
  </si>
  <si>
    <t>964076231</t>
  </si>
  <si>
    <t>Vybourání válcovaných nosníků ze zdiva betonového nebo kamenného dl do 4 m hmotnosti do 35 kg/m</t>
  </si>
  <si>
    <t>1611923258</t>
  </si>
  <si>
    <t>Vybourání válcovaných nosníků uložených ve zdivu betonovém nebo kamenném na maltu cementovou délky do 4 m, hmotnosti do 35 kg/m</t>
  </si>
  <si>
    <t>1,5*0,5</t>
  </si>
  <si>
    <t>965042141</t>
  </si>
  <si>
    <t>Bourání podkladů pod dlažby nebo mazanin betonových nebo z litého asfaltu tl do 100 mm pl přes 4 m2</t>
  </si>
  <si>
    <t>-660701318</t>
  </si>
  <si>
    <t>Bourání mazanin betonových nebo z litého asfaltu tl. do 100 mm, plochy přes 4 m2</t>
  </si>
  <si>
    <t>2*0,5</t>
  </si>
  <si>
    <t>997</t>
  </si>
  <si>
    <t>Přesun sutě</t>
  </si>
  <si>
    <t>997221571</t>
  </si>
  <si>
    <t>Vodorovná doprava vybouraných hmot do 1 km</t>
  </si>
  <si>
    <t>1650629977</t>
  </si>
  <si>
    <t>Vodorovná doprava vybouraných hmot bez naložení, ale se složením a s hrubým urovnáním na vzdálenost do 1 km</t>
  </si>
  <si>
    <t>19,492*0,5</t>
  </si>
  <si>
    <t>997221579</t>
  </si>
  <si>
    <t>Příplatek ZKD 1 km u vodorovné dopravy vybouraných hmot</t>
  </si>
  <si>
    <t>-114467420</t>
  </si>
  <si>
    <t>Vodorovná doprava vybouraných hmot bez naložení, ale se složením a s hrubým urovnáním na vzdálenost Příplatek k ceně za každý další i započatý 1 km přes 1 km</t>
  </si>
  <si>
    <t>19,942*19*0,5</t>
  </si>
  <si>
    <t>25</t>
  </si>
  <si>
    <t>997221612</t>
  </si>
  <si>
    <t>Nakládání vybouraných hmot na dopravní prostředky pro vodorovnou dopravu</t>
  </si>
  <si>
    <t>1736491692</t>
  </si>
  <si>
    <t>Nakládání na dopravní prostředky pro vodorovnou dopravu vybouraných hmot</t>
  </si>
  <si>
    <t>26</t>
  </si>
  <si>
    <t>997221625</t>
  </si>
  <si>
    <t>Poplatek za uložení na skládce (skládkovné) stavebního odpadu železobetonového kód odpadu 17 01 01</t>
  </si>
  <si>
    <t>-1089785493</t>
  </si>
  <si>
    <t>Poplatek za uložení stavebního odpadu na skládce (skládkovné) z armovaného betonu zatříděného do Katalogu odpadů pod kódem 17 01 01</t>
  </si>
  <si>
    <t>27</t>
  </si>
  <si>
    <t>-1776547935</t>
  </si>
  <si>
    <t>SO 04 - NN - Na Cihelně 1327 - Český Brod</t>
  </si>
  <si>
    <t>SO 05 - UN - Na Cihelně 1330 - Český Brod</t>
  </si>
  <si>
    <t>-389803194</t>
  </si>
  <si>
    <t>(7,0+7,0+5,0+5,0)*1,0*0,625</t>
  </si>
  <si>
    <t>-903591560</t>
  </si>
  <si>
    <t>3,0*0,625</t>
  </si>
  <si>
    <t>1024112776</t>
  </si>
  <si>
    <t>(7,0*5,0*0,4+1,06*1,06*8*1,6)*0,625</t>
  </si>
  <si>
    <t>-1416654042</t>
  </si>
  <si>
    <t>-991145874</t>
  </si>
  <si>
    <t>(7,0*5,0*0,4+1,06*1,06*8*1,6)*10*0,625</t>
  </si>
  <si>
    <t>-743244801</t>
  </si>
  <si>
    <t>1285123275</t>
  </si>
  <si>
    <t>-1238923223</t>
  </si>
  <si>
    <t>(7,0*5,0*0,4+1,06*1,06*8*1,6)*1,8*0,625</t>
  </si>
  <si>
    <t>-178841335</t>
  </si>
  <si>
    <t>24*0,625</t>
  </si>
  <si>
    <t>-875783785</t>
  </si>
  <si>
    <t>-827575864</t>
  </si>
  <si>
    <t>15*0,02 'Přepočtené koeficientem množství</t>
  </si>
  <si>
    <t>-1861640486</t>
  </si>
  <si>
    <t>8*0,625</t>
  </si>
  <si>
    <t>Dodávka polopodzemních kontejnerů zvedacích (2xplast, 2xpapír, sklo), čtvercový půdorys a 1,06 m, objem 3m3, materiál těla je beton vyztužený vlákny, včetně dopravy</t>
  </si>
  <si>
    <t>-1935664057</t>
  </si>
  <si>
    <t>-2111494321</t>
  </si>
  <si>
    <t>((6,4*4,4)-(1,06*1,06*8))*0,625</t>
  </si>
  <si>
    <t>-1278352001</t>
  </si>
  <si>
    <t>-354205900</t>
  </si>
  <si>
    <t>11,982*1,03 'Přepočtené koeficientem množství</t>
  </si>
  <si>
    <t>-1947460186</t>
  </si>
  <si>
    <t>(6,4+6,4+4,4+4,4)*0,625</t>
  </si>
  <si>
    <t>728746921</t>
  </si>
  <si>
    <t>22*0,625</t>
  </si>
  <si>
    <t>13,75*1,02 'Přepočtené koeficientem množství</t>
  </si>
  <si>
    <t>-1479345966</t>
  </si>
  <si>
    <t>1142644843</t>
  </si>
  <si>
    <t>6*0,625</t>
  </si>
  <si>
    <t>-15453539</t>
  </si>
  <si>
    <t>1,5*0,625</t>
  </si>
  <si>
    <t>-919987601</t>
  </si>
  <si>
    <t>2*0,625</t>
  </si>
  <si>
    <t>-2075009794</t>
  </si>
  <si>
    <t>19,492*0,625</t>
  </si>
  <si>
    <t>1448030250</t>
  </si>
  <si>
    <t>19,942*19*0,625</t>
  </si>
  <si>
    <t>1811501337</t>
  </si>
  <si>
    <t>-685832786</t>
  </si>
  <si>
    <t>109995436</t>
  </si>
  <si>
    <t>SO 05 - NN - Na Cihelně 1330 - Český Brod</t>
  </si>
  <si>
    <t>(7,0+7,0+5,0+5,0)*1,0*0,375</t>
  </si>
  <si>
    <t>3,0*0,375</t>
  </si>
  <si>
    <t>(7,0*5,0*0,4+1,06*1,06*8*1,6)*0,375</t>
  </si>
  <si>
    <t>(7,0*5,0*0,4+1,06*1,06*8*1,6)*10*0,375</t>
  </si>
  <si>
    <t>(7,0*5,0*0,4+1,06*1,06*8*1,6)*1,8*0,375</t>
  </si>
  <si>
    <t>24*0,375</t>
  </si>
  <si>
    <t>9*0,02 'Přepočtené koeficientem množství</t>
  </si>
  <si>
    <t>8*0,375</t>
  </si>
  <si>
    <t>((6,4*4,4)-(1,06*1,06*8))*0,375</t>
  </si>
  <si>
    <t>7,189*1,03 'Přepočtené koeficientem množství</t>
  </si>
  <si>
    <t>(6,4+6,4+4,4+4,4)*0,375</t>
  </si>
  <si>
    <t>22*0,375</t>
  </si>
  <si>
    <t>8,25*1,02 'Přepočtené koeficientem množství</t>
  </si>
  <si>
    <t>6*0,375</t>
  </si>
  <si>
    <t>1,5*0,375</t>
  </si>
  <si>
    <t>2*0,375</t>
  </si>
  <si>
    <t>19,492*0,375</t>
  </si>
  <si>
    <t>19,942*19*0,375</t>
  </si>
  <si>
    <t>SO 06 - UN - Na Cihelně 1333 - Český Brod</t>
  </si>
  <si>
    <t>1250594908</t>
  </si>
  <si>
    <t>8,0*4,0*0,4</t>
  </si>
  <si>
    <t>-1912882567</t>
  </si>
  <si>
    <t>2,0*0,4</t>
  </si>
  <si>
    <t>-1466762056</t>
  </si>
  <si>
    <t>(8,0*4,0*0,4+1,06*1,06*5*1,6)*0,4</t>
  </si>
  <si>
    <t>1441406283</t>
  </si>
  <si>
    <t>-529268595</t>
  </si>
  <si>
    <t>(8,0*4,0*0,4+1,06*1,06*5*1,6)*10*0,4</t>
  </si>
  <si>
    <t>-1710786114</t>
  </si>
  <si>
    <t>-222625596</t>
  </si>
  <si>
    <t>469964404</t>
  </si>
  <si>
    <t>(8,0*4,0*0,4+1,06*1,06*5*1,6)*1,8*0,4</t>
  </si>
  <si>
    <t>-714414275</t>
  </si>
  <si>
    <t>32*0,4</t>
  </si>
  <si>
    <t>-848220658</t>
  </si>
  <si>
    <t>1024129672</t>
  </si>
  <si>
    <t>12,8*0,02 'Přepočtené koeficientem množství</t>
  </si>
  <si>
    <t>1379848097</t>
  </si>
  <si>
    <t>5*0,4</t>
  </si>
  <si>
    <t>Dodávka polopodzemních kontejnerů zvedacích (plast, papír), čtvercový půdorys a 1,06 m, objem 3m3, materiál těla je beton vyztužený vlákny, včetně dopravy</t>
  </si>
  <si>
    <t>1977885555</t>
  </si>
  <si>
    <t>-1214152631</t>
  </si>
  <si>
    <t>((7,5*3,2)-(1,06*1,06*5))*0,4</t>
  </si>
  <si>
    <t>-1095878198</t>
  </si>
  <si>
    <t>-1880487363</t>
  </si>
  <si>
    <t>7,353*1,03 'Přepočtené koeficientem množství</t>
  </si>
  <si>
    <t>-903830423</t>
  </si>
  <si>
    <t>(7,5+7,5+3,2+3,2)*0,4</t>
  </si>
  <si>
    <t>-1967600251</t>
  </si>
  <si>
    <t>22*0,4</t>
  </si>
  <si>
    <t>8,8*1,02 'Přepočtené koeficientem množství</t>
  </si>
  <si>
    <t>1416708749</t>
  </si>
  <si>
    <t>-1596130629</t>
  </si>
  <si>
    <t>SO 06 - NN - Na Cihelně 1333 - Český Brod</t>
  </si>
  <si>
    <t>8,0*4,0*0,6</t>
  </si>
  <si>
    <t>2,0*0,6</t>
  </si>
  <si>
    <t>(8,0*4,0*0,4+1,06*1,06*5*1,6)*0,6</t>
  </si>
  <si>
    <t>(8,0*4,0*0,4+1,06*1,06*5*1,6)*10*0,6</t>
  </si>
  <si>
    <t>(8,0*4,0*0,4+1,06*1,06*5*1,6)*1,8*0,6</t>
  </si>
  <si>
    <t>32*0,6</t>
  </si>
  <si>
    <t>19,2*0,02 'Přepočtené koeficientem množství</t>
  </si>
  <si>
    <t>5*0,6</t>
  </si>
  <si>
    <t>((7,5*3,2)-(1,06*1,06*5))*0,6</t>
  </si>
  <si>
    <t>11,029*1,03 'Přepočtené koeficientem množství</t>
  </si>
  <si>
    <t>(7,5+7,5+3,2+3,2)*0,6</t>
  </si>
  <si>
    <t>22*0,6</t>
  </si>
  <si>
    <t>13,2*1,02 'Přepočtené koeficientem množství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</si>
  <si>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</si>
  <si>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</si>
  <si>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</si>
  <si>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</si>
  <si>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</si>
  <si>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</si>
  <si>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</si>
  <si>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</si>
  <si>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</si>
  <si>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kpl</t>
  </si>
  <si>
    <t>CS ÚRS 2022 01</t>
  </si>
  <si>
    <t>1024</t>
  </si>
  <si>
    <t>-1669576501</t>
  </si>
  <si>
    <t>012303000</t>
  </si>
  <si>
    <t>Geodetické práce po výstavbě - zaměření skutečného provedení stavby</t>
  </si>
  <si>
    <t>1657338366</t>
  </si>
  <si>
    <t>Geodetické práce po výstavbě</t>
  </si>
  <si>
    <t>013254000</t>
  </si>
  <si>
    <t>Dokumentace skutečného provedení stavby</t>
  </si>
  <si>
    <t>paré</t>
  </si>
  <si>
    <t>-515382581</t>
  </si>
  <si>
    <t>6*4</t>
  </si>
  <si>
    <t>013274000</t>
  </si>
  <si>
    <t>Pasportizace objektu před započetím prací</t>
  </si>
  <si>
    <t>-337907590</t>
  </si>
  <si>
    <t>013284000</t>
  </si>
  <si>
    <t>Pasportizace objektu po provedení prací</t>
  </si>
  <si>
    <t>1109459988</t>
  </si>
  <si>
    <t>VRN3</t>
  </si>
  <si>
    <t>Zařízení staveniště</t>
  </si>
  <si>
    <t>032103000</t>
  </si>
  <si>
    <t>Náklady na zařízení staveniště - stavební buňky, přístupové trasy, včetně odvozu a demontáže</t>
  </si>
  <si>
    <t>-1682861189</t>
  </si>
  <si>
    <t>Náklady na stavební buňky</t>
  </si>
  <si>
    <t>VRN4</t>
  </si>
  <si>
    <t>Inženýrská činnost</t>
  </si>
  <si>
    <t>043134000</t>
  </si>
  <si>
    <t>Zkoušky zatěžovací</t>
  </si>
  <si>
    <t>1031225982</t>
  </si>
  <si>
    <t>6*1</t>
  </si>
  <si>
    <t>045002000</t>
  </si>
  <si>
    <t>Kompletační a koordinační činnost</t>
  </si>
  <si>
    <t>-270193237</t>
  </si>
  <si>
    <t>VRN7</t>
  </si>
  <si>
    <t>Provozní vlivy</t>
  </si>
  <si>
    <t>072103001</t>
  </si>
  <si>
    <t>Projednání DIO a zajištění DIR místní komunikace, včetně poplatku</t>
  </si>
  <si>
    <t>802049282</t>
  </si>
  <si>
    <t>Projednání DIO a zajištění DIR komunikace II.a III. třídy</t>
  </si>
  <si>
    <t>072103011</t>
  </si>
  <si>
    <t>Zajištění DIO místní komunikace - jednoduché el. vedení osazení, pronájem, demontáž a odvoz dopravního značení dle DIO</t>
  </si>
  <si>
    <t>-1018119179</t>
  </si>
  <si>
    <t>Zajištění DIO komunikace II. a III. třídy - jednoduché el. vedení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</si>
</sst>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53</v>
      </c>
      <c r="AI60" s="40"/>
      <c r="AJ60" s="40"/>
      <c r="AK60" s="40"/>
      <c r="AL60" s="40"/>
      <c r="AM60" s="62" t="s">
        <v>54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56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53</v>
      </c>
      <c r="AI75" s="40"/>
      <c r="AJ75" s="40"/>
      <c r="AK75" s="40"/>
      <c r="AL75" s="40"/>
      <c r="AM75" s="62" t="s">
        <v>54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084-3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Polopodzemní kontejnery - Český Brod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Český Brod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1. 8. 2023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25.6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Město Český Brod, Náměstí Husovo 70, 282 01 Český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LNConsult s.r.o., U hřiště 250, 250 83 Škvorec</v>
      </c>
      <c r="AN89" s="69"/>
      <c r="AO89" s="69"/>
      <c r="AP89" s="69"/>
      <c r="AQ89" s="38"/>
      <c r="AR89" s="42"/>
      <c r="AS89" s="79" t="s">
        <v>58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59</v>
      </c>
      <c r="D92" s="92"/>
      <c r="E92" s="92"/>
      <c r="F92" s="92"/>
      <c r="G92" s="92"/>
      <c r="H92" s="93"/>
      <c r="I92" s="94" t="s">
        <v>60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61</v>
      </c>
      <c r="AH92" s="92"/>
      <c r="AI92" s="92"/>
      <c r="AJ92" s="92"/>
      <c r="AK92" s="92"/>
      <c r="AL92" s="92"/>
      <c r="AM92" s="92"/>
      <c r="AN92" s="94" t="s">
        <v>62</v>
      </c>
      <c r="AO92" s="92"/>
      <c r="AP92" s="96"/>
      <c r="AQ92" s="97" t="s">
        <v>63</v>
      </c>
      <c r="AR92" s="42"/>
      <c r="AS92" s="98" t="s">
        <v>64</v>
      </c>
      <c r="AT92" s="99" t="s">
        <v>65</v>
      </c>
      <c r="AU92" s="99" t="s">
        <v>66</v>
      </c>
      <c r="AV92" s="99" t="s">
        <v>67</v>
      </c>
      <c r="AW92" s="99" t="s">
        <v>68</v>
      </c>
      <c r="AX92" s="99" t="s">
        <v>69</v>
      </c>
      <c r="AY92" s="99" t="s">
        <v>70</v>
      </c>
      <c r="AZ92" s="99" t="s">
        <v>71</v>
      </c>
      <c r="BA92" s="99" t="s">
        <v>72</v>
      </c>
      <c r="BB92" s="99" t="s">
        <v>73</v>
      </c>
      <c r="BC92" s="99" t="s">
        <v>74</v>
      </c>
      <c r="BD92" s="100" t="s">
        <v>75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ROUND(SUM(AG95:AG105),2)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ROUND(SUM(AS95:AS105),2)</f>
        <v>0</v>
      </c>
      <c r="AT94" s="112">
        <f>ROUND(SUM(AV94:AW94),2)</f>
        <v>0</v>
      </c>
      <c r="AU94" s="113">
        <f>ROUND(SUM(AU95:AU105),5)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ROUND(SUM(AZ95:AZ105),2)</f>
        <v>0</v>
      </c>
      <c r="BA94" s="112">
        <f>ROUND(SUM(BA95:BA105),2)</f>
        <v>0</v>
      </c>
      <c r="BB94" s="112">
        <f>ROUND(SUM(BB95:BB105),2)</f>
        <v>0</v>
      </c>
      <c r="BC94" s="112">
        <f>ROUND(SUM(BC95:BC105),2)</f>
        <v>0</v>
      </c>
      <c r="BD94" s="114">
        <f>ROUND(SUM(BD95:BD105),2)</f>
        <v>0</v>
      </c>
      <c r="BE94" s="6"/>
      <c r="BS94" s="115" t="s">
        <v>77</v>
      </c>
      <c r="BT94" s="115" t="s">
        <v>78</v>
      </c>
      <c r="BU94" s="116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pans="1:91" s="7" customFormat="1" ht="16.5" customHeight="1">
      <c r="A95" s="117" t="s">
        <v>82</v>
      </c>
      <c r="B95" s="118"/>
      <c r="C95" s="119"/>
      <c r="D95" s="120" t="s">
        <v>83</v>
      </c>
      <c r="E95" s="120"/>
      <c r="F95" s="120"/>
      <c r="G95" s="120"/>
      <c r="H95" s="120"/>
      <c r="I95" s="121"/>
      <c r="J95" s="120" t="s">
        <v>84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Ve Staré Vsi - Li...'!J30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85</v>
      </c>
      <c r="AR95" s="124"/>
      <c r="AS95" s="125">
        <v>0</v>
      </c>
      <c r="AT95" s="126">
        <f>ROUND(SUM(AV95:AW95),2)</f>
        <v>0</v>
      </c>
      <c r="AU95" s="127">
        <f>'SO 01 - Ve Staré Vsi - Li...'!P121</f>
        <v>0</v>
      </c>
      <c r="AV95" s="126">
        <f>'SO 01 - Ve Staré Vsi - Li...'!J33</f>
        <v>0</v>
      </c>
      <c r="AW95" s="126">
        <f>'SO 01 - Ve Staré Vsi - Li...'!J34</f>
        <v>0</v>
      </c>
      <c r="AX95" s="126">
        <f>'SO 01 - Ve Staré Vsi - Li...'!J35</f>
        <v>0</v>
      </c>
      <c r="AY95" s="126">
        <f>'SO 01 - Ve Staré Vsi - Li...'!J36</f>
        <v>0</v>
      </c>
      <c r="AZ95" s="126">
        <f>'SO 01 - Ve Staré Vsi - Li...'!F33</f>
        <v>0</v>
      </c>
      <c r="BA95" s="126">
        <f>'SO 01 - Ve Staré Vsi - Li...'!F34</f>
        <v>0</v>
      </c>
      <c r="BB95" s="126">
        <f>'SO 01 - Ve Staré Vsi - Li...'!F35</f>
        <v>0</v>
      </c>
      <c r="BC95" s="126">
        <f>'SO 01 - Ve Staré Vsi - Li...'!F36</f>
        <v>0</v>
      </c>
      <c r="BD95" s="128">
        <f>'SO 01 - Ve Staré Vsi - Li...'!F37</f>
        <v>0</v>
      </c>
      <c r="BE95" s="7"/>
      <c r="BT95" s="129" t="s">
        <v>86</v>
      </c>
      <c r="BV95" s="129" t="s">
        <v>80</v>
      </c>
      <c r="BW95" s="129" t="s">
        <v>87</v>
      </c>
      <c r="BX95" s="129" t="s">
        <v>5</v>
      </c>
      <c r="CL95" s="129" t="s">
        <v>1</v>
      </c>
      <c r="CM95" s="129" t="s">
        <v>88</v>
      </c>
    </row>
    <row r="96" spans="1:91" s="7" customFormat="1" ht="16.5" customHeight="1">
      <c r="A96" s="117" t="s">
        <v>82</v>
      </c>
      <c r="B96" s="118"/>
      <c r="C96" s="119"/>
      <c r="D96" s="120" t="s">
        <v>89</v>
      </c>
      <c r="E96" s="120"/>
      <c r="F96" s="120"/>
      <c r="G96" s="120"/>
      <c r="H96" s="120"/>
      <c r="I96" s="121"/>
      <c r="J96" s="120" t="s">
        <v>90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02 - Havelská - Štolmíř'!J30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85</v>
      </c>
      <c r="AR96" s="124"/>
      <c r="AS96" s="125">
        <v>0</v>
      </c>
      <c r="AT96" s="126">
        <f>ROUND(SUM(AV96:AW96),2)</f>
        <v>0</v>
      </c>
      <c r="AU96" s="127">
        <f>'SO 02 - Havelská - Štolmíř'!P121</f>
        <v>0</v>
      </c>
      <c r="AV96" s="126">
        <f>'SO 02 - Havelská - Štolmíř'!J33</f>
        <v>0</v>
      </c>
      <c r="AW96" s="126">
        <f>'SO 02 - Havelská - Štolmíř'!J34</f>
        <v>0</v>
      </c>
      <c r="AX96" s="126">
        <f>'SO 02 - Havelská - Štolmíř'!J35</f>
        <v>0</v>
      </c>
      <c r="AY96" s="126">
        <f>'SO 02 - Havelská - Štolmíř'!J36</f>
        <v>0</v>
      </c>
      <c r="AZ96" s="126">
        <f>'SO 02 - Havelská - Štolmíř'!F33</f>
        <v>0</v>
      </c>
      <c r="BA96" s="126">
        <f>'SO 02 - Havelská - Štolmíř'!F34</f>
        <v>0</v>
      </c>
      <c r="BB96" s="126">
        <f>'SO 02 - Havelská - Štolmíř'!F35</f>
        <v>0</v>
      </c>
      <c r="BC96" s="126">
        <f>'SO 02 - Havelská - Štolmíř'!F36</f>
        <v>0</v>
      </c>
      <c r="BD96" s="128">
        <f>'SO 02 - Havelská - Štolmíř'!F37</f>
        <v>0</v>
      </c>
      <c r="BE96" s="7"/>
      <c r="BT96" s="129" t="s">
        <v>86</v>
      </c>
      <c r="BV96" s="129" t="s">
        <v>80</v>
      </c>
      <c r="BW96" s="129" t="s">
        <v>91</v>
      </c>
      <c r="BX96" s="129" t="s">
        <v>5</v>
      </c>
      <c r="CL96" s="129" t="s">
        <v>1</v>
      </c>
      <c r="CM96" s="129" t="s">
        <v>88</v>
      </c>
    </row>
    <row r="97" spans="1:91" s="7" customFormat="1" ht="24.75" customHeight="1">
      <c r="A97" s="117" t="s">
        <v>82</v>
      </c>
      <c r="B97" s="118"/>
      <c r="C97" s="119"/>
      <c r="D97" s="120" t="s">
        <v>92</v>
      </c>
      <c r="E97" s="120"/>
      <c r="F97" s="120"/>
      <c r="G97" s="120"/>
      <c r="H97" s="120"/>
      <c r="I97" s="121"/>
      <c r="J97" s="120" t="s">
        <v>93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03 - UN - Palackého - 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85</v>
      </c>
      <c r="AR97" s="124"/>
      <c r="AS97" s="125">
        <v>0</v>
      </c>
      <c r="AT97" s="126">
        <f>ROUND(SUM(AV97:AW97),2)</f>
        <v>0</v>
      </c>
      <c r="AU97" s="127">
        <f>'SO 03 - UN - Palackého - ...'!P121</f>
        <v>0</v>
      </c>
      <c r="AV97" s="126">
        <f>'SO 03 - UN - Palackého - ...'!J33</f>
        <v>0</v>
      </c>
      <c r="AW97" s="126">
        <f>'SO 03 - UN - Palackého - ...'!J34</f>
        <v>0</v>
      </c>
      <c r="AX97" s="126">
        <f>'SO 03 - UN - Palackého - ...'!J35</f>
        <v>0</v>
      </c>
      <c r="AY97" s="126">
        <f>'SO 03 - UN - Palackého - ...'!J36</f>
        <v>0</v>
      </c>
      <c r="AZ97" s="126">
        <f>'SO 03 - UN - Palackého - ...'!F33</f>
        <v>0</v>
      </c>
      <c r="BA97" s="126">
        <f>'SO 03 - UN - Palackého - ...'!F34</f>
        <v>0</v>
      </c>
      <c r="BB97" s="126">
        <f>'SO 03 - UN - Palackého - ...'!F35</f>
        <v>0</v>
      </c>
      <c r="BC97" s="126">
        <f>'SO 03 - UN - Palackého - ...'!F36</f>
        <v>0</v>
      </c>
      <c r="BD97" s="128">
        <f>'SO 03 - UN - Palackého - ...'!F37</f>
        <v>0</v>
      </c>
      <c r="BE97" s="7"/>
      <c r="BT97" s="129" t="s">
        <v>86</v>
      </c>
      <c r="BV97" s="129" t="s">
        <v>80</v>
      </c>
      <c r="BW97" s="129" t="s">
        <v>94</v>
      </c>
      <c r="BX97" s="129" t="s">
        <v>5</v>
      </c>
      <c r="CL97" s="129" t="s">
        <v>1</v>
      </c>
      <c r="CM97" s="129" t="s">
        <v>88</v>
      </c>
    </row>
    <row r="98" spans="1:91" s="7" customFormat="1" ht="24.75" customHeight="1">
      <c r="A98" s="117" t="s">
        <v>82</v>
      </c>
      <c r="B98" s="118"/>
      <c r="C98" s="119"/>
      <c r="D98" s="120" t="s">
        <v>95</v>
      </c>
      <c r="E98" s="120"/>
      <c r="F98" s="120"/>
      <c r="G98" s="120"/>
      <c r="H98" s="120"/>
      <c r="I98" s="121"/>
      <c r="J98" s="120" t="s">
        <v>93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03 - NN - Palackého - ...'!J30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85</v>
      </c>
      <c r="AR98" s="124"/>
      <c r="AS98" s="125">
        <v>0</v>
      </c>
      <c r="AT98" s="126">
        <f>ROUND(SUM(AV98:AW98),2)</f>
        <v>0</v>
      </c>
      <c r="AU98" s="127">
        <f>'SO 03 - NN - Palackého - ...'!P121</f>
        <v>0</v>
      </c>
      <c r="AV98" s="126">
        <f>'SO 03 - NN - Palackého - ...'!J33</f>
        <v>0</v>
      </c>
      <c r="AW98" s="126">
        <f>'SO 03 - NN - Palackého - ...'!J34</f>
        <v>0</v>
      </c>
      <c r="AX98" s="126">
        <f>'SO 03 - NN - Palackého - ...'!J35</f>
        <v>0</v>
      </c>
      <c r="AY98" s="126">
        <f>'SO 03 - NN - Palackého - ...'!J36</f>
        <v>0</v>
      </c>
      <c r="AZ98" s="126">
        <f>'SO 03 - NN - Palackého - ...'!F33</f>
        <v>0</v>
      </c>
      <c r="BA98" s="126">
        <f>'SO 03 - NN - Palackého - ...'!F34</f>
        <v>0</v>
      </c>
      <c r="BB98" s="126">
        <f>'SO 03 - NN - Palackého - ...'!F35</f>
        <v>0</v>
      </c>
      <c r="BC98" s="126">
        <f>'SO 03 - NN - Palackého - ...'!F36</f>
        <v>0</v>
      </c>
      <c r="BD98" s="128">
        <f>'SO 03 - NN - Palackého - ...'!F37</f>
        <v>0</v>
      </c>
      <c r="BE98" s="7"/>
      <c r="BT98" s="129" t="s">
        <v>86</v>
      </c>
      <c r="BV98" s="129" t="s">
        <v>80</v>
      </c>
      <c r="BW98" s="129" t="s">
        <v>96</v>
      </c>
      <c r="BX98" s="129" t="s">
        <v>5</v>
      </c>
      <c r="CL98" s="129" t="s">
        <v>1</v>
      </c>
      <c r="CM98" s="129" t="s">
        <v>88</v>
      </c>
    </row>
    <row r="99" spans="1:91" s="7" customFormat="1" ht="24.75" customHeight="1">
      <c r="A99" s="117" t="s">
        <v>82</v>
      </c>
      <c r="B99" s="118"/>
      <c r="C99" s="119"/>
      <c r="D99" s="120" t="s">
        <v>97</v>
      </c>
      <c r="E99" s="120"/>
      <c r="F99" s="120"/>
      <c r="G99" s="120"/>
      <c r="H99" s="120"/>
      <c r="I99" s="121"/>
      <c r="J99" s="120" t="s">
        <v>98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'SO 04 - UN - Na Cihelně 1...'!J30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85</v>
      </c>
      <c r="AR99" s="124"/>
      <c r="AS99" s="125">
        <v>0</v>
      </c>
      <c r="AT99" s="126">
        <f>ROUND(SUM(AV99:AW99),2)</f>
        <v>0</v>
      </c>
      <c r="AU99" s="127">
        <f>'SO 04 - UN - Na Cihelně 1...'!P122</f>
        <v>0</v>
      </c>
      <c r="AV99" s="126">
        <f>'SO 04 - UN - Na Cihelně 1...'!J33</f>
        <v>0</v>
      </c>
      <c r="AW99" s="126">
        <f>'SO 04 - UN - Na Cihelně 1...'!J34</f>
        <v>0</v>
      </c>
      <c r="AX99" s="126">
        <f>'SO 04 - UN - Na Cihelně 1...'!J35</f>
        <v>0</v>
      </c>
      <c r="AY99" s="126">
        <f>'SO 04 - UN - Na Cihelně 1...'!J36</f>
        <v>0</v>
      </c>
      <c r="AZ99" s="126">
        <f>'SO 04 - UN - Na Cihelně 1...'!F33</f>
        <v>0</v>
      </c>
      <c r="BA99" s="126">
        <f>'SO 04 - UN - Na Cihelně 1...'!F34</f>
        <v>0</v>
      </c>
      <c r="BB99" s="126">
        <f>'SO 04 - UN - Na Cihelně 1...'!F35</f>
        <v>0</v>
      </c>
      <c r="BC99" s="126">
        <f>'SO 04 - UN - Na Cihelně 1...'!F36</f>
        <v>0</v>
      </c>
      <c r="BD99" s="128">
        <f>'SO 04 - UN - Na Cihelně 1...'!F37</f>
        <v>0</v>
      </c>
      <c r="BE99" s="7"/>
      <c r="BT99" s="129" t="s">
        <v>86</v>
      </c>
      <c r="BV99" s="129" t="s">
        <v>80</v>
      </c>
      <c r="BW99" s="129" t="s">
        <v>99</v>
      </c>
      <c r="BX99" s="129" t="s">
        <v>5</v>
      </c>
      <c r="CL99" s="129" t="s">
        <v>1</v>
      </c>
      <c r="CM99" s="129" t="s">
        <v>88</v>
      </c>
    </row>
    <row r="100" spans="1:91" s="7" customFormat="1" ht="24.75" customHeight="1">
      <c r="A100" s="117" t="s">
        <v>82</v>
      </c>
      <c r="B100" s="118"/>
      <c r="C100" s="119"/>
      <c r="D100" s="120" t="s">
        <v>100</v>
      </c>
      <c r="E100" s="120"/>
      <c r="F100" s="120"/>
      <c r="G100" s="120"/>
      <c r="H100" s="120"/>
      <c r="I100" s="121"/>
      <c r="J100" s="120" t="s">
        <v>98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'SO 04 - NN - Na Cihelně 1...'!J30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85</v>
      </c>
      <c r="AR100" s="124"/>
      <c r="AS100" s="125">
        <v>0</v>
      </c>
      <c r="AT100" s="126">
        <f>ROUND(SUM(AV100:AW100),2)</f>
        <v>0</v>
      </c>
      <c r="AU100" s="127">
        <f>'SO 04 - NN - Na Cihelně 1...'!P122</f>
        <v>0</v>
      </c>
      <c r="AV100" s="126">
        <f>'SO 04 - NN - Na Cihelně 1...'!J33</f>
        <v>0</v>
      </c>
      <c r="AW100" s="126">
        <f>'SO 04 - NN - Na Cihelně 1...'!J34</f>
        <v>0</v>
      </c>
      <c r="AX100" s="126">
        <f>'SO 04 - NN - Na Cihelně 1...'!J35</f>
        <v>0</v>
      </c>
      <c r="AY100" s="126">
        <f>'SO 04 - NN - Na Cihelně 1...'!J36</f>
        <v>0</v>
      </c>
      <c r="AZ100" s="126">
        <f>'SO 04 - NN - Na Cihelně 1...'!F33</f>
        <v>0</v>
      </c>
      <c r="BA100" s="126">
        <f>'SO 04 - NN - Na Cihelně 1...'!F34</f>
        <v>0</v>
      </c>
      <c r="BB100" s="126">
        <f>'SO 04 - NN - Na Cihelně 1...'!F35</f>
        <v>0</v>
      </c>
      <c r="BC100" s="126">
        <f>'SO 04 - NN - Na Cihelně 1...'!F36</f>
        <v>0</v>
      </c>
      <c r="BD100" s="128">
        <f>'SO 04 - NN - Na Cihelně 1...'!F37</f>
        <v>0</v>
      </c>
      <c r="BE100" s="7"/>
      <c r="BT100" s="129" t="s">
        <v>86</v>
      </c>
      <c r="BV100" s="129" t="s">
        <v>80</v>
      </c>
      <c r="BW100" s="129" t="s">
        <v>101</v>
      </c>
      <c r="BX100" s="129" t="s">
        <v>5</v>
      </c>
      <c r="CL100" s="129" t="s">
        <v>1</v>
      </c>
      <c r="CM100" s="129" t="s">
        <v>88</v>
      </c>
    </row>
    <row r="101" spans="1:91" s="7" customFormat="1" ht="24.75" customHeight="1">
      <c r="A101" s="117" t="s">
        <v>82</v>
      </c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'SO 05 - UN - Na Cihelně 1...'!J30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85</v>
      </c>
      <c r="AR101" s="124"/>
      <c r="AS101" s="125">
        <v>0</v>
      </c>
      <c r="AT101" s="126">
        <f>ROUND(SUM(AV101:AW101),2)</f>
        <v>0</v>
      </c>
      <c r="AU101" s="127">
        <f>'SO 05 - UN - Na Cihelně 1...'!P122</f>
        <v>0</v>
      </c>
      <c r="AV101" s="126">
        <f>'SO 05 - UN - Na Cihelně 1...'!J33</f>
        <v>0</v>
      </c>
      <c r="AW101" s="126">
        <f>'SO 05 - UN - Na Cihelně 1...'!J34</f>
        <v>0</v>
      </c>
      <c r="AX101" s="126">
        <f>'SO 05 - UN - Na Cihelně 1...'!J35</f>
        <v>0</v>
      </c>
      <c r="AY101" s="126">
        <f>'SO 05 - UN - Na Cihelně 1...'!J36</f>
        <v>0</v>
      </c>
      <c r="AZ101" s="126">
        <f>'SO 05 - UN - Na Cihelně 1...'!F33</f>
        <v>0</v>
      </c>
      <c r="BA101" s="126">
        <f>'SO 05 - UN - Na Cihelně 1...'!F34</f>
        <v>0</v>
      </c>
      <c r="BB101" s="126">
        <f>'SO 05 - UN - Na Cihelně 1...'!F35</f>
        <v>0</v>
      </c>
      <c r="BC101" s="126">
        <f>'SO 05 - UN - Na Cihelně 1...'!F36</f>
        <v>0</v>
      </c>
      <c r="BD101" s="128">
        <f>'SO 05 - UN - Na Cihelně 1...'!F37</f>
        <v>0</v>
      </c>
      <c r="BE101" s="7"/>
      <c r="BT101" s="129" t="s">
        <v>86</v>
      </c>
      <c r="BV101" s="129" t="s">
        <v>80</v>
      </c>
      <c r="BW101" s="129" t="s">
        <v>104</v>
      </c>
      <c r="BX101" s="129" t="s">
        <v>5</v>
      </c>
      <c r="CL101" s="129" t="s">
        <v>1</v>
      </c>
      <c r="CM101" s="129" t="s">
        <v>88</v>
      </c>
    </row>
    <row r="102" spans="1:91" s="7" customFormat="1" ht="24.75" customHeight="1">
      <c r="A102" s="117" t="s">
        <v>82</v>
      </c>
      <c r="B102" s="118"/>
      <c r="C102" s="119"/>
      <c r="D102" s="120" t="s">
        <v>105</v>
      </c>
      <c r="E102" s="120"/>
      <c r="F102" s="120"/>
      <c r="G102" s="120"/>
      <c r="H102" s="120"/>
      <c r="I102" s="121"/>
      <c r="J102" s="120" t="s">
        <v>103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'SO 05 - NN - Na Cihelně 1...'!J30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85</v>
      </c>
      <c r="AR102" s="124"/>
      <c r="AS102" s="125">
        <v>0</v>
      </c>
      <c r="AT102" s="126">
        <f>ROUND(SUM(AV102:AW102),2)</f>
        <v>0</v>
      </c>
      <c r="AU102" s="127">
        <f>'SO 05 - NN - Na Cihelně 1...'!P122</f>
        <v>0</v>
      </c>
      <c r="AV102" s="126">
        <f>'SO 05 - NN - Na Cihelně 1...'!J33</f>
        <v>0</v>
      </c>
      <c r="AW102" s="126">
        <f>'SO 05 - NN - Na Cihelně 1...'!J34</f>
        <v>0</v>
      </c>
      <c r="AX102" s="126">
        <f>'SO 05 - NN - Na Cihelně 1...'!J35</f>
        <v>0</v>
      </c>
      <c r="AY102" s="126">
        <f>'SO 05 - NN - Na Cihelně 1...'!J36</f>
        <v>0</v>
      </c>
      <c r="AZ102" s="126">
        <f>'SO 05 - NN - Na Cihelně 1...'!F33</f>
        <v>0</v>
      </c>
      <c r="BA102" s="126">
        <f>'SO 05 - NN - Na Cihelně 1...'!F34</f>
        <v>0</v>
      </c>
      <c r="BB102" s="126">
        <f>'SO 05 - NN - Na Cihelně 1...'!F35</f>
        <v>0</v>
      </c>
      <c r="BC102" s="126">
        <f>'SO 05 - NN - Na Cihelně 1...'!F36</f>
        <v>0</v>
      </c>
      <c r="BD102" s="128">
        <f>'SO 05 - NN - Na Cihelně 1...'!F37</f>
        <v>0</v>
      </c>
      <c r="BE102" s="7"/>
      <c r="BT102" s="129" t="s">
        <v>86</v>
      </c>
      <c r="BV102" s="129" t="s">
        <v>80</v>
      </c>
      <c r="BW102" s="129" t="s">
        <v>106</v>
      </c>
      <c r="BX102" s="129" t="s">
        <v>5</v>
      </c>
      <c r="CL102" s="129" t="s">
        <v>1</v>
      </c>
      <c r="CM102" s="129" t="s">
        <v>88</v>
      </c>
    </row>
    <row r="103" spans="1:91" s="7" customFormat="1" ht="24.75" customHeight="1">
      <c r="A103" s="117" t="s">
        <v>82</v>
      </c>
      <c r="B103" s="118"/>
      <c r="C103" s="119"/>
      <c r="D103" s="120" t="s">
        <v>107</v>
      </c>
      <c r="E103" s="120"/>
      <c r="F103" s="120"/>
      <c r="G103" s="120"/>
      <c r="H103" s="120"/>
      <c r="I103" s="121"/>
      <c r="J103" s="120" t="s">
        <v>108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'SO 06 - UN - Na Cihelně 1...'!J30</f>
        <v>0</v>
      </c>
      <c r="AH103" s="121"/>
      <c r="AI103" s="121"/>
      <c r="AJ103" s="121"/>
      <c r="AK103" s="121"/>
      <c r="AL103" s="121"/>
      <c r="AM103" s="121"/>
      <c r="AN103" s="122">
        <f>SUM(AG103,AT103)</f>
        <v>0</v>
      </c>
      <c r="AO103" s="121"/>
      <c r="AP103" s="121"/>
      <c r="AQ103" s="123" t="s">
        <v>85</v>
      </c>
      <c r="AR103" s="124"/>
      <c r="AS103" s="125">
        <v>0</v>
      </c>
      <c r="AT103" s="126">
        <f>ROUND(SUM(AV103:AW103),2)</f>
        <v>0</v>
      </c>
      <c r="AU103" s="127">
        <f>'SO 06 - UN - Na Cihelně 1...'!P121</f>
        <v>0</v>
      </c>
      <c r="AV103" s="126">
        <f>'SO 06 - UN - Na Cihelně 1...'!J33</f>
        <v>0</v>
      </c>
      <c r="AW103" s="126">
        <f>'SO 06 - UN - Na Cihelně 1...'!J34</f>
        <v>0</v>
      </c>
      <c r="AX103" s="126">
        <f>'SO 06 - UN - Na Cihelně 1...'!J35</f>
        <v>0</v>
      </c>
      <c r="AY103" s="126">
        <f>'SO 06 - UN - Na Cihelně 1...'!J36</f>
        <v>0</v>
      </c>
      <c r="AZ103" s="126">
        <f>'SO 06 - UN - Na Cihelně 1...'!F33</f>
        <v>0</v>
      </c>
      <c r="BA103" s="126">
        <f>'SO 06 - UN - Na Cihelně 1...'!F34</f>
        <v>0</v>
      </c>
      <c r="BB103" s="126">
        <f>'SO 06 - UN - Na Cihelně 1...'!F35</f>
        <v>0</v>
      </c>
      <c r="BC103" s="126">
        <f>'SO 06 - UN - Na Cihelně 1...'!F36</f>
        <v>0</v>
      </c>
      <c r="BD103" s="128">
        <f>'SO 06 - UN - Na Cihelně 1...'!F37</f>
        <v>0</v>
      </c>
      <c r="BE103" s="7"/>
      <c r="BT103" s="129" t="s">
        <v>86</v>
      </c>
      <c r="BV103" s="129" t="s">
        <v>80</v>
      </c>
      <c r="BW103" s="129" t="s">
        <v>109</v>
      </c>
      <c r="BX103" s="129" t="s">
        <v>5</v>
      </c>
      <c r="CL103" s="129" t="s">
        <v>1</v>
      </c>
      <c r="CM103" s="129" t="s">
        <v>88</v>
      </c>
    </row>
    <row r="104" spans="1:91" s="7" customFormat="1" ht="24.75" customHeight="1">
      <c r="A104" s="117" t="s">
        <v>82</v>
      </c>
      <c r="B104" s="118"/>
      <c r="C104" s="119"/>
      <c r="D104" s="120" t="s">
        <v>110</v>
      </c>
      <c r="E104" s="120"/>
      <c r="F104" s="120"/>
      <c r="G104" s="120"/>
      <c r="H104" s="120"/>
      <c r="I104" s="121"/>
      <c r="J104" s="120" t="s">
        <v>108</v>
      </c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2">
        <f>'SO 06 - NN - Na Cihelně 1...'!J30</f>
        <v>0</v>
      </c>
      <c r="AH104" s="121"/>
      <c r="AI104" s="121"/>
      <c r="AJ104" s="121"/>
      <c r="AK104" s="121"/>
      <c r="AL104" s="121"/>
      <c r="AM104" s="121"/>
      <c r="AN104" s="122">
        <f>SUM(AG104,AT104)</f>
        <v>0</v>
      </c>
      <c r="AO104" s="121"/>
      <c r="AP104" s="121"/>
      <c r="AQ104" s="123" t="s">
        <v>85</v>
      </c>
      <c r="AR104" s="124"/>
      <c r="AS104" s="125">
        <v>0</v>
      </c>
      <c r="AT104" s="126">
        <f>ROUND(SUM(AV104:AW104),2)</f>
        <v>0</v>
      </c>
      <c r="AU104" s="127">
        <f>'SO 06 - NN - Na Cihelně 1...'!P121</f>
        <v>0</v>
      </c>
      <c r="AV104" s="126">
        <f>'SO 06 - NN - Na Cihelně 1...'!J33</f>
        <v>0</v>
      </c>
      <c r="AW104" s="126">
        <f>'SO 06 - NN - Na Cihelně 1...'!J34</f>
        <v>0</v>
      </c>
      <c r="AX104" s="126">
        <f>'SO 06 - NN - Na Cihelně 1...'!J35</f>
        <v>0</v>
      </c>
      <c r="AY104" s="126">
        <f>'SO 06 - NN - Na Cihelně 1...'!J36</f>
        <v>0</v>
      </c>
      <c r="AZ104" s="126">
        <f>'SO 06 - NN - Na Cihelně 1...'!F33</f>
        <v>0</v>
      </c>
      <c r="BA104" s="126">
        <f>'SO 06 - NN - Na Cihelně 1...'!F34</f>
        <v>0</v>
      </c>
      <c r="BB104" s="126">
        <f>'SO 06 - NN - Na Cihelně 1...'!F35</f>
        <v>0</v>
      </c>
      <c r="BC104" s="126">
        <f>'SO 06 - NN - Na Cihelně 1...'!F36</f>
        <v>0</v>
      </c>
      <c r="BD104" s="128">
        <f>'SO 06 - NN - Na Cihelně 1...'!F37</f>
        <v>0</v>
      </c>
      <c r="BE104" s="7"/>
      <c r="BT104" s="129" t="s">
        <v>86</v>
      </c>
      <c r="BV104" s="129" t="s">
        <v>80</v>
      </c>
      <c r="BW104" s="129" t="s">
        <v>111</v>
      </c>
      <c r="BX104" s="129" t="s">
        <v>5</v>
      </c>
      <c r="CL104" s="129" t="s">
        <v>1</v>
      </c>
      <c r="CM104" s="129" t="s">
        <v>88</v>
      </c>
    </row>
    <row r="105" spans="1:91" s="7" customFormat="1" ht="16.5" customHeight="1">
      <c r="A105" s="117" t="s">
        <v>82</v>
      </c>
      <c r="B105" s="118"/>
      <c r="C105" s="119"/>
      <c r="D105" s="120" t="s">
        <v>112</v>
      </c>
      <c r="E105" s="120"/>
      <c r="F105" s="120"/>
      <c r="G105" s="120"/>
      <c r="H105" s="120"/>
      <c r="I105" s="121"/>
      <c r="J105" s="120" t="s">
        <v>113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2">
        <f>'VRN - Vedlejší rozpočtové...'!J30</f>
        <v>0</v>
      </c>
      <c r="AH105" s="121"/>
      <c r="AI105" s="121"/>
      <c r="AJ105" s="121"/>
      <c r="AK105" s="121"/>
      <c r="AL105" s="121"/>
      <c r="AM105" s="121"/>
      <c r="AN105" s="122">
        <f>SUM(AG105,AT105)</f>
        <v>0</v>
      </c>
      <c r="AO105" s="121"/>
      <c r="AP105" s="121"/>
      <c r="AQ105" s="123" t="s">
        <v>85</v>
      </c>
      <c r="AR105" s="124"/>
      <c r="AS105" s="130">
        <v>0</v>
      </c>
      <c r="AT105" s="131">
        <f>ROUND(SUM(AV105:AW105),2)</f>
        <v>0</v>
      </c>
      <c r="AU105" s="132">
        <f>'VRN - Vedlejší rozpočtové...'!P121</f>
        <v>0</v>
      </c>
      <c r="AV105" s="131">
        <f>'VRN - Vedlejší rozpočtové...'!J33</f>
        <v>0</v>
      </c>
      <c r="AW105" s="131">
        <f>'VRN - Vedlejší rozpočtové...'!J34</f>
        <v>0</v>
      </c>
      <c r="AX105" s="131">
        <f>'VRN - Vedlejší rozpočtové...'!J35</f>
        <v>0</v>
      </c>
      <c r="AY105" s="131">
        <f>'VRN - Vedlejší rozpočtové...'!J36</f>
        <v>0</v>
      </c>
      <c r="AZ105" s="131">
        <f>'VRN - Vedlejší rozpočtové...'!F33</f>
        <v>0</v>
      </c>
      <c r="BA105" s="131">
        <f>'VRN - Vedlejší rozpočtové...'!F34</f>
        <v>0</v>
      </c>
      <c r="BB105" s="131">
        <f>'VRN - Vedlejší rozpočtové...'!F35</f>
        <v>0</v>
      </c>
      <c r="BC105" s="131">
        <f>'VRN - Vedlejší rozpočtové...'!F36</f>
        <v>0</v>
      </c>
      <c r="BD105" s="133">
        <f>'VRN - Vedlejší rozpočtové...'!F37</f>
        <v>0</v>
      </c>
      <c r="BE105" s="7"/>
      <c r="BT105" s="129" t="s">
        <v>86</v>
      </c>
      <c r="BV105" s="129" t="s">
        <v>80</v>
      </c>
      <c r="BW105" s="129" t="s">
        <v>114</v>
      </c>
      <c r="BX105" s="129" t="s">
        <v>5</v>
      </c>
      <c r="CL105" s="129" t="s">
        <v>1</v>
      </c>
      <c r="CM105" s="129" t="s">
        <v>88</v>
      </c>
    </row>
    <row r="106" spans="1:57" s="2" customFormat="1" ht="30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42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42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</sheetData>
  <sheetProtection password="CC35" sheet="1" objects="1" scenarios="1" formatColumns="0" formatRows="0"/>
  <mergeCells count="8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G94:AM94"/>
    <mergeCell ref="AN94:AP94"/>
  </mergeCells>
  <hyperlinks>
    <hyperlink ref="A95" location="'SO 01 - Ve Staré Vsi - Li...'!C2" display="/"/>
    <hyperlink ref="A96" location="'SO 02 - Havelská - Štolmíř'!C2" display="/"/>
    <hyperlink ref="A97" location="'SO 03 - UN - Palackého - ...'!C2" display="/"/>
    <hyperlink ref="A98" location="'SO 03 - NN - Palackého - ...'!C2" display="/"/>
    <hyperlink ref="A99" location="'SO 04 - UN - Na Cihelně 1...'!C2" display="/"/>
    <hyperlink ref="A100" location="'SO 04 - NN - Na Cihelně 1...'!C2" display="/"/>
    <hyperlink ref="A101" location="'SO 05 - UN - Na Cihelně 1...'!C2" display="/"/>
    <hyperlink ref="A102" location="'SO 05 - NN - Na Cihelně 1...'!C2" display="/"/>
    <hyperlink ref="A103" location="'SO 06 - UN - Na Cihelně 1...'!C2" display="/"/>
    <hyperlink ref="A104" location="'SO 06 - NN - Na Cihelně 1...'!C2" display="/"/>
    <hyperlink ref="A10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488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06 - UN - Na Cihelně 1333 -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06 - UN - Na Cihelně 1333 -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13.157450659999999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13.157450659999999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0.000256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12.8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489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490</v>
      </c>
      <c r="G126" s="235"/>
      <c r="H126" s="238">
        <v>12.8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0.8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491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492</v>
      </c>
      <c r="G129" s="235"/>
      <c r="H129" s="238">
        <v>0.8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8.716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493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494</v>
      </c>
      <c r="G132" s="235"/>
      <c r="H132" s="238">
        <v>8.716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8.716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495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494</v>
      </c>
      <c r="G135" s="235"/>
      <c r="H135" s="238">
        <v>8.716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87.155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496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497</v>
      </c>
      <c r="G138" s="235"/>
      <c r="H138" s="238">
        <v>87.155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8.716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498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494</v>
      </c>
      <c r="G141" s="235"/>
      <c r="H141" s="238">
        <v>8.716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8.716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499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494</v>
      </c>
      <c r="G144" s="235"/>
      <c r="H144" s="238">
        <v>8.716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15.688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500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501</v>
      </c>
      <c r="G147" s="235"/>
      <c r="H147" s="238">
        <v>15.688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12.8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502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503</v>
      </c>
      <c r="G150" s="235"/>
      <c r="H150" s="238">
        <v>12.8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12.8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504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503</v>
      </c>
      <c r="G153" s="235"/>
      <c r="H153" s="238">
        <v>12.8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0.256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0.000256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505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503</v>
      </c>
      <c r="G156" s="235"/>
      <c r="H156" s="238">
        <v>12.8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506</v>
      </c>
      <c r="G157" s="235"/>
      <c r="H157" s="238">
        <v>0.256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2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507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508</v>
      </c>
      <c r="G160" s="235"/>
      <c r="H160" s="238">
        <v>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4.2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509</v>
      </c>
      <c r="G161" s="219" t="s">
        <v>148</v>
      </c>
      <c r="H161" s="220">
        <v>2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510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168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508</v>
      </c>
      <c r="G163" s="235"/>
      <c r="H163" s="238">
        <v>2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6.721798659999999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7.353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5.073569999999999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511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512</v>
      </c>
      <c r="G167" s="235"/>
      <c r="H167" s="238">
        <v>7.353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7.353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0.6560346599999999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513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512</v>
      </c>
      <c r="G170" s="235"/>
      <c r="H170" s="238">
        <v>7.353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7.574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0.992194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514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512</v>
      </c>
      <c r="G173" s="235"/>
      <c r="H173" s="238">
        <v>7.353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515</v>
      </c>
      <c r="G174" s="235"/>
      <c r="H174" s="238">
        <v>7.574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6.435396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8.56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1.1085200000000002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516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517</v>
      </c>
      <c r="G178" s="235"/>
      <c r="H178" s="238">
        <v>8.56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8.976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0.32313600000000003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518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519</v>
      </c>
      <c r="G181" s="235"/>
      <c r="H181" s="238">
        <v>8.8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520</v>
      </c>
      <c r="G182" s="235"/>
      <c r="H182" s="238">
        <v>8.976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2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5.00374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521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508</v>
      </c>
      <c r="G185" s="235"/>
      <c r="H185" s="238">
        <v>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12.834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522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523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06 - NN - Na Cihelně 1333 -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06 - NN - Na Cihelně 1333 -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19.735655379999997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19.735655379999997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0.000384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19.2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489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524</v>
      </c>
      <c r="G126" s="235"/>
      <c r="H126" s="238">
        <v>19.2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1.2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491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525</v>
      </c>
      <c r="G129" s="235"/>
      <c r="H129" s="238">
        <v>1.2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13.073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493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526</v>
      </c>
      <c r="G132" s="235"/>
      <c r="H132" s="238">
        <v>13.073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13.073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495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526</v>
      </c>
      <c r="G135" s="235"/>
      <c r="H135" s="238">
        <v>13.073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130.733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496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527</v>
      </c>
      <c r="G138" s="235"/>
      <c r="H138" s="238">
        <v>130.733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13.073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498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526</v>
      </c>
      <c r="G141" s="235"/>
      <c r="H141" s="238">
        <v>13.073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13.073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499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526</v>
      </c>
      <c r="G144" s="235"/>
      <c r="H144" s="238">
        <v>13.073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23.532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500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528</v>
      </c>
      <c r="G147" s="235"/>
      <c r="H147" s="238">
        <v>23.532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19.2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502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529</v>
      </c>
      <c r="G150" s="235"/>
      <c r="H150" s="238">
        <v>19.2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19.2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504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529</v>
      </c>
      <c r="G153" s="235"/>
      <c r="H153" s="238">
        <v>19.2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0.384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0.000384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505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529</v>
      </c>
      <c r="G156" s="235"/>
      <c r="H156" s="238">
        <v>19.2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530</v>
      </c>
      <c r="G157" s="235"/>
      <c r="H157" s="238">
        <v>0.384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507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531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349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510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168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531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10.08217738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11.029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7.610009999999999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511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532</v>
      </c>
      <c r="G167" s="235"/>
      <c r="H167" s="238">
        <v>11.029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11.029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0.9840073799999999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513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532</v>
      </c>
      <c r="G170" s="235"/>
      <c r="H170" s="238">
        <v>11.029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11.36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1.48816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514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532</v>
      </c>
      <c r="G173" s="235"/>
      <c r="H173" s="238">
        <v>11.029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533</v>
      </c>
      <c r="G174" s="235"/>
      <c r="H174" s="238">
        <v>11.36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9.653094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12.84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1.66278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516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534</v>
      </c>
      <c r="G178" s="235"/>
      <c r="H178" s="238">
        <v>12.84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13.464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0.48470399999999997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518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535</v>
      </c>
      <c r="G181" s="235"/>
      <c r="H181" s="238">
        <v>13.2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536</v>
      </c>
      <c r="G182" s="235"/>
      <c r="H182" s="238">
        <v>13.464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521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531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19.251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522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537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ROUND((SUM(BE121:BE156)),2)</f>
        <v>0</v>
      </c>
      <c r="G33" s="36"/>
      <c r="H33" s="36"/>
      <c r="I33" s="153">
        <v>0.21</v>
      </c>
      <c r="J33" s="152">
        <f>ROUND(((SUM(BE121:BE156))*I33),2)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ROUND((SUM(BF121:BF156)),2)</f>
        <v>0</v>
      </c>
      <c r="G34" s="36"/>
      <c r="H34" s="36"/>
      <c r="I34" s="153">
        <v>0.15</v>
      </c>
      <c r="J34" s="152">
        <f>ROUND(((SUM(BF121:BF156))*I34),2)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ROUND((SUM(BG121:BG156)),2)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ROUND((SUM(BH121:BH156)),2)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ROUND((SUM(BI121:BI156)),2)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VRN - Vedlejší rozpočtové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537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538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539</v>
      </c>
      <c r="E99" s="186"/>
      <c r="F99" s="186"/>
      <c r="G99" s="186"/>
      <c r="H99" s="186"/>
      <c r="I99" s="186"/>
      <c r="J99" s="187">
        <f>J139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540</v>
      </c>
      <c r="E100" s="186"/>
      <c r="F100" s="186"/>
      <c r="G100" s="186"/>
      <c r="H100" s="186"/>
      <c r="I100" s="186"/>
      <c r="J100" s="187">
        <f>J143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541</v>
      </c>
      <c r="E101" s="186"/>
      <c r="F101" s="186"/>
      <c r="G101" s="186"/>
      <c r="H101" s="186"/>
      <c r="I101" s="186"/>
      <c r="J101" s="187">
        <f>J150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VRN - Vedlejší rozpočtové náklady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0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112</v>
      </c>
      <c r="F122" s="203" t="s">
        <v>113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P123+P139+P143+P150</f>
        <v>0</v>
      </c>
      <c r="Q122" s="208"/>
      <c r="R122" s="209">
        <f>R123+R139+R143+R150</f>
        <v>0</v>
      </c>
      <c r="S122" s="208"/>
      <c r="T122" s="210">
        <f>T123+T139+T143+T150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169</v>
      </c>
      <c r="AT122" s="212" t="s">
        <v>77</v>
      </c>
      <c r="AU122" s="212" t="s">
        <v>78</v>
      </c>
      <c r="AY122" s="211" t="s">
        <v>143</v>
      </c>
      <c r="BK122" s="213">
        <f>BK123+BK139+BK143+BK150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542</v>
      </c>
      <c r="F123" s="214" t="s">
        <v>543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SUM(P124:P138)</f>
        <v>0</v>
      </c>
      <c r="Q123" s="208"/>
      <c r="R123" s="209">
        <f>SUM(R124:R138)</f>
        <v>0</v>
      </c>
      <c r="S123" s="208"/>
      <c r="T123" s="210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169</v>
      </c>
      <c r="AT123" s="212" t="s">
        <v>77</v>
      </c>
      <c r="AU123" s="212" t="s">
        <v>86</v>
      </c>
      <c r="AY123" s="211" t="s">
        <v>143</v>
      </c>
      <c r="BK123" s="213">
        <f>SUM(BK124:BK138)</f>
        <v>0</v>
      </c>
    </row>
    <row r="124" spans="1:65" s="2" customFormat="1" ht="16.5" customHeight="1">
      <c r="A124" s="36"/>
      <c r="B124" s="37"/>
      <c r="C124" s="216" t="s">
        <v>86</v>
      </c>
      <c r="D124" s="216" t="s">
        <v>145</v>
      </c>
      <c r="E124" s="217" t="s">
        <v>544</v>
      </c>
      <c r="F124" s="218" t="s">
        <v>545</v>
      </c>
      <c r="G124" s="219" t="s">
        <v>546</v>
      </c>
      <c r="H124" s="220">
        <v>6</v>
      </c>
      <c r="I124" s="221"/>
      <c r="J124" s="222">
        <f>ROUND(I124*H124,2)</f>
        <v>0</v>
      </c>
      <c r="K124" s="218" t="s">
        <v>547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548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548</v>
      </c>
      <c r="BM124" s="227" t="s">
        <v>549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545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176</v>
      </c>
      <c r="G126" s="235"/>
      <c r="H126" s="238">
        <v>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550</v>
      </c>
      <c r="F127" s="218" t="s">
        <v>551</v>
      </c>
      <c r="G127" s="219" t="s">
        <v>546</v>
      </c>
      <c r="H127" s="220">
        <v>6</v>
      </c>
      <c r="I127" s="221"/>
      <c r="J127" s="222">
        <f>ROUND(I127*H127,2)</f>
        <v>0</v>
      </c>
      <c r="K127" s="218" t="s">
        <v>547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548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548</v>
      </c>
      <c r="BM127" s="227" t="s">
        <v>552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553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176</v>
      </c>
      <c r="G129" s="235"/>
      <c r="H129" s="238">
        <v>6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16.5" customHeight="1">
      <c r="A130" s="36"/>
      <c r="B130" s="37"/>
      <c r="C130" s="216" t="s">
        <v>160</v>
      </c>
      <c r="D130" s="216" t="s">
        <v>145</v>
      </c>
      <c r="E130" s="217" t="s">
        <v>554</v>
      </c>
      <c r="F130" s="218" t="s">
        <v>555</v>
      </c>
      <c r="G130" s="219" t="s">
        <v>556</v>
      </c>
      <c r="H130" s="220">
        <v>24</v>
      </c>
      <c r="I130" s="221"/>
      <c r="J130" s="222">
        <f>ROUND(I130*H130,2)</f>
        <v>0</v>
      </c>
      <c r="K130" s="218" t="s">
        <v>547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548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548</v>
      </c>
      <c r="BM130" s="227" t="s">
        <v>557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555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558</v>
      </c>
      <c r="G132" s="235"/>
      <c r="H132" s="238">
        <v>24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16.5" customHeight="1">
      <c r="A133" s="36"/>
      <c r="B133" s="37"/>
      <c r="C133" s="216" t="s">
        <v>169</v>
      </c>
      <c r="D133" s="216" t="s">
        <v>145</v>
      </c>
      <c r="E133" s="217" t="s">
        <v>559</v>
      </c>
      <c r="F133" s="218" t="s">
        <v>560</v>
      </c>
      <c r="G133" s="219" t="s">
        <v>546</v>
      </c>
      <c r="H133" s="220">
        <v>6</v>
      </c>
      <c r="I133" s="221"/>
      <c r="J133" s="222">
        <f>ROUND(I133*H133,2)</f>
        <v>0</v>
      </c>
      <c r="K133" s="218" t="s">
        <v>547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548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548</v>
      </c>
      <c r="BM133" s="227" t="s">
        <v>561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560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176</v>
      </c>
      <c r="G135" s="235"/>
      <c r="H135" s="238">
        <v>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16.5" customHeight="1">
      <c r="A136" s="36"/>
      <c r="B136" s="37"/>
      <c r="C136" s="216" t="s">
        <v>176</v>
      </c>
      <c r="D136" s="216" t="s">
        <v>145</v>
      </c>
      <c r="E136" s="217" t="s">
        <v>562</v>
      </c>
      <c r="F136" s="218" t="s">
        <v>563</v>
      </c>
      <c r="G136" s="219" t="s">
        <v>546</v>
      </c>
      <c r="H136" s="220">
        <v>6</v>
      </c>
      <c r="I136" s="221"/>
      <c r="J136" s="222">
        <f>ROUND(I136*H136,2)</f>
        <v>0</v>
      </c>
      <c r="K136" s="218" t="s">
        <v>547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548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548</v>
      </c>
      <c r="BM136" s="227" t="s">
        <v>564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563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176</v>
      </c>
      <c r="G138" s="235"/>
      <c r="H138" s="238">
        <v>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3" s="12" customFormat="1" ht="22.8" customHeight="1">
      <c r="A139" s="12"/>
      <c r="B139" s="200"/>
      <c r="C139" s="201"/>
      <c r="D139" s="202" t="s">
        <v>77</v>
      </c>
      <c r="E139" s="214" t="s">
        <v>565</v>
      </c>
      <c r="F139" s="214" t="s">
        <v>566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SUM(P140:P142)</f>
        <v>0</v>
      </c>
      <c r="Q139" s="208"/>
      <c r="R139" s="209">
        <f>SUM(R140:R142)</f>
        <v>0</v>
      </c>
      <c r="S139" s="208"/>
      <c r="T139" s="21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169</v>
      </c>
      <c r="AT139" s="212" t="s">
        <v>77</v>
      </c>
      <c r="AU139" s="212" t="s">
        <v>86</v>
      </c>
      <c r="AY139" s="211" t="s">
        <v>143</v>
      </c>
      <c r="BK139" s="213">
        <f>SUM(BK140:BK142)</f>
        <v>0</v>
      </c>
    </row>
    <row r="140" spans="1:65" s="2" customFormat="1" ht="24.15" customHeight="1">
      <c r="A140" s="36"/>
      <c r="B140" s="37"/>
      <c r="C140" s="216" t="s">
        <v>183</v>
      </c>
      <c r="D140" s="216" t="s">
        <v>145</v>
      </c>
      <c r="E140" s="217" t="s">
        <v>567</v>
      </c>
      <c r="F140" s="218" t="s">
        <v>568</v>
      </c>
      <c r="G140" s="219" t="s">
        <v>546</v>
      </c>
      <c r="H140" s="220">
        <v>1</v>
      </c>
      <c r="I140" s="221"/>
      <c r="J140" s="222">
        <f>ROUND(I140*H140,2)</f>
        <v>0</v>
      </c>
      <c r="K140" s="218" t="s">
        <v>547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548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548</v>
      </c>
      <c r="BM140" s="227" t="s">
        <v>569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570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86</v>
      </c>
      <c r="G142" s="235"/>
      <c r="H142" s="238">
        <v>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3" s="12" customFormat="1" ht="22.8" customHeight="1">
      <c r="A143" s="12"/>
      <c r="B143" s="200"/>
      <c r="C143" s="201"/>
      <c r="D143" s="202" t="s">
        <v>77</v>
      </c>
      <c r="E143" s="214" t="s">
        <v>571</v>
      </c>
      <c r="F143" s="214" t="s">
        <v>572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SUM(P144:P149)</f>
        <v>0</v>
      </c>
      <c r="Q143" s="208"/>
      <c r="R143" s="209">
        <f>SUM(R144:R149)</f>
        <v>0</v>
      </c>
      <c r="S143" s="208"/>
      <c r="T143" s="21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169</v>
      </c>
      <c r="AT143" s="212" t="s">
        <v>77</v>
      </c>
      <c r="AU143" s="212" t="s">
        <v>86</v>
      </c>
      <c r="AY143" s="211" t="s">
        <v>143</v>
      </c>
      <c r="BK143" s="213">
        <f>SUM(BK144:BK149)</f>
        <v>0</v>
      </c>
    </row>
    <row r="144" spans="1:65" s="2" customFormat="1" ht="16.5" customHeight="1">
      <c r="A144" s="36"/>
      <c r="B144" s="37"/>
      <c r="C144" s="216" t="s">
        <v>150</v>
      </c>
      <c r="D144" s="216" t="s">
        <v>145</v>
      </c>
      <c r="E144" s="217" t="s">
        <v>573</v>
      </c>
      <c r="F144" s="218" t="s">
        <v>574</v>
      </c>
      <c r="G144" s="219" t="s">
        <v>148</v>
      </c>
      <c r="H144" s="220">
        <v>6</v>
      </c>
      <c r="I144" s="221"/>
      <c r="J144" s="222">
        <f>ROUND(I144*H144,2)</f>
        <v>0</v>
      </c>
      <c r="K144" s="218" t="s">
        <v>547</v>
      </c>
      <c r="L144" s="42"/>
      <c r="M144" s="223" t="s">
        <v>1</v>
      </c>
      <c r="N144" s="224" t="s">
        <v>43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548</v>
      </c>
      <c r="AT144" s="227" t="s">
        <v>145</v>
      </c>
      <c r="AU144" s="227" t="s">
        <v>88</v>
      </c>
      <c r="AY144" s="15" t="s">
        <v>143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548</v>
      </c>
      <c r="BM144" s="227" t="s">
        <v>575</v>
      </c>
    </row>
    <row r="145" spans="1:47" s="2" customFormat="1" ht="12">
      <c r="A145" s="36"/>
      <c r="B145" s="37"/>
      <c r="C145" s="38"/>
      <c r="D145" s="229" t="s">
        <v>152</v>
      </c>
      <c r="E145" s="38"/>
      <c r="F145" s="230" t="s">
        <v>574</v>
      </c>
      <c r="G145" s="38"/>
      <c r="H145" s="38"/>
      <c r="I145" s="231"/>
      <c r="J145" s="38"/>
      <c r="K145" s="38"/>
      <c r="L145" s="42"/>
      <c r="M145" s="232"/>
      <c r="N145" s="233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152</v>
      </c>
      <c r="AU145" s="15" t="s">
        <v>88</v>
      </c>
    </row>
    <row r="146" spans="1:51" s="13" customFormat="1" ht="12">
      <c r="A146" s="13"/>
      <c r="B146" s="234"/>
      <c r="C146" s="235"/>
      <c r="D146" s="229" t="s">
        <v>154</v>
      </c>
      <c r="E146" s="236" t="s">
        <v>1</v>
      </c>
      <c r="F146" s="237" t="s">
        <v>576</v>
      </c>
      <c r="G146" s="235"/>
      <c r="H146" s="238">
        <v>6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154</v>
      </c>
      <c r="AU146" s="244" t="s">
        <v>88</v>
      </c>
      <c r="AV146" s="13" t="s">
        <v>88</v>
      </c>
      <c r="AW146" s="13" t="s">
        <v>34</v>
      </c>
      <c r="AX146" s="13" t="s">
        <v>86</v>
      </c>
      <c r="AY146" s="244" t="s">
        <v>143</v>
      </c>
    </row>
    <row r="147" spans="1:65" s="2" customFormat="1" ht="16.5" customHeight="1">
      <c r="A147" s="36"/>
      <c r="B147" s="37"/>
      <c r="C147" s="216" t="s">
        <v>189</v>
      </c>
      <c r="D147" s="216" t="s">
        <v>145</v>
      </c>
      <c r="E147" s="217" t="s">
        <v>577</v>
      </c>
      <c r="F147" s="218" t="s">
        <v>578</v>
      </c>
      <c r="G147" s="219" t="s">
        <v>546</v>
      </c>
      <c r="H147" s="220">
        <v>6</v>
      </c>
      <c r="I147" s="221"/>
      <c r="J147" s="222">
        <f>ROUND(I147*H147,2)</f>
        <v>0</v>
      </c>
      <c r="K147" s="218" t="s">
        <v>547</v>
      </c>
      <c r="L147" s="42"/>
      <c r="M147" s="223" t="s">
        <v>1</v>
      </c>
      <c r="N147" s="224" t="s">
        <v>43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548</v>
      </c>
      <c r="AT147" s="227" t="s">
        <v>145</v>
      </c>
      <c r="AU147" s="227" t="s">
        <v>88</v>
      </c>
      <c r="AY147" s="15" t="s">
        <v>143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548</v>
      </c>
      <c r="BM147" s="227" t="s">
        <v>579</v>
      </c>
    </row>
    <row r="148" spans="1:47" s="2" customFormat="1" ht="12">
      <c r="A148" s="36"/>
      <c r="B148" s="37"/>
      <c r="C148" s="38"/>
      <c r="D148" s="229" t="s">
        <v>152</v>
      </c>
      <c r="E148" s="38"/>
      <c r="F148" s="230" t="s">
        <v>578</v>
      </c>
      <c r="G148" s="38"/>
      <c r="H148" s="38"/>
      <c r="I148" s="231"/>
      <c r="J148" s="38"/>
      <c r="K148" s="38"/>
      <c r="L148" s="42"/>
      <c r="M148" s="232"/>
      <c r="N148" s="233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152</v>
      </c>
      <c r="AU148" s="15" t="s">
        <v>88</v>
      </c>
    </row>
    <row r="149" spans="1:51" s="13" customFormat="1" ht="12">
      <c r="A149" s="13"/>
      <c r="B149" s="234"/>
      <c r="C149" s="235"/>
      <c r="D149" s="229" t="s">
        <v>154</v>
      </c>
      <c r="E149" s="236" t="s">
        <v>1</v>
      </c>
      <c r="F149" s="237" t="s">
        <v>176</v>
      </c>
      <c r="G149" s="235"/>
      <c r="H149" s="238">
        <v>6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154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143</v>
      </c>
    </row>
    <row r="150" spans="1:63" s="12" customFormat="1" ht="22.8" customHeight="1">
      <c r="A150" s="12"/>
      <c r="B150" s="200"/>
      <c r="C150" s="201"/>
      <c r="D150" s="202" t="s">
        <v>77</v>
      </c>
      <c r="E150" s="214" t="s">
        <v>580</v>
      </c>
      <c r="F150" s="214" t="s">
        <v>581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SUM(P151:P156)</f>
        <v>0</v>
      </c>
      <c r="Q150" s="208"/>
      <c r="R150" s="209">
        <f>SUM(R151:R156)</f>
        <v>0</v>
      </c>
      <c r="S150" s="208"/>
      <c r="T150" s="210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169</v>
      </c>
      <c r="AT150" s="212" t="s">
        <v>77</v>
      </c>
      <c r="AU150" s="212" t="s">
        <v>86</v>
      </c>
      <c r="AY150" s="211" t="s">
        <v>143</v>
      </c>
      <c r="BK150" s="213">
        <f>SUM(BK151:BK156)</f>
        <v>0</v>
      </c>
    </row>
    <row r="151" spans="1:65" s="2" customFormat="1" ht="24.15" customHeight="1">
      <c r="A151" s="36"/>
      <c r="B151" s="37"/>
      <c r="C151" s="216" t="s">
        <v>194</v>
      </c>
      <c r="D151" s="216" t="s">
        <v>145</v>
      </c>
      <c r="E151" s="217" t="s">
        <v>582</v>
      </c>
      <c r="F151" s="218" t="s">
        <v>583</v>
      </c>
      <c r="G151" s="219" t="s">
        <v>546</v>
      </c>
      <c r="H151" s="220">
        <v>6</v>
      </c>
      <c r="I151" s="221"/>
      <c r="J151" s="222">
        <f>ROUND(I151*H151,2)</f>
        <v>0</v>
      </c>
      <c r="K151" s="218" t="s">
        <v>547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548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548</v>
      </c>
      <c r="BM151" s="227" t="s">
        <v>584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585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176</v>
      </c>
      <c r="G153" s="235"/>
      <c r="H153" s="238">
        <v>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37.8" customHeight="1">
      <c r="A154" s="36"/>
      <c r="B154" s="37"/>
      <c r="C154" s="216" t="s">
        <v>199</v>
      </c>
      <c r="D154" s="216" t="s">
        <v>145</v>
      </c>
      <c r="E154" s="217" t="s">
        <v>586</v>
      </c>
      <c r="F154" s="218" t="s">
        <v>587</v>
      </c>
      <c r="G154" s="219" t="s">
        <v>546</v>
      </c>
      <c r="H154" s="220">
        <v>6</v>
      </c>
      <c r="I154" s="221"/>
      <c r="J154" s="222">
        <f>ROUND(I154*H154,2)</f>
        <v>0</v>
      </c>
      <c r="K154" s="218" t="s">
        <v>547</v>
      </c>
      <c r="L154" s="42"/>
      <c r="M154" s="223" t="s">
        <v>1</v>
      </c>
      <c r="N154" s="224" t="s">
        <v>43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548</v>
      </c>
      <c r="AT154" s="227" t="s">
        <v>145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548</v>
      </c>
      <c r="BM154" s="227" t="s">
        <v>588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589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176</v>
      </c>
      <c r="G156" s="235"/>
      <c r="H156" s="238">
        <v>6</v>
      </c>
      <c r="I156" s="239"/>
      <c r="J156" s="235"/>
      <c r="K156" s="235"/>
      <c r="L156" s="240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31" s="2" customFormat="1" ht="6.95" customHeight="1">
      <c r="A157" s="36"/>
      <c r="B157" s="64"/>
      <c r="C157" s="65"/>
      <c r="D157" s="65"/>
      <c r="E157" s="65"/>
      <c r="F157" s="65"/>
      <c r="G157" s="65"/>
      <c r="H157" s="65"/>
      <c r="I157" s="65"/>
      <c r="J157" s="65"/>
      <c r="K157" s="65"/>
      <c r="L157" s="42"/>
      <c r="M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</sheetData>
  <sheetProtection password="CC35" sheet="1" objects="1" scenarios="1" formatColumns="0" formatRows="0" autoFilter="0"/>
  <autoFilter ref="C120:K1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117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ROUND((SUM(BE121:BE200)),2)</f>
        <v>0</v>
      </c>
      <c r="G33" s="36"/>
      <c r="H33" s="36"/>
      <c r="I33" s="153">
        <v>0.21</v>
      </c>
      <c r="J33" s="152">
        <f>ROUND(((SUM(BE121:BE200))*I33),2)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ROUND((SUM(BF121:BF200)),2)</f>
        <v>0</v>
      </c>
      <c r="G34" s="36"/>
      <c r="H34" s="36"/>
      <c r="I34" s="153">
        <v>0.15</v>
      </c>
      <c r="J34" s="152">
        <f>ROUND(((SUM(BF121:BF200))*I34),2)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ROUND((SUM(BG121:BG200)),2)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ROUND((SUM(BH121:BH200)),2)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ROUND((SUM(BI121:BI200)),2)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01 - Ve Staré Vsi - Liblice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J176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J187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J198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01 - Ve Staré Vsi - Liblice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27.842496920000002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P123+P176+P187+P198</f>
        <v>0</v>
      </c>
      <c r="Q122" s="208"/>
      <c r="R122" s="209">
        <f>R123+R176+R187+R198</f>
        <v>27.842496920000002</v>
      </c>
      <c r="S122" s="208"/>
      <c r="T122" s="210">
        <f>T123+T176+T187+T198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BK123+BK176+BK187+BK198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SUM(P124:P175)</f>
        <v>0</v>
      </c>
      <c r="Q123" s="208"/>
      <c r="R123" s="209">
        <f>SUM(R124:R175)</f>
        <v>0.0005600000000000001</v>
      </c>
      <c r="S123" s="208"/>
      <c r="T123" s="210">
        <f>SUM(T124:T175)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SUM(BK124:BK175)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146</v>
      </c>
      <c r="F124" s="218" t="s">
        <v>147</v>
      </c>
      <c r="G124" s="219" t="s">
        <v>148</v>
      </c>
      <c r="H124" s="220">
        <v>2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151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153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88</v>
      </c>
      <c r="G126" s="235"/>
      <c r="H126" s="238">
        <v>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1.75" customHeight="1">
      <c r="A127" s="36"/>
      <c r="B127" s="37"/>
      <c r="C127" s="216" t="s">
        <v>88</v>
      </c>
      <c r="D127" s="216" t="s">
        <v>145</v>
      </c>
      <c r="E127" s="217" t="s">
        <v>155</v>
      </c>
      <c r="F127" s="218" t="s">
        <v>156</v>
      </c>
      <c r="G127" s="219" t="s">
        <v>148</v>
      </c>
      <c r="H127" s="220">
        <v>20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157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158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159</v>
      </c>
      <c r="G129" s="235"/>
      <c r="H129" s="238">
        <v>20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24.15" customHeight="1">
      <c r="A130" s="36"/>
      <c r="B130" s="37"/>
      <c r="C130" s="216" t="s">
        <v>160</v>
      </c>
      <c r="D130" s="216" t="s">
        <v>145</v>
      </c>
      <c r="E130" s="217" t="s">
        <v>161</v>
      </c>
      <c r="F130" s="218" t="s">
        <v>162</v>
      </c>
      <c r="G130" s="219" t="s">
        <v>148</v>
      </c>
      <c r="H130" s="220">
        <v>2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163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164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88</v>
      </c>
      <c r="G132" s="235"/>
      <c r="H132" s="238">
        <v>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21.75" customHeight="1">
      <c r="A133" s="36"/>
      <c r="B133" s="37"/>
      <c r="C133" s="216" t="s">
        <v>150</v>
      </c>
      <c r="D133" s="216" t="s">
        <v>145</v>
      </c>
      <c r="E133" s="217" t="s">
        <v>165</v>
      </c>
      <c r="F133" s="218" t="s">
        <v>166</v>
      </c>
      <c r="G133" s="219" t="s">
        <v>148</v>
      </c>
      <c r="H133" s="220">
        <v>2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167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168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88</v>
      </c>
      <c r="G135" s="235"/>
      <c r="H135" s="238">
        <v>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24.15" customHeight="1">
      <c r="A136" s="36"/>
      <c r="B136" s="37"/>
      <c r="C136" s="216" t="s">
        <v>169</v>
      </c>
      <c r="D136" s="216" t="s">
        <v>145</v>
      </c>
      <c r="E136" s="217" t="s">
        <v>170</v>
      </c>
      <c r="F136" s="218" t="s">
        <v>171</v>
      </c>
      <c r="G136" s="219" t="s">
        <v>172</v>
      </c>
      <c r="H136" s="220">
        <v>28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173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174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175</v>
      </c>
      <c r="G138" s="235"/>
      <c r="H138" s="238">
        <v>28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177</v>
      </c>
      <c r="F139" s="218" t="s">
        <v>178</v>
      </c>
      <c r="G139" s="219" t="s">
        <v>179</v>
      </c>
      <c r="H139" s="220">
        <v>1.5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180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181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182</v>
      </c>
      <c r="G141" s="235"/>
      <c r="H141" s="238">
        <v>1.5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33" customHeight="1">
      <c r="A142" s="36"/>
      <c r="B142" s="37"/>
      <c r="C142" s="216" t="s">
        <v>183</v>
      </c>
      <c r="D142" s="216" t="s">
        <v>145</v>
      </c>
      <c r="E142" s="217" t="s">
        <v>184</v>
      </c>
      <c r="F142" s="218" t="s">
        <v>185</v>
      </c>
      <c r="G142" s="219" t="s">
        <v>179</v>
      </c>
      <c r="H142" s="220">
        <v>18.391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186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187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188</v>
      </c>
      <c r="G144" s="235"/>
      <c r="H144" s="238">
        <v>18.391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190</v>
      </c>
      <c r="F145" s="218" t="s">
        <v>191</v>
      </c>
      <c r="G145" s="219" t="s">
        <v>179</v>
      </c>
      <c r="H145" s="220">
        <v>18.391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192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193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188</v>
      </c>
      <c r="G147" s="235"/>
      <c r="H147" s="238">
        <v>18.391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37.8" customHeight="1">
      <c r="A148" s="36"/>
      <c r="B148" s="37"/>
      <c r="C148" s="216" t="s">
        <v>194</v>
      </c>
      <c r="D148" s="216" t="s">
        <v>145</v>
      </c>
      <c r="E148" s="217" t="s">
        <v>195</v>
      </c>
      <c r="F148" s="218" t="s">
        <v>196</v>
      </c>
      <c r="G148" s="219" t="s">
        <v>179</v>
      </c>
      <c r="H148" s="220">
        <v>18.391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197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198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188</v>
      </c>
      <c r="G150" s="235"/>
      <c r="H150" s="238">
        <v>18.391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37.8" customHeight="1">
      <c r="A151" s="36"/>
      <c r="B151" s="37"/>
      <c r="C151" s="216" t="s">
        <v>199</v>
      </c>
      <c r="D151" s="216" t="s">
        <v>145</v>
      </c>
      <c r="E151" s="217" t="s">
        <v>200</v>
      </c>
      <c r="F151" s="218" t="s">
        <v>201</v>
      </c>
      <c r="G151" s="219" t="s">
        <v>179</v>
      </c>
      <c r="H151" s="220">
        <v>183.91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202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203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204</v>
      </c>
      <c r="G153" s="235"/>
      <c r="H153" s="238">
        <v>183.91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24.15" customHeight="1">
      <c r="A154" s="36"/>
      <c r="B154" s="37"/>
      <c r="C154" s="216" t="s">
        <v>205</v>
      </c>
      <c r="D154" s="216" t="s">
        <v>145</v>
      </c>
      <c r="E154" s="217" t="s">
        <v>206</v>
      </c>
      <c r="F154" s="218" t="s">
        <v>207</v>
      </c>
      <c r="G154" s="219" t="s">
        <v>179</v>
      </c>
      <c r="H154" s="220">
        <v>18.391</v>
      </c>
      <c r="I154" s="221"/>
      <c r="J154" s="222">
        <f>ROUND(I154*H154,2)</f>
        <v>0</v>
      </c>
      <c r="K154" s="218" t="s">
        <v>149</v>
      </c>
      <c r="L154" s="42"/>
      <c r="M154" s="223" t="s">
        <v>1</v>
      </c>
      <c r="N154" s="224" t="s">
        <v>43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150</v>
      </c>
      <c r="AT154" s="227" t="s">
        <v>145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208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209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188</v>
      </c>
      <c r="G156" s="235"/>
      <c r="H156" s="238">
        <v>18.391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65" s="2" customFormat="1" ht="24.15" customHeight="1">
      <c r="A157" s="36"/>
      <c r="B157" s="37"/>
      <c r="C157" s="216" t="s">
        <v>210</v>
      </c>
      <c r="D157" s="216" t="s">
        <v>145</v>
      </c>
      <c r="E157" s="217" t="s">
        <v>211</v>
      </c>
      <c r="F157" s="218" t="s">
        <v>212</v>
      </c>
      <c r="G157" s="219" t="s">
        <v>213</v>
      </c>
      <c r="H157" s="220">
        <v>33.104</v>
      </c>
      <c r="I157" s="221"/>
      <c r="J157" s="222">
        <f>ROUND(I157*H157,2)</f>
        <v>0</v>
      </c>
      <c r="K157" s="218" t="s">
        <v>149</v>
      </c>
      <c r="L157" s="42"/>
      <c r="M157" s="223" t="s">
        <v>1</v>
      </c>
      <c r="N157" s="224" t="s">
        <v>43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150</v>
      </c>
      <c r="AT157" s="227" t="s">
        <v>145</v>
      </c>
      <c r="AU157" s="227" t="s">
        <v>88</v>
      </c>
      <c r="AY157" s="15" t="s">
        <v>143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150</v>
      </c>
      <c r="BM157" s="227" t="s">
        <v>214</v>
      </c>
    </row>
    <row r="158" spans="1:47" s="2" customFormat="1" ht="12">
      <c r="A158" s="36"/>
      <c r="B158" s="37"/>
      <c r="C158" s="38"/>
      <c r="D158" s="229" t="s">
        <v>152</v>
      </c>
      <c r="E158" s="38"/>
      <c r="F158" s="230" t="s">
        <v>215</v>
      </c>
      <c r="G158" s="38"/>
      <c r="H158" s="38"/>
      <c r="I158" s="231"/>
      <c r="J158" s="38"/>
      <c r="K158" s="38"/>
      <c r="L158" s="42"/>
      <c r="M158" s="232"/>
      <c r="N158" s="233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152</v>
      </c>
      <c r="AU158" s="15" t="s">
        <v>88</v>
      </c>
    </row>
    <row r="159" spans="1:51" s="13" customFormat="1" ht="12">
      <c r="A159" s="13"/>
      <c r="B159" s="234"/>
      <c r="C159" s="235"/>
      <c r="D159" s="229" t="s">
        <v>154</v>
      </c>
      <c r="E159" s="236" t="s">
        <v>1</v>
      </c>
      <c r="F159" s="237" t="s">
        <v>216</v>
      </c>
      <c r="G159" s="235"/>
      <c r="H159" s="238">
        <v>33.104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154</v>
      </c>
      <c r="AU159" s="244" t="s">
        <v>88</v>
      </c>
      <c r="AV159" s="13" t="s">
        <v>88</v>
      </c>
      <c r="AW159" s="13" t="s">
        <v>34</v>
      </c>
      <c r="AX159" s="13" t="s">
        <v>86</v>
      </c>
      <c r="AY159" s="244" t="s">
        <v>143</v>
      </c>
    </row>
    <row r="160" spans="1:65" s="2" customFormat="1" ht="24.15" customHeight="1">
      <c r="A160" s="36"/>
      <c r="B160" s="37"/>
      <c r="C160" s="216" t="s">
        <v>217</v>
      </c>
      <c r="D160" s="216" t="s">
        <v>145</v>
      </c>
      <c r="E160" s="217" t="s">
        <v>218</v>
      </c>
      <c r="F160" s="218" t="s">
        <v>219</v>
      </c>
      <c r="G160" s="219" t="s">
        <v>172</v>
      </c>
      <c r="H160" s="220">
        <v>28</v>
      </c>
      <c r="I160" s="221"/>
      <c r="J160" s="222">
        <f>ROUND(I160*H160,2)</f>
        <v>0</v>
      </c>
      <c r="K160" s="218" t="s">
        <v>149</v>
      </c>
      <c r="L160" s="42"/>
      <c r="M160" s="223" t="s">
        <v>1</v>
      </c>
      <c r="N160" s="224" t="s">
        <v>43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150</v>
      </c>
      <c r="AT160" s="227" t="s">
        <v>145</v>
      </c>
      <c r="AU160" s="227" t="s">
        <v>88</v>
      </c>
      <c r="AY160" s="15" t="s">
        <v>143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150</v>
      </c>
      <c r="BM160" s="227" t="s">
        <v>220</v>
      </c>
    </row>
    <row r="161" spans="1:47" s="2" customFormat="1" ht="12">
      <c r="A161" s="36"/>
      <c r="B161" s="37"/>
      <c r="C161" s="38"/>
      <c r="D161" s="229" t="s">
        <v>152</v>
      </c>
      <c r="E161" s="38"/>
      <c r="F161" s="230" t="s">
        <v>221</v>
      </c>
      <c r="G161" s="38"/>
      <c r="H161" s="38"/>
      <c r="I161" s="231"/>
      <c r="J161" s="38"/>
      <c r="K161" s="38"/>
      <c r="L161" s="42"/>
      <c r="M161" s="232"/>
      <c r="N161" s="233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152</v>
      </c>
      <c r="AU161" s="15" t="s">
        <v>88</v>
      </c>
    </row>
    <row r="162" spans="1:51" s="13" customFormat="1" ht="12">
      <c r="A162" s="13"/>
      <c r="B162" s="234"/>
      <c r="C162" s="235"/>
      <c r="D162" s="229" t="s">
        <v>154</v>
      </c>
      <c r="E162" s="236" t="s">
        <v>1</v>
      </c>
      <c r="F162" s="237" t="s">
        <v>222</v>
      </c>
      <c r="G162" s="235"/>
      <c r="H162" s="238">
        <v>28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154</v>
      </c>
      <c r="AU162" s="244" t="s">
        <v>88</v>
      </c>
      <c r="AV162" s="13" t="s">
        <v>88</v>
      </c>
      <c r="AW162" s="13" t="s">
        <v>34</v>
      </c>
      <c r="AX162" s="13" t="s">
        <v>86</v>
      </c>
      <c r="AY162" s="244" t="s">
        <v>143</v>
      </c>
    </row>
    <row r="163" spans="1:65" s="2" customFormat="1" ht="24.15" customHeight="1">
      <c r="A163" s="36"/>
      <c r="B163" s="37"/>
      <c r="C163" s="216" t="s">
        <v>223</v>
      </c>
      <c r="D163" s="216" t="s">
        <v>145</v>
      </c>
      <c r="E163" s="217" t="s">
        <v>224</v>
      </c>
      <c r="F163" s="218" t="s">
        <v>225</v>
      </c>
      <c r="G163" s="219" t="s">
        <v>172</v>
      </c>
      <c r="H163" s="220">
        <v>28</v>
      </c>
      <c r="I163" s="221"/>
      <c r="J163" s="222">
        <f>ROUND(I163*H163,2)</f>
        <v>0</v>
      </c>
      <c r="K163" s="218" t="s">
        <v>149</v>
      </c>
      <c r="L163" s="42"/>
      <c r="M163" s="223" t="s">
        <v>1</v>
      </c>
      <c r="N163" s="224" t="s">
        <v>43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150</v>
      </c>
      <c r="AT163" s="227" t="s">
        <v>145</v>
      </c>
      <c r="AU163" s="227" t="s">
        <v>88</v>
      </c>
      <c r="AY163" s="15" t="s">
        <v>143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150</v>
      </c>
      <c r="BM163" s="227" t="s">
        <v>226</v>
      </c>
    </row>
    <row r="164" spans="1:47" s="2" customFormat="1" ht="12">
      <c r="A164" s="36"/>
      <c r="B164" s="37"/>
      <c r="C164" s="38"/>
      <c r="D164" s="229" t="s">
        <v>152</v>
      </c>
      <c r="E164" s="38"/>
      <c r="F164" s="230" t="s">
        <v>227</v>
      </c>
      <c r="G164" s="38"/>
      <c r="H164" s="38"/>
      <c r="I164" s="231"/>
      <c r="J164" s="38"/>
      <c r="K164" s="38"/>
      <c r="L164" s="42"/>
      <c r="M164" s="232"/>
      <c r="N164" s="233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152</v>
      </c>
      <c r="AU164" s="15" t="s">
        <v>88</v>
      </c>
    </row>
    <row r="165" spans="1:51" s="13" customFormat="1" ht="12">
      <c r="A165" s="13"/>
      <c r="B165" s="234"/>
      <c r="C165" s="235"/>
      <c r="D165" s="229" t="s">
        <v>154</v>
      </c>
      <c r="E165" s="236" t="s">
        <v>1</v>
      </c>
      <c r="F165" s="237" t="s">
        <v>222</v>
      </c>
      <c r="G165" s="235"/>
      <c r="H165" s="238">
        <v>28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154</v>
      </c>
      <c r="AU165" s="244" t="s">
        <v>88</v>
      </c>
      <c r="AV165" s="13" t="s">
        <v>88</v>
      </c>
      <c r="AW165" s="13" t="s">
        <v>34</v>
      </c>
      <c r="AX165" s="13" t="s">
        <v>86</v>
      </c>
      <c r="AY165" s="244" t="s">
        <v>143</v>
      </c>
    </row>
    <row r="166" spans="1:65" s="2" customFormat="1" ht="16.5" customHeight="1">
      <c r="A166" s="36"/>
      <c r="B166" s="37"/>
      <c r="C166" s="245" t="s">
        <v>8</v>
      </c>
      <c r="D166" s="245" t="s">
        <v>228</v>
      </c>
      <c r="E166" s="246" t="s">
        <v>229</v>
      </c>
      <c r="F166" s="247" t="s">
        <v>230</v>
      </c>
      <c r="G166" s="248" t="s">
        <v>231</v>
      </c>
      <c r="H166" s="249">
        <v>0.56</v>
      </c>
      <c r="I166" s="250"/>
      <c r="J166" s="251">
        <f>ROUND(I166*H166,2)</f>
        <v>0</v>
      </c>
      <c r="K166" s="247" t="s">
        <v>149</v>
      </c>
      <c r="L166" s="252"/>
      <c r="M166" s="253" t="s">
        <v>1</v>
      </c>
      <c r="N166" s="254" t="s">
        <v>43</v>
      </c>
      <c r="O166" s="89"/>
      <c r="P166" s="225">
        <f>O166*H166</f>
        <v>0</v>
      </c>
      <c r="Q166" s="225">
        <v>0.001</v>
      </c>
      <c r="R166" s="225">
        <f>Q166*H166</f>
        <v>0.0005600000000000001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189</v>
      </c>
      <c r="AT166" s="227" t="s">
        <v>228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232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230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222</v>
      </c>
      <c r="G168" s="235"/>
      <c r="H168" s="238">
        <v>28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51" s="13" customFormat="1" ht="12">
      <c r="A169" s="13"/>
      <c r="B169" s="234"/>
      <c r="C169" s="235"/>
      <c r="D169" s="229" t="s">
        <v>154</v>
      </c>
      <c r="E169" s="235"/>
      <c r="F169" s="237" t="s">
        <v>233</v>
      </c>
      <c r="G169" s="235"/>
      <c r="H169" s="238">
        <v>0.56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154</v>
      </c>
      <c r="AU169" s="244" t="s">
        <v>88</v>
      </c>
      <c r="AV169" s="13" t="s">
        <v>88</v>
      </c>
      <c r="AW169" s="13" t="s">
        <v>4</v>
      </c>
      <c r="AX169" s="13" t="s">
        <v>86</v>
      </c>
      <c r="AY169" s="244" t="s">
        <v>143</v>
      </c>
    </row>
    <row r="170" spans="1:65" s="2" customFormat="1" ht="16.5" customHeight="1">
      <c r="A170" s="36"/>
      <c r="B170" s="37"/>
      <c r="C170" s="216" t="s">
        <v>234</v>
      </c>
      <c r="D170" s="216" t="s">
        <v>145</v>
      </c>
      <c r="E170" s="217" t="s">
        <v>235</v>
      </c>
      <c r="F170" s="218" t="s">
        <v>236</v>
      </c>
      <c r="G170" s="219" t="s">
        <v>148</v>
      </c>
      <c r="H170" s="220">
        <v>4</v>
      </c>
      <c r="I170" s="221"/>
      <c r="J170" s="222">
        <f>ROUND(I170*H170,2)</f>
        <v>0</v>
      </c>
      <c r="K170" s="218" t="s">
        <v>1</v>
      </c>
      <c r="L170" s="42"/>
      <c r="M170" s="223" t="s">
        <v>1</v>
      </c>
      <c r="N170" s="224" t="s">
        <v>43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150</v>
      </c>
      <c r="AT170" s="227" t="s">
        <v>145</v>
      </c>
      <c r="AU170" s="227" t="s">
        <v>88</v>
      </c>
      <c r="AY170" s="15" t="s">
        <v>143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150</v>
      </c>
      <c r="BM170" s="227" t="s">
        <v>237</v>
      </c>
    </row>
    <row r="171" spans="1:47" s="2" customFormat="1" ht="12">
      <c r="A171" s="36"/>
      <c r="B171" s="37"/>
      <c r="C171" s="38"/>
      <c r="D171" s="229" t="s">
        <v>152</v>
      </c>
      <c r="E171" s="38"/>
      <c r="F171" s="230" t="s">
        <v>168</v>
      </c>
      <c r="G171" s="38"/>
      <c r="H171" s="38"/>
      <c r="I171" s="231"/>
      <c r="J171" s="38"/>
      <c r="K171" s="38"/>
      <c r="L171" s="42"/>
      <c r="M171" s="232"/>
      <c r="N171" s="233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152</v>
      </c>
      <c r="AU171" s="15" t="s">
        <v>88</v>
      </c>
    </row>
    <row r="172" spans="1:51" s="13" customFormat="1" ht="12">
      <c r="A172" s="13"/>
      <c r="B172" s="234"/>
      <c r="C172" s="235"/>
      <c r="D172" s="229" t="s">
        <v>154</v>
      </c>
      <c r="E172" s="236" t="s">
        <v>1</v>
      </c>
      <c r="F172" s="237" t="s">
        <v>150</v>
      </c>
      <c r="G172" s="235"/>
      <c r="H172" s="238">
        <v>4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154</v>
      </c>
      <c r="AU172" s="244" t="s">
        <v>88</v>
      </c>
      <c r="AV172" s="13" t="s">
        <v>88</v>
      </c>
      <c r="AW172" s="13" t="s">
        <v>34</v>
      </c>
      <c r="AX172" s="13" t="s">
        <v>86</v>
      </c>
      <c r="AY172" s="244" t="s">
        <v>143</v>
      </c>
    </row>
    <row r="173" spans="1:65" s="2" customFormat="1" ht="49.05" customHeight="1">
      <c r="A173" s="36"/>
      <c r="B173" s="37"/>
      <c r="C173" s="216" t="s">
        <v>238</v>
      </c>
      <c r="D173" s="216" t="s">
        <v>145</v>
      </c>
      <c r="E173" s="217" t="s">
        <v>239</v>
      </c>
      <c r="F173" s="218" t="s">
        <v>240</v>
      </c>
      <c r="G173" s="219" t="s">
        <v>148</v>
      </c>
      <c r="H173" s="220">
        <v>4</v>
      </c>
      <c r="I173" s="221"/>
      <c r="J173" s="222">
        <f>ROUND(I173*H173,2)</f>
        <v>0</v>
      </c>
      <c r="K173" s="218" t="s">
        <v>1</v>
      </c>
      <c r="L173" s="42"/>
      <c r="M173" s="223" t="s">
        <v>1</v>
      </c>
      <c r="N173" s="224" t="s">
        <v>43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150</v>
      </c>
      <c r="AT173" s="227" t="s">
        <v>145</v>
      </c>
      <c r="AU173" s="227" t="s">
        <v>88</v>
      </c>
      <c r="AY173" s="15" t="s">
        <v>143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150</v>
      </c>
      <c r="BM173" s="227" t="s">
        <v>241</v>
      </c>
    </row>
    <row r="174" spans="1:47" s="2" customFormat="1" ht="12">
      <c r="A174" s="36"/>
      <c r="B174" s="37"/>
      <c r="C174" s="38"/>
      <c r="D174" s="229" t="s">
        <v>152</v>
      </c>
      <c r="E174" s="38"/>
      <c r="F174" s="230" t="s">
        <v>168</v>
      </c>
      <c r="G174" s="38"/>
      <c r="H174" s="38"/>
      <c r="I174" s="231"/>
      <c r="J174" s="38"/>
      <c r="K174" s="38"/>
      <c r="L174" s="42"/>
      <c r="M174" s="232"/>
      <c r="N174" s="233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152</v>
      </c>
      <c r="AU174" s="15" t="s">
        <v>88</v>
      </c>
    </row>
    <row r="175" spans="1:51" s="13" customFormat="1" ht="12">
      <c r="A175" s="13"/>
      <c r="B175" s="234"/>
      <c r="C175" s="235"/>
      <c r="D175" s="229" t="s">
        <v>154</v>
      </c>
      <c r="E175" s="236" t="s">
        <v>1</v>
      </c>
      <c r="F175" s="237" t="s">
        <v>150</v>
      </c>
      <c r="G175" s="235"/>
      <c r="H175" s="238">
        <v>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34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169</v>
      </c>
      <c r="F176" s="214" t="s">
        <v>242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SUM(P177:P186)</f>
        <v>0</v>
      </c>
      <c r="Q176" s="208"/>
      <c r="R176" s="209">
        <f>SUM(R177:R186)</f>
        <v>14.61365692</v>
      </c>
      <c r="S176" s="208"/>
      <c r="T176" s="210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SUM(BK177:BK186)</f>
        <v>0</v>
      </c>
    </row>
    <row r="177" spans="1:65" s="2" customFormat="1" ht="21.75" customHeight="1">
      <c r="A177" s="36"/>
      <c r="B177" s="37"/>
      <c r="C177" s="216" t="s">
        <v>243</v>
      </c>
      <c r="D177" s="216" t="s">
        <v>145</v>
      </c>
      <c r="E177" s="217" t="s">
        <v>244</v>
      </c>
      <c r="F177" s="218" t="s">
        <v>245</v>
      </c>
      <c r="G177" s="219" t="s">
        <v>172</v>
      </c>
      <c r="H177" s="220">
        <v>15.986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0.69</v>
      </c>
      <c r="R177" s="225">
        <f>Q177*H177</f>
        <v>11.030339999999999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246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247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248</v>
      </c>
      <c r="G179" s="235"/>
      <c r="H179" s="238">
        <v>15.986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24.15" customHeight="1">
      <c r="A180" s="36"/>
      <c r="B180" s="37"/>
      <c r="C180" s="216" t="s">
        <v>249</v>
      </c>
      <c r="D180" s="216" t="s">
        <v>145</v>
      </c>
      <c r="E180" s="217" t="s">
        <v>250</v>
      </c>
      <c r="F180" s="218" t="s">
        <v>251</v>
      </c>
      <c r="G180" s="219" t="s">
        <v>172</v>
      </c>
      <c r="H180" s="220">
        <v>15.986</v>
      </c>
      <c r="I180" s="221"/>
      <c r="J180" s="222">
        <f>ROUND(I180*H180,2)</f>
        <v>0</v>
      </c>
      <c r="K180" s="218" t="s">
        <v>149</v>
      </c>
      <c r="L180" s="42"/>
      <c r="M180" s="223" t="s">
        <v>1</v>
      </c>
      <c r="N180" s="224" t="s">
        <v>43</v>
      </c>
      <c r="O180" s="89"/>
      <c r="P180" s="225">
        <f>O180*H180</f>
        <v>0</v>
      </c>
      <c r="Q180" s="225">
        <v>0.08922</v>
      </c>
      <c r="R180" s="225">
        <f>Q180*H180</f>
        <v>1.4262709199999999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150</v>
      </c>
      <c r="AT180" s="227" t="s">
        <v>145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150</v>
      </c>
      <c r="BM180" s="227" t="s">
        <v>252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253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248</v>
      </c>
      <c r="G182" s="235"/>
      <c r="H182" s="238">
        <v>15.986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65" s="2" customFormat="1" ht="21.75" customHeight="1">
      <c r="A183" s="36"/>
      <c r="B183" s="37"/>
      <c r="C183" s="245" t="s">
        <v>159</v>
      </c>
      <c r="D183" s="245" t="s">
        <v>228</v>
      </c>
      <c r="E183" s="246" t="s">
        <v>254</v>
      </c>
      <c r="F183" s="247" t="s">
        <v>255</v>
      </c>
      <c r="G183" s="248" t="s">
        <v>172</v>
      </c>
      <c r="H183" s="249">
        <v>16.466</v>
      </c>
      <c r="I183" s="250"/>
      <c r="J183" s="251">
        <f>ROUND(I183*H183,2)</f>
        <v>0</v>
      </c>
      <c r="K183" s="247" t="s">
        <v>149</v>
      </c>
      <c r="L183" s="252"/>
      <c r="M183" s="253" t="s">
        <v>1</v>
      </c>
      <c r="N183" s="254" t="s">
        <v>43</v>
      </c>
      <c r="O183" s="89"/>
      <c r="P183" s="225">
        <f>O183*H183</f>
        <v>0</v>
      </c>
      <c r="Q183" s="225">
        <v>0.131</v>
      </c>
      <c r="R183" s="225">
        <f>Q183*H183</f>
        <v>2.1570460000000002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189</v>
      </c>
      <c r="AT183" s="227" t="s">
        <v>228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256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255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248</v>
      </c>
      <c r="G185" s="235"/>
      <c r="H185" s="238">
        <v>15.986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51" s="13" customFormat="1" ht="12">
      <c r="A186" s="13"/>
      <c r="B186" s="234"/>
      <c r="C186" s="235"/>
      <c r="D186" s="229" t="s">
        <v>154</v>
      </c>
      <c r="E186" s="235"/>
      <c r="F186" s="237" t="s">
        <v>257</v>
      </c>
      <c r="G186" s="235"/>
      <c r="H186" s="238">
        <v>16.466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4</v>
      </c>
      <c r="AX186" s="13" t="s">
        <v>86</v>
      </c>
      <c r="AY186" s="244" t="s">
        <v>143</v>
      </c>
    </row>
    <row r="187" spans="1:63" s="12" customFormat="1" ht="22.8" customHeight="1">
      <c r="A187" s="12"/>
      <c r="B187" s="200"/>
      <c r="C187" s="201"/>
      <c r="D187" s="202" t="s">
        <v>77</v>
      </c>
      <c r="E187" s="214" t="s">
        <v>194</v>
      </c>
      <c r="F187" s="214" t="s">
        <v>258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SUM(P188:P197)</f>
        <v>0</v>
      </c>
      <c r="Q187" s="208"/>
      <c r="R187" s="209">
        <f>SUM(R188:R197)</f>
        <v>13.22828</v>
      </c>
      <c r="S187" s="208"/>
      <c r="T187" s="210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1" t="s">
        <v>86</v>
      </c>
      <c r="AT187" s="212" t="s">
        <v>77</v>
      </c>
      <c r="AU187" s="212" t="s">
        <v>86</v>
      </c>
      <c r="AY187" s="211" t="s">
        <v>143</v>
      </c>
      <c r="BK187" s="213">
        <f>SUM(BK188:BK197)</f>
        <v>0</v>
      </c>
    </row>
    <row r="188" spans="1:65" s="2" customFormat="1" ht="33" customHeight="1">
      <c r="A188" s="36"/>
      <c r="B188" s="37"/>
      <c r="C188" s="216" t="s">
        <v>7</v>
      </c>
      <c r="D188" s="216" t="s">
        <v>145</v>
      </c>
      <c r="E188" s="217" t="s">
        <v>259</v>
      </c>
      <c r="F188" s="218" t="s">
        <v>260</v>
      </c>
      <c r="G188" s="219" t="s">
        <v>261</v>
      </c>
      <c r="H188" s="220">
        <v>19.2</v>
      </c>
      <c r="I188" s="221"/>
      <c r="J188" s="222">
        <f>ROUND(I188*H188,2)</f>
        <v>0</v>
      </c>
      <c r="K188" s="218" t="s">
        <v>149</v>
      </c>
      <c r="L188" s="42"/>
      <c r="M188" s="223" t="s">
        <v>1</v>
      </c>
      <c r="N188" s="224" t="s">
        <v>43</v>
      </c>
      <c r="O188" s="89"/>
      <c r="P188" s="225">
        <f>O188*H188</f>
        <v>0</v>
      </c>
      <c r="Q188" s="225">
        <v>0.1295</v>
      </c>
      <c r="R188" s="225">
        <f>Q188*H188</f>
        <v>2.4864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150</v>
      </c>
      <c r="AT188" s="227" t="s">
        <v>145</v>
      </c>
      <c r="AU188" s="227" t="s">
        <v>88</v>
      </c>
      <c r="AY188" s="15" t="s">
        <v>143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150</v>
      </c>
      <c r="BM188" s="227" t="s">
        <v>262</v>
      </c>
    </row>
    <row r="189" spans="1:47" s="2" customFormat="1" ht="12">
      <c r="A189" s="36"/>
      <c r="B189" s="37"/>
      <c r="C189" s="38"/>
      <c r="D189" s="229" t="s">
        <v>152</v>
      </c>
      <c r="E189" s="38"/>
      <c r="F189" s="230" t="s">
        <v>263</v>
      </c>
      <c r="G189" s="38"/>
      <c r="H189" s="38"/>
      <c r="I189" s="231"/>
      <c r="J189" s="38"/>
      <c r="K189" s="38"/>
      <c r="L189" s="42"/>
      <c r="M189" s="232"/>
      <c r="N189" s="233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152</v>
      </c>
      <c r="AU189" s="15" t="s">
        <v>88</v>
      </c>
    </row>
    <row r="190" spans="1:51" s="13" customFormat="1" ht="12">
      <c r="A190" s="13"/>
      <c r="B190" s="234"/>
      <c r="C190" s="235"/>
      <c r="D190" s="229" t="s">
        <v>154</v>
      </c>
      <c r="E190" s="236" t="s">
        <v>1</v>
      </c>
      <c r="F190" s="237" t="s">
        <v>264</v>
      </c>
      <c r="G190" s="235"/>
      <c r="H190" s="238">
        <v>19.2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154</v>
      </c>
      <c r="AU190" s="244" t="s">
        <v>88</v>
      </c>
      <c r="AV190" s="13" t="s">
        <v>88</v>
      </c>
      <c r="AW190" s="13" t="s">
        <v>34</v>
      </c>
      <c r="AX190" s="13" t="s">
        <v>86</v>
      </c>
      <c r="AY190" s="244" t="s">
        <v>143</v>
      </c>
    </row>
    <row r="191" spans="1:65" s="2" customFormat="1" ht="16.5" customHeight="1">
      <c r="A191" s="36"/>
      <c r="B191" s="37"/>
      <c r="C191" s="245" t="s">
        <v>265</v>
      </c>
      <c r="D191" s="245" t="s">
        <v>228</v>
      </c>
      <c r="E191" s="246" t="s">
        <v>266</v>
      </c>
      <c r="F191" s="247" t="s">
        <v>267</v>
      </c>
      <c r="G191" s="248" t="s">
        <v>261</v>
      </c>
      <c r="H191" s="249">
        <v>20.4</v>
      </c>
      <c r="I191" s="250"/>
      <c r="J191" s="251">
        <f>ROUND(I191*H191,2)</f>
        <v>0</v>
      </c>
      <c r="K191" s="247" t="s">
        <v>149</v>
      </c>
      <c r="L191" s="252"/>
      <c r="M191" s="253" t="s">
        <v>1</v>
      </c>
      <c r="N191" s="254" t="s">
        <v>43</v>
      </c>
      <c r="O191" s="89"/>
      <c r="P191" s="225">
        <f>O191*H191</f>
        <v>0</v>
      </c>
      <c r="Q191" s="225">
        <v>0.036</v>
      </c>
      <c r="R191" s="225">
        <f>Q191*H191</f>
        <v>0.7343999999999999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268</v>
      </c>
      <c r="AT191" s="227" t="s">
        <v>228</v>
      </c>
      <c r="AU191" s="227" t="s">
        <v>88</v>
      </c>
      <c r="AY191" s="15" t="s">
        <v>143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268</v>
      </c>
      <c r="BM191" s="227" t="s">
        <v>269</v>
      </c>
    </row>
    <row r="192" spans="1:47" s="2" customFormat="1" ht="12">
      <c r="A192" s="36"/>
      <c r="B192" s="37"/>
      <c r="C192" s="38"/>
      <c r="D192" s="229" t="s">
        <v>152</v>
      </c>
      <c r="E192" s="38"/>
      <c r="F192" s="230" t="s">
        <v>267</v>
      </c>
      <c r="G192" s="38"/>
      <c r="H192" s="38"/>
      <c r="I192" s="231"/>
      <c r="J192" s="38"/>
      <c r="K192" s="38"/>
      <c r="L192" s="42"/>
      <c r="M192" s="232"/>
      <c r="N192" s="233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152</v>
      </c>
      <c r="AU192" s="15" t="s">
        <v>88</v>
      </c>
    </row>
    <row r="193" spans="1:51" s="13" customFormat="1" ht="12">
      <c r="A193" s="13"/>
      <c r="B193" s="234"/>
      <c r="C193" s="235"/>
      <c r="D193" s="229" t="s">
        <v>154</v>
      </c>
      <c r="E193" s="236" t="s">
        <v>1</v>
      </c>
      <c r="F193" s="237" t="s">
        <v>159</v>
      </c>
      <c r="G193" s="235"/>
      <c r="H193" s="238">
        <v>20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154</v>
      </c>
      <c r="AU193" s="244" t="s">
        <v>88</v>
      </c>
      <c r="AV193" s="13" t="s">
        <v>88</v>
      </c>
      <c r="AW193" s="13" t="s">
        <v>34</v>
      </c>
      <c r="AX193" s="13" t="s">
        <v>86</v>
      </c>
      <c r="AY193" s="244" t="s">
        <v>143</v>
      </c>
    </row>
    <row r="194" spans="1:51" s="13" customFormat="1" ht="12">
      <c r="A194" s="13"/>
      <c r="B194" s="234"/>
      <c r="C194" s="235"/>
      <c r="D194" s="229" t="s">
        <v>154</v>
      </c>
      <c r="E194" s="235"/>
      <c r="F194" s="237" t="s">
        <v>270</v>
      </c>
      <c r="G194" s="235"/>
      <c r="H194" s="238">
        <v>20.4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154</v>
      </c>
      <c r="AU194" s="244" t="s">
        <v>88</v>
      </c>
      <c r="AV194" s="13" t="s">
        <v>88</v>
      </c>
      <c r="AW194" s="13" t="s">
        <v>4</v>
      </c>
      <c r="AX194" s="13" t="s">
        <v>86</v>
      </c>
      <c r="AY194" s="244" t="s">
        <v>143</v>
      </c>
    </row>
    <row r="195" spans="1:65" s="2" customFormat="1" ht="24.15" customHeight="1">
      <c r="A195" s="36"/>
      <c r="B195" s="37"/>
      <c r="C195" s="216" t="s">
        <v>271</v>
      </c>
      <c r="D195" s="216" t="s">
        <v>145</v>
      </c>
      <c r="E195" s="217" t="s">
        <v>272</v>
      </c>
      <c r="F195" s="218" t="s">
        <v>273</v>
      </c>
      <c r="G195" s="219" t="s">
        <v>179</v>
      </c>
      <c r="H195" s="220">
        <v>4</v>
      </c>
      <c r="I195" s="221"/>
      <c r="J195" s="222">
        <f>ROUND(I195*H195,2)</f>
        <v>0</v>
      </c>
      <c r="K195" s="218" t="s">
        <v>149</v>
      </c>
      <c r="L195" s="42"/>
      <c r="M195" s="223" t="s">
        <v>1</v>
      </c>
      <c r="N195" s="224" t="s">
        <v>43</v>
      </c>
      <c r="O195" s="89"/>
      <c r="P195" s="225">
        <f>O195*H195</f>
        <v>0</v>
      </c>
      <c r="Q195" s="225">
        <v>2.50187</v>
      </c>
      <c r="R195" s="225">
        <f>Q195*H195</f>
        <v>10.00748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150</v>
      </c>
      <c r="AT195" s="227" t="s">
        <v>145</v>
      </c>
      <c r="AU195" s="227" t="s">
        <v>88</v>
      </c>
      <c r="AY195" s="15" t="s">
        <v>143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150</v>
      </c>
      <c r="BM195" s="227" t="s">
        <v>274</v>
      </c>
    </row>
    <row r="196" spans="1:47" s="2" customFormat="1" ht="12">
      <c r="A196" s="36"/>
      <c r="B196" s="37"/>
      <c r="C196" s="38"/>
      <c r="D196" s="229" t="s">
        <v>152</v>
      </c>
      <c r="E196" s="38"/>
      <c r="F196" s="230" t="s">
        <v>275</v>
      </c>
      <c r="G196" s="38"/>
      <c r="H196" s="38"/>
      <c r="I196" s="231"/>
      <c r="J196" s="38"/>
      <c r="K196" s="38"/>
      <c r="L196" s="42"/>
      <c r="M196" s="232"/>
      <c r="N196" s="233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152</v>
      </c>
      <c r="AU196" s="15" t="s">
        <v>88</v>
      </c>
    </row>
    <row r="197" spans="1:51" s="13" customFormat="1" ht="12">
      <c r="A197" s="13"/>
      <c r="B197" s="234"/>
      <c r="C197" s="235"/>
      <c r="D197" s="229" t="s">
        <v>154</v>
      </c>
      <c r="E197" s="236" t="s">
        <v>1</v>
      </c>
      <c r="F197" s="237" t="s">
        <v>150</v>
      </c>
      <c r="G197" s="235"/>
      <c r="H197" s="238">
        <v>4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154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143</v>
      </c>
    </row>
    <row r="198" spans="1:63" s="12" customFormat="1" ht="22.8" customHeight="1">
      <c r="A198" s="12"/>
      <c r="B198" s="200"/>
      <c r="C198" s="201"/>
      <c r="D198" s="202" t="s">
        <v>77</v>
      </c>
      <c r="E198" s="214" t="s">
        <v>276</v>
      </c>
      <c r="F198" s="214" t="s">
        <v>277</v>
      </c>
      <c r="G198" s="201"/>
      <c r="H198" s="201"/>
      <c r="I198" s="204"/>
      <c r="J198" s="215">
        <f>BK198</f>
        <v>0</v>
      </c>
      <c r="K198" s="201"/>
      <c r="L198" s="206"/>
      <c r="M198" s="207"/>
      <c r="N198" s="208"/>
      <c r="O198" s="208"/>
      <c r="P198" s="209">
        <f>SUM(P199:P200)</f>
        <v>0</v>
      </c>
      <c r="Q198" s="208"/>
      <c r="R198" s="209">
        <f>SUM(R199:R200)</f>
        <v>0</v>
      </c>
      <c r="S198" s="208"/>
      <c r="T198" s="210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1" t="s">
        <v>86</v>
      </c>
      <c r="AT198" s="212" t="s">
        <v>77</v>
      </c>
      <c r="AU198" s="212" t="s">
        <v>86</v>
      </c>
      <c r="AY198" s="211" t="s">
        <v>143</v>
      </c>
      <c r="BK198" s="213">
        <f>SUM(BK199:BK200)</f>
        <v>0</v>
      </c>
    </row>
    <row r="199" spans="1:65" s="2" customFormat="1" ht="24.15" customHeight="1">
      <c r="A199" s="36"/>
      <c r="B199" s="37"/>
      <c r="C199" s="216" t="s">
        <v>278</v>
      </c>
      <c r="D199" s="216" t="s">
        <v>145</v>
      </c>
      <c r="E199" s="217" t="s">
        <v>279</v>
      </c>
      <c r="F199" s="218" t="s">
        <v>280</v>
      </c>
      <c r="G199" s="219" t="s">
        <v>213</v>
      </c>
      <c r="H199" s="220">
        <v>27.108</v>
      </c>
      <c r="I199" s="221"/>
      <c r="J199" s="222">
        <f>ROUND(I199*H199,2)</f>
        <v>0</v>
      </c>
      <c r="K199" s="218" t="s">
        <v>149</v>
      </c>
      <c r="L199" s="42"/>
      <c r="M199" s="223" t="s">
        <v>1</v>
      </c>
      <c r="N199" s="224" t="s">
        <v>43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150</v>
      </c>
      <c r="AT199" s="227" t="s">
        <v>145</v>
      </c>
      <c r="AU199" s="227" t="s">
        <v>88</v>
      </c>
      <c r="AY199" s="15" t="s">
        <v>143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150</v>
      </c>
      <c r="BM199" s="227" t="s">
        <v>281</v>
      </c>
    </row>
    <row r="200" spans="1:47" s="2" customFormat="1" ht="12">
      <c r="A200" s="36"/>
      <c r="B200" s="37"/>
      <c r="C200" s="38"/>
      <c r="D200" s="229" t="s">
        <v>152</v>
      </c>
      <c r="E200" s="38"/>
      <c r="F200" s="230" t="s">
        <v>282</v>
      </c>
      <c r="G200" s="38"/>
      <c r="H200" s="38"/>
      <c r="I200" s="231"/>
      <c r="J200" s="38"/>
      <c r="K200" s="38"/>
      <c r="L200" s="42"/>
      <c r="M200" s="255"/>
      <c r="N200" s="256"/>
      <c r="O200" s="257"/>
      <c r="P200" s="257"/>
      <c r="Q200" s="257"/>
      <c r="R200" s="257"/>
      <c r="S200" s="257"/>
      <c r="T200" s="258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152</v>
      </c>
      <c r="AU200" s="15" t="s">
        <v>88</v>
      </c>
    </row>
    <row r="201" spans="1:31" s="2" customFormat="1" ht="6.95" customHeight="1">
      <c r="A201" s="36"/>
      <c r="B201" s="64"/>
      <c r="C201" s="65"/>
      <c r="D201" s="65"/>
      <c r="E201" s="65"/>
      <c r="F201" s="65"/>
      <c r="G201" s="65"/>
      <c r="H201" s="65"/>
      <c r="I201" s="65"/>
      <c r="J201" s="65"/>
      <c r="K201" s="65"/>
      <c r="L201" s="42"/>
      <c r="M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</sheetData>
  <sheetProtection password="CC35" sheet="1" objects="1" scenarios="1" formatColumns="0" formatRows="0" autoFilter="0"/>
  <autoFilter ref="C120:K20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283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02 - Havelská - Štolmíř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02 - Havelská - Štolmíř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23.10932698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23.10932698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0.00048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24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284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285</v>
      </c>
      <c r="G126" s="235"/>
      <c r="H126" s="238">
        <v>24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1.5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286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182</v>
      </c>
      <c r="G129" s="235"/>
      <c r="H129" s="238">
        <v>1.5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14.993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287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288</v>
      </c>
      <c r="G132" s="235"/>
      <c r="H132" s="238">
        <v>14.993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14.993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289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288</v>
      </c>
      <c r="G135" s="235"/>
      <c r="H135" s="238">
        <v>14.993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149.933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290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291</v>
      </c>
      <c r="G138" s="235"/>
      <c r="H138" s="238">
        <v>149.933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14.993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292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288</v>
      </c>
      <c r="G141" s="235"/>
      <c r="H141" s="238">
        <v>14.993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14.993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293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288</v>
      </c>
      <c r="G144" s="235"/>
      <c r="H144" s="238">
        <v>14.993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26.988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294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295</v>
      </c>
      <c r="G147" s="235"/>
      <c r="H147" s="238">
        <v>26.988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24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296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278</v>
      </c>
      <c r="G150" s="235"/>
      <c r="H150" s="238">
        <v>24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24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297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278</v>
      </c>
      <c r="G153" s="235"/>
      <c r="H153" s="238">
        <v>24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0.48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0.00048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298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278</v>
      </c>
      <c r="G156" s="235"/>
      <c r="H156" s="238">
        <v>24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299</v>
      </c>
      <c r="G157" s="235"/>
      <c r="H157" s="238">
        <v>0.48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300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160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4.2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301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302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168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160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12.714876980000001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13.909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9.59721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303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304</v>
      </c>
      <c r="G167" s="235"/>
      <c r="H167" s="238">
        <v>13.909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13.909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1.2409609799999999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305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304</v>
      </c>
      <c r="G170" s="235"/>
      <c r="H170" s="238">
        <v>13.909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14.326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1.8767060000000002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306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304</v>
      </c>
      <c r="G173" s="235"/>
      <c r="H173" s="238">
        <v>13.909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307</v>
      </c>
      <c r="G174" s="235"/>
      <c r="H174" s="238">
        <v>14.326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10.393969999999998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17.2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2.2274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308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309</v>
      </c>
      <c r="G178" s="235"/>
      <c r="H178" s="238">
        <v>17.2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18.36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0.6609599999999999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310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243</v>
      </c>
      <c r="G181" s="235"/>
      <c r="H181" s="238">
        <v>18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311</v>
      </c>
      <c r="G182" s="235"/>
      <c r="H182" s="238">
        <v>18.36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312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160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22.448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313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314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03 - UN - Palackého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03 - UN - Palackého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18.971857579999998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18.971857579999998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0.00035999999999999997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315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316</v>
      </c>
      <c r="G126" s="235"/>
      <c r="H126" s="238">
        <v>18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317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318</v>
      </c>
      <c r="G129" s="235"/>
      <c r="H129" s="238">
        <v>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12.593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319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320</v>
      </c>
      <c r="G132" s="235"/>
      <c r="H132" s="238">
        <v>12.593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12.593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321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320</v>
      </c>
      <c r="G135" s="235"/>
      <c r="H135" s="238">
        <v>12.593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125.933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322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323</v>
      </c>
      <c r="G138" s="235"/>
      <c r="H138" s="238">
        <v>125.933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12.593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324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320</v>
      </c>
      <c r="G141" s="235"/>
      <c r="H141" s="238">
        <v>12.593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12.593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325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320</v>
      </c>
      <c r="G144" s="235"/>
      <c r="H144" s="238">
        <v>12.593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22.668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326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327</v>
      </c>
      <c r="G147" s="235"/>
      <c r="H147" s="238">
        <v>22.668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328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329</v>
      </c>
      <c r="G150" s="235"/>
      <c r="H150" s="238">
        <v>18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330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329</v>
      </c>
      <c r="G153" s="235"/>
      <c r="H153" s="238">
        <v>18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0.00035999999999999997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331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329</v>
      </c>
      <c r="G156" s="235"/>
      <c r="H156" s="238">
        <v>18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332</v>
      </c>
      <c r="G157" s="235"/>
      <c r="H157" s="238">
        <v>0.36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333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334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4.2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301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335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168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334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9.497147579999998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10.389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7.168409999999999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336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337</v>
      </c>
      <c r="G167" s="235"/>
      <c r="H167" s="238">
        <v>10.389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10.389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0.9269065799999999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338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337</v>
      </c>
      <c r="G170" s="235"/>
      <c r="H170" s="238">
        <v>10.389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10.701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1.401831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339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337</v>
      </c>
      <c r="G173" s="235"/>
      <c r="H173" s="238">
        <v>10.389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340</v>
      </c>
      <c r="G174" s="235"/>
      <c r="H174" s="238">
        <v>10.701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9.47435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11.8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1.5281000000000002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341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342</v>
      </c>
      <c r="G178" s="235"/>
      <c r="H178" s="238">
        <v>11.8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12.24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0.44064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343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344</v>
      </c>
      <c r="G181" s="235"/>
      <c r="H181" s="238">
        <v>12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345</v>
      </c>
      <c r="G182" s="235"/>
      <c r="H182" s="238">
        <v>12.24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346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334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18.531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347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348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03 - NN - Palackého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03 - NN - Palackého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1. 8. 2023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18.971857579999998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18.971857579999998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0.00035999999999999997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315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316</v>
      </c>
      <c r="G126" s="235"/>
      <c r="H126" s="238">
        <v>18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317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318</v>
      </c>
      <c r="G129" s="235"/>
      <c r="H129" s="238">
        <v>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12.593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319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320</v>
      </c>
      <c r="G132" s="235"/>
      <c r="H132" s="238">
        <v>12.593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12.593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321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320</v>
      </c>
      <c r="G135" s="235"/>
      <c r="H135" s="238">
        <v>12.593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125.933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322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323</v>
      </c>
      <c r="G138" s="235"/>
      <c r="H138" s="238">
        <v>125.933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12.593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324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320</v>
      </c>
      <c r="G141" s="235"/>
      <c r="H141" s="238">
        <v>12.593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12.593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325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320</v>
      </c>
      <c r="G144" s="235"/>
      <c r="H144" s="238">
        <v>12.593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22.668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326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327</v>
      </c>
      <c r="G147" s="235"/>
      <c r="H147" s="238">
        <v>22.668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328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329</v>
      </c>
      <c r="G150" s="235"/>
      <c r="H150" s="238">
        <v>18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330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329</v>
      </c>
      <c r="G153" s="235"/>
      <c r="H153" s="238">
        <v>18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0.00035999999999999997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331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329</v>
      </c>
      <c r="G156" s="235"/>
      <c r="H156" s="238">
        <v>18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332</v>
      </c>
      <c r="G157" s="235"/>
      <c r="H157" s="238">
        <v>0.36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333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334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349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335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168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334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9.497147579999998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10.389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7.168409999999999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336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337</v>
      </c>
      <c r="G167" s="235"/>
      <c r="H167" s="238">
        <v>10.389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10.389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0.9269065799999999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338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337</v>
      </c>
      <c r="G170" s="235"/>
      <c r="H170" s="238">
        <v>10.389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10.701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1.401831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339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337</v>
      </c>
      <c r="G173" s="235"/>
      <c r="H173" s="238">
        <v>10.389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340</v>
      </c>
      <c r="G174" s="235"/>
      <c r="H174" s="238">
        <v>10.701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9.47435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11.8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1.5281000000000002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341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342</v>
      </c>
      <c r="G178" s="235"/>
      <c r="H178" s="238">
        <v>11.8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12.24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0.44064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343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344</v>
      </c>
      <c r="G181" s="235"/>
      <c r="H181" s="238">
        <v>12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345</v>
      </c>
      <c r="G182" s="235"/>
      <c r="H182" s="238">
        <v>12.24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346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334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18.531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347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350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04 - UN - Na Cihelně 1327 -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351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04 - UN - Na Cihelně 1327 -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1. 8. 2023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20.57333692</v>
      </c>
      <c r="S122" s="102"/>
      <c r="T122" s="198">
        <f>T123</f>
        <v>9.745750000000001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20.57333692</v>
      </c>
      <c r="S123" s="208"/>
      <c r="T123" s="210">
        <f>T124+T165+T176+T196+T209</f>
        <v>9.745750000000001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0.00024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12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352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353</v>
      </c>
      <c r="G127" s="235"/>
      <c r="H127" s="238">
        <v>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354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355</v>
      </c>
      <c r="G130" s="235"/>
      <c r="H130" s="238">
        <v>1.5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14.191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356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357</v>
      </c>
      <c r="G133" s="235"/>
      <c r="H133" s="238">
        <v>14.191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14.191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358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357</v>
      </c>
      <c r="G136" s="235"/>
      <c r="H136" s="238">
        <v>14.191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141.91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359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360</v>
      </c>
      <c r="G139" s="235"/>
      <c r="H139" s="238">
        <v>141.91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14.191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361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357</v>
      </c>
      <c r="G142" s="235"/>
      <c r="H142" s="238">
        <v>14.191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14.191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362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357</v>
      </c>
      <c r="G145" s="235"/>
      <c r="H145" s="238">
        <v>14.191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25.544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363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364</v>
      </c>
      <c r="G148" s="235"/>
      <c r="H148" s="238">
        <v>25.544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12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365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344</v>
      </c>
      <c r="G151" s="235"/>
      <c r="H151" s="238">
        <v>12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12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366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344</v>
      </c>
      <c r="G154" s="235"/>
      <c r="H154" s="238">
        <v>12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0.24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0.00024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367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344</v>
      </c>
      <c r="G157" s="235"/>
      <c r="H157" s="238">
        <v>12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368</v>
      </c>
      <c r="G158" s="235"/>
      <c r="H158" s="238">
        <v>0.24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4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369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370</v>
      </c>
      <c r="G161" s="235"/>
      <c r="H161" s="238">
        <v>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240</v>
      </c>
      <c r="G162" s="219" t="s">
        <v>148</v>
      </c>
      <c r="H162" s="220">
        <v>4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371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168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370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8.76309692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9.586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6.614339999999999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372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373</v>
      </c>
      <c r="G168" s="235"/>
      <c r="H168" s="238">
        <v>9.586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9.586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0.8552629199999999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374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373</v>
      </c>
      <c r="G171" s="235"/>
      <c r="H171" s="238">
        <v>9.586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9.874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1.2934940000000001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375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373</v>
      </c>
      <c r="G174" s="235"/>
      <c r="H174" s="238">
        <v>9.586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376</v>
      </c>
      <c r="G175" s="235"/>
      <c r="H175" s="238">
        <v>9.874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11.809999999999999</v>
      </c>
      <c r="S176" s="208"/>
      <c r="T176" s="210">
        <f>SUM(T177:T195)</f>
        <v>9.745750000000001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10.8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1.3986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377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378</v>
      </c>
      <c r="G179" s="235"/>
      <c r="H179" s="238">
        <v>10.8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11.22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0.40392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379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380</v>
      </c>
      <c r="G182" s="235"/>
      <c r="H182" s="238">
        <v>11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381</v>
      </c>
      <c r="G183" s="235"/>
      <c r="H183" s="238">
        <v>11.22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4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10.00748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382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370</v>
      </c>
      <c r="G186" s="235"/>
      <c r="H186" s="238">
        <v>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383</v>
      </c>
      <c r="F187" s="218" t="s">
        <v>384</v>
      </c>
      <c r="G187" s="219" t="s">
        <v>179</v>
      </c>
      <c r="H187" s="220">
        <v>3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6.6000000000000005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385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386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334</v>
      </c>
      <c r="G189" s="235"/>
      <c r="H189" s="238">
        <v>3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387</v>
      </c>
      <c r="F190" s="218" t="s">
        <v>388</v>
      </c>
      <c r="G190" s="219" t="s">
        <v>213</v>
      </c>
      <c r="H190" s="220">
        <v>0.75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0.9457499999999999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389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390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391</v>
      </c>
      <c r="G192" s="235"/>
      <c r="H192" s="238">
        <v>0.75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392</v>
      </c>
      <c r="F193" s="218" t="s">
        <v>393</v>
      </c>
      <c r="G193" s="219" t="s">
        <v>179</v>
      </c>
      <c r="H193" s="220">
        <v>1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2.2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394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395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396</v>
      </c>
      <c r="G195" s="235"/>
      <c r="H195" s="238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397</v>
      </c>
      <c r="F196" s="214" t="s">
        <v>398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399</v>
      </c>
      <c r="F197" s="218" t="s">
        <v>400</v>
      </c>
      <c r="G197" s="219" t="s">
        <v>213</v>
      </c>
      <c r="H197" s="220">
        <v>9.746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401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402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403</v>
      </c>
      <c r="G199" s="235"/>
      <c r="H199" s="238">
        <v>9.746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404</v>
      </c>
      <c r="F200" s="218" t="s">
        <v>405</v>
      </c>
      <c r="G200" s="219" t="s">
        <v>213</v>
      </c>
      <c r="H200" s="220">
        <v>189.449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406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407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408</v>
      </c>
      <c r="G202" s="235"/>
      <c r="H202" s="238">
        <v>189.449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409</v>
      </c>
      <c r="D203" s="216" t="s">
        <v>145</v>
      </c>
      <c r="E203" s="217" t="s">
        <v>410</v>
      </c>
      <c r="F203" s="218" t="s">
        <v>411</v>
      </c>
      <c r="G203" s="219" t="s">
        <v>213</v>
      </c>
      <c r="H203" s="220">
        <v>9.746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412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413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403</v>
      </c>
      <c r="G205" s="235"/>
      <c r="H205" s="238">
        <v>9.746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414</v>
      </c>
      <c r="D206" s="216" t="s">
        <v>145</v>
      </c>
      <c r="E206" s="217" t="s">
        <v>415</v>
      </c>
      <c r="F206" s="218" t="s">
        <v>416</v>
      </c>
      <c r="G206" s="219" t="s">
        <v>213</v>
      </c>
      <c r="H206" s="220">
        <v>9.746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417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418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403</v>
      </c>
      <c r="G208" s="235"/>
      <c r="H208" s="238">
        <v>9.746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419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20.169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420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421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04 - NN - Na Cihelně 1327 -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351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04 - NN - Na Cihelně 1327 -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1. 8. 2023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20.57333692</v>
      </c>
      <c r="S122" s="102"/>
      <c r="T122" s="198">
        <f>T123</f>
        <v>9.745750000000001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20.57333692</v>
      </c>
      <c r="S123" s="208"/>
      <c r="T123" s="210">
        <f>T124+T165+T176+T196+T209</f>
        <v>9.745750000000001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0.00024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12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352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353</v>
      </c>
      <c r="G127" s="235"/>
      <c r="H127" s="238">
        <v>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354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355</v>
      </c>
      <c r="G130" s="235"/>
      <c r="H130" s="238">
        <v>1.5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14.191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356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357</v>
      </c>
      <c r="G133" s="235"/>
      <c r="H133" s="238">
        <v>14.191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14.191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358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357</v>
      </c>
      <c r="G136" s="235"/>
      <c r="H136" s="238">
        <v>14.191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141.91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359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360</v>
      </c>
      <c r="G139" s="235"/>
      <c r="H139" s="238">
        <v>141.91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14.191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361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357</v>
      </c>
      <c r="G142" s="235"/>
      <c r="H142" s="238">
        <v>14.191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14.191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362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357</v>
      </c>
      <c r="G145" s="235"/>
      <c r="H145" s="238">
        <v>14.191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25.544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363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364</v>
      </c>
      <c r="G148" s="235"/>
      <c r="H148" s="238">
        <v>25.544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12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365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344</v>
      </c>
      <c r="G151" s="235"/>
      <c r="H151" s="238">
        <v>12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12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366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344</v>
      </c>
      <c r="G154" s="235"/>
      <c r="H154" s="238">
        <v>12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0.24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0.00024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367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344</v>
      </c>
      <c r="G157" s="235"/>
      <c r="H157" s="238">
        <v>12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368</v>
      </c>
      <c r="G158" s="235"/>
      <c r="H158" s="238">
        <v>0.24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4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369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370</v>
      </c>
      <c r="G161" s="235"/>
      <c r="H161" s="238">
        <v>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349</v>
      </c>
      <c r="G162" s="219" t="s">
        <v>148</v>
      </c>
      <c r="H162" s="220">
        <v>4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371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168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370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8.76309692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9.586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6.614339999999999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372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373</v>
      </c>
      <c r="G168" s="235"/>
      <c r="H168" s="238">
        <v>9.586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9.586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0.8552629199999999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374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373</v>
      </c>
      <c r="G171" s="235"/>
      <c r="H171" s="238">
        <v>9.586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9.874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1.2934940000000001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375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373</v>
      </c>
      <c r="G174" s="235"/>
      <c r="H174" s="238">
        <v>9.586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376</v>
      </c>
      <c r="G175" s="235"/>
      <c r="H175" s="238">
        <v>9.874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11.809999999999999</v>
      </c>
      <c r="S176" s="208"/>
      <c r="T176" s="210">
        <f>SUM(T177:T195)</f>
        <v>9.745750000000001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10.8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1.3986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377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378</v>
      </c>
      <c r="G179" s="235"/>
      <c r="H179" s="238">
        <v>10.8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11.22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0.40392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379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380</v>
      </c>
      <c r="G182" s="235"/>
      <c r="H182" s="238">
        <v>11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381</v>
      </c>
      <c r="G183" s="235"/>
      <c r="H183" s="238">
        <v>11.22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4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10.00748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382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370</v>
      </c>
      <c r="G186" s="235"/>
      <c r="H186" s="238">
        <v>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383</v>
      </c>
      <c r="F187" s="218" t="s">
        <v>384</v>
      </c>
      <c r="G187" s="219" t="s">
        <v>179</v>
      </c>
      <c r="H187" s="220">
        <v>3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6.6000000000000005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385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386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334</v>
      </c>
      <c r="G189" s="235"/>
      <c r="H189" s="238">
        <v>3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387</v>
      </c>
      <c r="F190" s="218" t="s">
        <v>388</v>
      </c>
      <c r="G190" s="219" t="s">
        <v>213</v>
      </c>
      <c r="H190" s="220">
        <v>0.75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0.9457499999999999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389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390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391</v>
      </c>
      <c r="G192" s="235"/>
      <c r="H192" s="238">
        <v>0.75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392</v>
      </c>
      <c r="F193" s="218" t="s">
        <v>393</v>
      </c>
      <c r="G193" s="219" t="s">
        <v>179</v>
      </c>
      <c r="H193" s="220">
        <v>1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2.2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394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395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396</v>
      </c>
      <c r="G195" s="235"/>
      <c r="H195" s="238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397</v>
      </c>
      <c r="F196" s="214" t="s">
        <v>398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399</v>
      </c>
      <c r="F197" s="218" t="s">
        <v>400</v>
      </c>
      <c r="G197" s="219" t="s">
        <v>213</v>
      </c>
      <c r="H197" s="220">
        <v>9.746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401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402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403</v>
      </c>
      <c r="G199" s="235"/>
      <c r="H199" s="238">
        <v>9.746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404</v>
      </c>
      <c r="F200" s="218" t="s">
        <v>405</v>
      </c>
      <c r="G200" s="219" t="s">
        <v>213</v>
      </c>
      <c r="H200" s="220">
        <v>189.449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406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407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408</v>
      </c>
      <c r="G202" s="235"/>
      <c r="H202" s="238">
        <v>189.449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409</v>
      </c>
      <c r="D203" s="216" t="s">
        <v>145</v>
      </c>
      <c r="E203" s="217" t="s">
        <v>410</v>
      </c>
      <c r="F203" s="218" t="s">
        <v>411</v>
      </c>
      <c r="G203" s="219" t="s">
        <v>213</v>
      </c>
      <c r="H203" s="220">
        <v>9.746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412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413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403</v>
      </c>
      <c r="G205" s="235"/>
      <c r="H205" s="238">
        <v>9.746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414</v>
      </c>
      <c r="D206" s="216" t="s">
        <v>145</v>
      </c>
      <c r="E206" s="217" t="s">
        <v>415</v>
      </c>
      <c r="F206" s="218" t="s">
        <v>416</v>
      </c>
      <c r="G206" s="219" t="s">
        <v>213</v>
      </c>
      <c r="H206" s="220">
        <v>9.746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417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418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403</v>
      </c>
      <c r="G208" s="235"/>
      <c r="H208" s="238">
        <v>9.746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419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20.169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420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422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05 - UN - Na Cihelně 1330 -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351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05 - UN - Na Cihelně 1330 -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1. 8. 2023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25.716085039999996</v>
      </c>
      <c r="S122" s="102"/>
      <c r="T122" s="198">
        <f>T123</f>
        <v>12.182818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25.716085039999996</v>
      </c>
      <c r="S123" s="208"/>
      <c r="T123" s="210">
        <f>T124+T165+T176+T196+T209</f>
        <v>12.182818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0.0003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15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423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424</v>
      </c>
      <c r="G127" s="235"/>
      <c r="H127" s="238">
        <v>15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1.875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425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426</v>
      </c>
      <c r="G130" s="235"/>
      <c r="H130" s="238">
        <v>1.875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17.739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427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428</v>
      </c>
      <c r="G133" s="235"/>
      <c r="H133" s="238">
        <v>17.739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17.739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429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428</v>
      </c>
      <c r="G136" s="235"/>
      <c r="H136" s="238">
        <v>17.739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177.388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430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431</v>
      </c>
      <c r="G139" s="235"/>
      <c r="H139" s="238">
        <v>177.388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17.739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432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428</v>
      </c>
      <c r="G142" s="235"/>
      <c r="H142" s="238">
        <v>17.739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17.739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433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428</v>
      </c>
      <c r="G145" s="235"/>
      <c r="H145" s="238">
        <v>17.739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31.93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434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435</v>
      </c>
      <c r="G148" s="235"/>
      <c r="H148" s="238">
        <v>31.93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15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436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437</v>
      </c>
      <c r="G151" s="235"/>
      <c r="H151" s="238">
        <v>15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15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438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437</v>
      </c>
      <c r="G154" s="235"/>
      <c r="H154" s="238">
        <v>15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0.3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0.0003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439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437</v>
      </c>
      <c r="G157" s="235"/>
      <c r="H157" s="238">
        <v>15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440</v>
      </c>
      <c r="G158" s="235"/>
      <c r="H158" s="238">
        <v>0.3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5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441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442</v>
      </c>
      <c r="G161" s="235"/>
      <c r="H161" s="238">
        <v>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443</v>
      </c>
      <c r="G162" s="219" t="s">
        <v>148</v>
      </c>
      <c r="H162" s="220">
        <v>5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444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168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442</v>
      </c>
      <c r="G164" s="235"/>
      <c r="H164" s="238">
        <v>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10.953285039999999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11.982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8.267579999999999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445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446</v>
      </c>
      <c r="G168" s="235"/>
      <c r="H168" s="238">
        <v>11.982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11.982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1.0690340399999998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447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446</v>
      </c>
      <c r="G171" s="235"/>
      <c r="H171" s="238">
        <v>11.982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12.341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1.616671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448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446</v>
      </c>
      <c r="G174" s="235"/>
      <c r="H174" s="238">
        <v>11.982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449</v>
      </c>
      <c r="G175" s="235"/>
      <c r="H175" s="238">
        <v>12.341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14.7625</v>
      </c>
      <c r="S176" s="208"/>
      <c r="T176" s="210">
        <f>SUM(T177:T195)</f>
        <v>12.182818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13.5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1.74825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450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451</v>
      </c>
      <c r="G179" s="235"/>
      <c r="H179" s="238">
        <v>13.5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14.025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0.5049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452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453</v>
      </c>
      <c r="G182" s="235"/>
      <c r="H182" s="238">
        <v>13.75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454</v>
      </c>
      <c r="G183" s="235"/>
      <c r="H183" s="238">
        <v>14.025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5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12.50935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455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442</v>
      </c>
      <c r="G186" s="235"/>
      <c r="H186" s="238">
        <v>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383</v>
      </c>
      <c r="F187" s="218" t="s">
        <v>384</v>
      </c>
      <c r="G187" s="219" t="s">
        <v>179</v>
      </c>
      <c r="H187" s="220">
        <v>3.75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8.25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456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386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457</v>
      </c>
      <c r="G189" s="235"/>
      <c r="H189" s="238">
        <v>3.75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387</v>
      </c>
      <c r="F190" s="218" t="s">
        <v>388</v>
      </c>
      <c r="G190" s="219" t="s">
        <v>213</v>
      </c>
      <c r="H190" s="220">
        <v>0.938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1.182818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458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390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459</v>
      </c>
      <c r="G192" s="235"/>
      <c r="H192" s="238">
        <v>0.938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392</v>
      </c>
      <c r="F193" s="218" t="s">
        <v>393</v>
      </c>
      <c r="G193" s="219" t="s">
        <v>179</v>
      </c>
      <c r="H193" s="220">
        <v>1.25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2.75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460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395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461</v>
      </c>
      <c r="G195" s="235"/>
      <c r="H195" s="238">
        <v>1.25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397</v>
      </c>
      <c r="F196" s="214" t="s">
        <v>398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399</v>
      </c>
      <c r="F197" s="218" t="s">
        <v>400</v>
      </c>
      <c r="G197" s="219" t="s">
        <v>213</v>
      </c>
      <c r="H197" s="220">
        <v>12.183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462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402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463</v>
      </c>
      <c r="G199" s="235"/>
      <c r="H199" s="238">
        <v>12.183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404</v>
      </c>
      <c r="F200" s="218" t="s">
        <v>405</v>
      </c>
      <c r="G200" s="219" t="s">
        <v>213</v>
      </c>
      <c r="H200" s="220">
        <v>236.811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464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407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465</v>
      </c>
      <c r="G202" s="235"/>
      <c r="H202" s="238">
        <v>236.811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409</v>
      </c>
      <c r="D203" s="216" t="s">
        <v>145</v>
      </c>
      <c r="E203" s="217" t="s">
        <v>410</v>
      </c>
      <c r="F203" s="218" t="s">
        <v>411</v>
      </c>
      <c r="G203" s="219" t="s">
        <v>213</v>
      </c>
      <c r="H203" s="220">
        <v>12.183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466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413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463</v>
      </c>
      <c r="G205" s="235"/>
      <c r="H205" s="238">
        <v>12.183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414</v>
      </c>
      <c r="D206" s="216" t="s">
        <v>145</v>
      </c>
      <c r="E206" s="217" t="s">
        <v>415</v>
      </c>
      <c r="F206" s="218" t="s">
        <v>416</v>
      </c>
      <c r="G206" s="219" t="s">
        <v>213</v>
      </c>
      <c r="H206" s="220">
        <v>12.183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467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418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463</v>
      </c>
      <c r="G208" s="235"/>
      <c r="H208" s="238">
        <v>12.183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419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25.211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468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469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1. 8. 2023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05 - NN - Na Cihelně 1330 -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1. 8. 2023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351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05 - NN - Na Cihelně 1330 -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1. 8. 2023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15.429547579999998</v>
      </c>
      <c r="S122" s="102"/>
      <c r="T122" s="198">
        <f>T123</f>
        <v>7.3099430000000005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15.429547579999998</v>
      </c>
      <c r="S123" s="208"/>
      <c r="T123" s="210">
        <f>T124+T165+T176+T196+T209</f>
        <v>7.3099430000000005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0.00017999999999999998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9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423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470</v>
      </c>
      <c r="G127" s="235"/>
      <c r="H127" s="238">
        <v>9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1.125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425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471</v>
      </c>
      <c r="G130" s="235"/>
      <c r="H130" s="238">
        <v>1.125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10.643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427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472</v>
      </c>
      <c r="G133" s="235"/>
      <c r="H133" s="238">
        <v>10.643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10.643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429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472</v>
      </c>
      <c r="G136" s="235"/>
      <c r="H136" s="238">
        <v>10.643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106.433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430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473</v>
      </c>
      <c r="G139" s="235"/>
      <c r="H139" s="238">
        <v>106.433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10.643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432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472</v>
      </c>
      <c r="G142" s="235"/>
      <c r="H142" s="238">
        <v>10.643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10.643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433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472</v>
      </c>
      <c r="G145" s="235"/>
      <c r="H145" s="238">
        <v>10.643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19.158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434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474</v>
      </c>
      <c r="G148" s="235"/>
      <c r="H148" s="238">
        <v>19.158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9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436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475</v>
      </c>
      <c r="G151" s="235"/>
      <c r="H151" s="238">
        <v>9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9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438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475</v>
      </c>
      <c r="G154" s="235"/>
      <c r="H154" s="238">
        <v>9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0.18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0.00017999999999999998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439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475</v>
      </c>
      <c r="G157" s="235"/>
      <c r="H157" s="238">
        <v>9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476</v>
      </c>
      <c r="G158" s="235"/>
      <c r="H158" s="238">
        <v>0.18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3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441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477</v>
      </c>
      <c r="G161" s="235"/>
      <c r="H161" s="238">
        <v>3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349</v>
      </c>
      <c r="G162" s="219" t="s">
        <v>148</v>
      </c>
      <c r="H162" s="220">
        <v>3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444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168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477</v>
      </c>
      <c r="G164" s="235"/>
      <c r="H164" s="238">
        <v>3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6.57186758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7.189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4.9604099999999995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445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478</v>
      </c>
      <c r="G168" s="235"/>
      <c r="H168" s="238">
        <v>7.189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7.189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0.6414025799999999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447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478</v>
      </c>
      <c r="G171" s="235"/>
      <c r="H171" s="238">
        <v>7.189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7.405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0.9700550000000001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448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478</v>
      </c>
      <c r="G174" s="235"/>
      <c r="H174" s="238">
        <v>7.189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479</v>
      </c>
      <c r="G175" s="235"/>
      <c r="H175" s="238">
        <v>7.405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8.857499999999998</v>
      </c>
      <c r="S176" s="208"/>
      <c r="T176" s="210">
        <f>SUM(T177:T195)</f>
        <v>7.3099430000000005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8.1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1.04895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450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480</v>
      </c>
      <c r="G179" s="235"/>
      <c r="H179" s="238">
        <v>8.1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8.415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0.30293999999999993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452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481</v>
      </c>
      <c r="G182" s="235"/>
      <c r="H182" s="238">
        <v>8.25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482</v>
      </c>
      <c r="G183" s="235"/>
      <c r="H183" s="238">
        <v>8.415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3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7.505609999999999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455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477</v>
      </c>
      <c r="G186" s="235"/>
      <c r="H186" s="238">
        <v>3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383</v>
      </c>
      <c r="F187" s="218" t="s">
        <v>384</v>
      </c>
      <c r="G187" s="219" t="s">
        <v>179</v>
      </c>
      <c r="H187" s="220">
        <v>2.25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4.95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456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386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483</v>
      </c>
      <c r="G189" s="235"/>
      <c r="H189" s="238">
        <v>2.25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387</v>
      </c>
      <c r="F190" s="218" t="s">
        <v>388</v>
      </c>
      <c r="G190" s="219" t="s">
        <v>213</v>
      </c>
      <c r="H190" s="220">
        <v>0.563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0.7099429999999999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458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390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484</v>
      </c>
      <c r="G192" s="235"/>
      <c r="H192" s="238">
        <v>0.563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392</v>
      </c>
      <c r="F193" s="218" t="s">
        <v>393</v>
      </c>
      <c r="G193" s="219" t="s">
        <v>179</v>
      </c>
      <c r="H193" s="220">
        <v>0.75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1.6500000000000001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460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395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485</v>
      </c>
      <c r="G195" s="235"/>
      <c r="H195" s="238">
        <v>0.75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397</v>
      </c>
      <c r="F196" s="214" t="s">
        <v>398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399</v>
      </c>
      <c r="F197" s="218" t="s">
        <v>400</v>
      </c>
      <c r="G197" s="219" t="s">
        <v>213</v>
      </c>
      <c r="H197" s="220">
        <v>7.31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462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402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486</v>
      </c>
      <c r="G199" s="235"/>
      <c r="H199" s="238">
        <v>7.31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404</v>
      </c>
      <c r="F200" s="218" t="s">
        <v>405</v>
      </c>
      <c r="G200" s="219" t="s">
        <v>213</v>
      </c>
      <c r="H200" s="220">
        <v>142.087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464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407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487</v>
      </c>
      <c r="G202" s="235"/>
      <c r="H202" s="238">
        <v>142.087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409</v>
      </c>
      <c r="D203" s="216" t="s">
        <v>145</v>
      </c>
      <c r="E203" s="217" t="s">
        <v>410</v>
      </c>
      <c r="F203" s="218" t="s">
        <v>411</v>
      </c>
      <c r="G203" s="219" t="s">
        <v>213</v>
      </c>
      <c r="H203" s="220">
        <v>7.31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466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413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486</v>
      </c>
      <c r="G205" s="235"/>
      <c r="H205" s="238">
        <v>7.31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414</v>
      </c>
      <c r="D206" s="216" t="s">
        <v>145</v>
      </c>
      <c r="E206" s="217" t="s">
        <v>415</v>
      </c>
      <c r="F206" s="218" t="s">
        <v>416</v>
      </c>
      <c r="G206" s="219" t="s">
        <v>213</v>
      </c>
      <c r="H206" s="220">
        <v>7.31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467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418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486</v>
      </c>
      <c r="G208" s="235"/>
      <c r="H208" s="238">
        <v>7.31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419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15.127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468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Nemecek Nemecek</dc:creator>
  <cp:keywords/>
  <dc:description/>
  <cp:lastModifiedBy>Nemecek Nemecek</cp:lastModifiedBy>
  <dcterms:created xsi:type="dcterms:W3CDTF">2023-08-01T09:44:37Z</dcterms:created>
  <dcterms:modified xsi:type="dcterms:W3CDTF">2023-08-01T09:44:59Z</dcterms:modified>
  <cp:category/>
  <cp:version/>
  <cp:contentType/>
  <cp:contentStatus/>
</cp:coreProperties>
</file>