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04"/>
  <workbookPr/>
  <bookViews>
    <workbookView xWindow="0" yWindow="0" windowWidth="0" windowHeight="0" activeTab="0"/>
  </bookViews>
  <sheets>
    <sheet name="Rekapitulace stavby" sheetId="1" r:id="rId1"/>
    <sheet name="SO01,SO02 - FOTBALOVÉ HŘI..." sheetId="2" r:id="rId2"/>
    <sheet name="SO03,SO04 - SÍTĚ ZA BRÁNO..." sheetId="3" r:id="rId3"/>
    <sheet name="SO06 - OSVĚTLENÍ" sheetId="4" r:id="rId4"/>
    <sheet name="SO07 - ZPEVNĚNÉ PLOCHY" sheetId="5" r:id="rId5"/>
    <sheet name="VRN - VEDLEJŠÍ ROZPOČTOVÉ..." sheetId="6" r:id="rId6"/>
    <sheet name="Pokyny pro vyplnění" sheetId="7" r:id="rId7"/>
  </sheets>
  <definedNames>
    <definedName name="_xlnm._FilterDatabase" localSheetId="1" hidden="1">'SO01,SO02 - FOTBALOVÉ HŘI...'!$C$84:$K$147</definedName>
    <definedName name="_xlnm._FilterDatabase" localSheetId="2" hidden="1">'SO03,SO04 - SÍTĚ ZA BRÁNO...'!$C$83:$K$109</definedName>
    <definedName name="_xlnm._FilterDatabase" localSheetId="3" hidden="1">'SO06 - OSVĚTLENÍ'!$C$86:$K$169</definedName>
    <definedName name="_xlnm._FilterDatabase" localSheetId="4" hidden="1">'SO07 - ZPEVNĚNÉ PLOCHY'!$C$83:$K$129</definedName>
    <definedName name="_xlnm._FilterDatabase" localSheetId="5" hidden="1">'VRN - VEDLEJŠÍ ROZPOČTOVÉ...'!$C$82:$K$102</definedName>
    <definedName name="_xlnm.Print_Area" localSheetId="0">'Rekapitulace stavby'!$D$4:$AO$36,'Rekapitulace stavby'!$C$42:$AQ$60</definedName>
    <definedName name="_xlnm.Print_Area" localSheetId="1">'SO01,SO02 - FOTBALOVÉ HŘI...'!$C$4:$J$39,'SO01,SO02 - FOTBALOVÉ HŘI...'!$C$45:$J$66,'SO01,SO02 - FOTBALOVÉ HŘI...'!$C$72:$J$147</definedName>
    <definedName name="_xlnm.Print_Area" localSheetId="2">'SO03,SO04 - SÍTĚ ZA BRÁNO...'!$C$4:$J$39,'SO03,SO04 - SÍTĚ ZA BRÁNO...'!$C$45:$J$65,'SO03,SO04 - SÍTĚ ZA BRÁNO...'!$C$71:$J$109</definedName>
    <definedName name="_xlnm.Print_Area" localSheetId="3">'SO06 - OSVĚTLENÍ'!$C$4:$J$39,'SO06 - OSVĚTLENÍ'!$C$45:$J$68,'SO06 - OSVĚTLENÍ'!$C$74:$J$169</definedName>
    <definedName name="_xlnm.Print_Area" localSheetId="4">'SO07 - ZPEVNĚNÉ PLOCHY'!$C$4:$J$39,'SO07 - ZPEVNĚNÉ PLOCHY'!$C$45:$J$65,'SO07 - ZPEVNĚNÉ PLOCHY'!$C$71:$J$129</definedName>
    <definedName name="_xlnm.Print_Area" localSheetId="5">'VRN - VEDLEJŠÍ ROZPOČTOVÉ...'!$C$4:$J$39,'VRN - VEDLEJŠÍ ROZPOČTOVÉ...'!$C$45:$J$64,'VRN - VEDLEJŠÍ ROZPOČTOVÉ...'!$C$70:$J$102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3">'SO06 - OSVĚTLENÍ'!$86:$86</definedName>
    <definedName name="_xlnm.Print_Titles" localSheetId="4">'SO07 - ZPEVNĚNÉ PLOCHY'!$83:$83</definedName>
    <definedName name="_xlnm.Print_Titles" localSheetId="5">'VRN - VEDLEJŠÍ ROZPOČTOVÉ...'!$82:$82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<sst xmlns="http://schemas.openxmlformats.org/spreadsheetml/2006/main" count="2893" uniqueCount="648">
  <si>
    <t>Export Komplet</t>
  </si>
  <si>
    <t>VZ</t>
  </si>
  <si>
    <t>2.0</t>
  </si>
  <si>
    <t>ZAMOK</t>
  </si>
  <si>
    <t>False</t>
  </si>
  <si>
    <t>{eb96c913-f178-4203-9dde-32310d5f34f2}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</si>
  <si>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</si>
  <si>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</si>
  <si>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</si>
  <si>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</si>
  <si>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</si>
  <si>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</si>
  <si>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</si>
  <si>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</si>
  <si>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CT23-06-26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</si>
  <si>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</si>
  <si>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</si>
  <si>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UMT v SOŠ Liblice</t>
  </si>
  <si>
    <t>KSO:</t>
  </si>
  <si>
    <t/>
  </si>
  <si>
    <t>CC-CZ:</t>
  </si>
  <si>
    <t>Místo:</t>
  </si>
  <si>
    <t xml:space="preserve"> </t>
  </si>
  <si>
    <t>Datum:</t>
  </si>
  <si>
    <t>26. 6. 2023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</si>
  <si>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</si>
  <si>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</si>
  <si>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</si>
  <si>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</si>
  <si>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</si>
  <si>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</si>
  <si>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</si>
  <si>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</si>
  <si>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lacko.ondrej@seznam.cz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</si>
  <si>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</si>
  <si>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</si>
  <si>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</si>
  <si>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</si>
  <si>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</si>
  <si>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</si>
  <si>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</si>
  <si>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</si>
  <si>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</si>
  <si>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</si>
  <si>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</si>
  <si>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</si>
  <si>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</si>
  <si>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</si>
  <si>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</si>
  <si>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</si>
  <si>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</si>
  <si>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</si>
  <si>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</si>
  <si>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</si>
  <si>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</si>
  <si>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</si>
  <si>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</si>
  <si>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</si>
  <si>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</si>
  <si>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</si>
  <si>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</si>
  <si>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</si>
  <si>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</si>
  <si>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</si>
  <si>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</si>
  <si>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</si>
  <si>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</si>
  <si>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</si>
  <si>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</si>
  <si>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</si>
  <si>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</si>
  <si>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</si>
  <si>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</si>
  <si>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</si>
  <si>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</si>
  <si>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SO01,SO02</t>
  </si>
  <si>
    <t>FOTBALOVÉ HŘIŠTĚ,DRENÁŽNÍ SYSTÉM</t>
  </si>
  <si>
    <t>STA</t>
  </si>
  <si>
    <t>1</t>
  </si>
  <si>
    <t>{8b876063-c33e-43f4-9079-ad3a6565ed02}</t>
  </si>
  <si>
    <t>2</t>
  </si>
  <si>
    <t>SO03,SO04</t>
  </si>
  <si>
    <t>SÍTĚ ZA BRÁNOU A PŘÍSLUŠENSTVÍ</t>
  </si>
  <si>
    <t>{dd442076-0fe3-4a47-b2a3-e4ddaf5f16e2}</t>
  </si>
  <si>
    <t>SO06</t>
  </si>
  <si>
    <t>OSVĚTLENÍ</t>
  </si>
  <si>
    <t>{d110b3af-1c0a-4234-a05f-8ee87e9b36c7}</t>
  </si>
  <si>
    <t>SO07</t>
  </si>
  <si>
    <t>ZPEVNĚNÉ PLOCHY</t>
  </si>
  <si>
    <t>{7a7ec012-15c5-4162-aac6-c651098bb24d}</t>
  </si>
  <si>
    <t>VRN</t>
  </si>
  <si>
    <t>VEDLEJŠÍ ROZPOČTOVÉ NÁKLADY</t>
  </si>
  <si>
    <t>{4a9c3174-b030-4371-8315-8d0aed06badd}</t>
  </si>
  <si>
    <t>KRYCÍ LIST SOUPISU PRACÍ</t>
  </si>
  <si>
    <t>Objekt:</t>
  </si>
  <si>
    <t>SO01,SO02 - FOTBALOVÉ HŘIŠTĚ,DRENÁŽNÍ SYSTÉM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</si>
  <si>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</si>
  <si>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</si>
  <si>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</si>
  <si>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</si>
  <si>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</si>
  <si>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</si>
  <si>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</si>
  <si>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</si>
  <si>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</si>
  <si>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</si>
  <si>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</si>
  <si>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</si>
  <si>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</si>
  <si>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</si>
  <si>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</si>
  <si>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</si>
  <si>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</si>
  <si>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</si>
  <si>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</si>
  <si>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</si>
  <si>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</si>
  <si>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</si>
  <si>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</si>
  <si>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</si>
  <si>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</si>
  <si>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</si>
  <si>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</si>
  <si>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</si>
  <si>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</si>
  <si>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</si>
  <si>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</si>
  <si>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4</t>
  </si>
  <si>
    <t>505108933</t>
  </si>
  <si>
    <t>PP</t>
  </si>
  <si>
    <t>Sejmutí ornice strojně při souvislé ploše přes 500 m2, tl. vrstvy do 200 mm</t>
  </si>
  <si>
    <t>Online PSC</t>
  </si>
  <si>
    <t>https://podminky.urs.cz/item/CS_URS_2023_01/121151123</t>
  </si>
  <si>
    <t>122251106</t>
  </si>
  <si>
    <t>Odkopávky a prokopávky nezapažené v hornině třídy těžitelnosti I skupiny 3 objem do 5000 m3 strojně</t>
  </si>
  <si>
    <t>m3</t>
  </si>
  <si>
    <t>-1503753493</t>
  </si>
  <si>
    <t>Odkopávky a prokopávky nezapažené strojně v hornině třídy těžitelnosti I skupiny 3 přes 1 000 do 5 000 m3</t>
  </si>
  <si>
    <t>https://podminky.urs.cz/item/CS_URS_2023_01/122251106</t>
  </si>
  <si>
    <t>3</t>
  </si>
  <si>
    <t>132251104</t>
  </si>
  <si>
    <t>Hloubení rýh nezapažených š do 800 mm v hornině třídy těžitelnosti I skupiny 3 objem přes 100 m3 strojně</t>
  </si>
  <si>
    <t>1540119527</t>
  </si>
  <si>
    <t>Hloubení nezapažených rýh šířky do 800 mm strojně s urovnáním dna do předepsaného profilu a spádu v hornině třídy těžitelnosti I skupiny 3 přes 100 m3</t>
  </si>
  <si>
    <t>https://podminky.urs.cz/item/CS_URS_2023_01/132251104</t>
  </si>
  <si>
    <t>VV</t>
  </si>
  <si>
    <t>150+64</t>
  </si>
  <si>
    <t>162751117</t>
  </si>
  <si>
    <t>Vodorovné přemístění přes 9 000 do 10000 m výkopku/sypaniny z horniny třídy těžitelnosti I skupiny 1 až 3</t>
  </si>
  <si>
    <t>933286736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</si>
  <si>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</si>
  <si>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</si>
  <si>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1486+2229+214</t>
  </si>
  <si>
    <t>5</t>
  </si>
  <si>
    <t>162751119</t>
  </si>
  <si>
    <t>Příplatek k vodorovnému přemístění výkopku/sypaniny z horniny třídy těžitelnosti I skupiny 1 až 3 ZKD 1000 m přes 10000 m</t>
  </si>
  <si>
    <t>1775161454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</si>
  <si>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</si>
  <si>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</si>
  <si>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3929*5 'Přepočtené koeficientem množství</t>
  </si>
  <si>
    <t>6</t>
  </si>
  <si>
    <t>171201231</t>
  </si>
  <si>
    <t>Poplatek za uložení zeminy a kamení na recyklační skládce (skládkovné) kód odpadu 17 05 04</t>
  </si>
  <si>
    <t>t</t>
  </si>
  <si>
    <t>90655671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</si>
  <si>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</si>
  <si>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</si>
  <si>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3929*1,8 'Přepočtené koeficientem množství</t>
  </si>
  <si>
    <t>7</t>
  </si>
  <si>
    <t>181951112</t>
  </si>
  <si>
    <t>Úprava pláně v hornině třídy těžitelnosti I skupiny 1 až 3 se zhutněním strojně</t>
  </si>
  <si>
    <t>-80520693</t>
  </si>
  <si>
    <t>Úprava pláně vyrovnáním výškových rozdílů strojně v hornině třídy těžitelnosti I, skupiny 1 až 3 se zhutněním</t>
  </si>
  <si>
    <t>https://podminky.urs.cz/item/CS_URS_2023_01/181951112</t>
  </si>
  <si>
    <t>Zakládání</t>
  </si>
  <si>
    <t>8</t>
  </si>
  <si>
    <t>212751104</t>
  </si>
  <si>
    <t>Trativod z drenážních trubek flexibilních PVC-U SN 4 perforace 360° včetně lože otevřený výkop DN 100 pro meliorace</t>
  </si>
  <si>
    <t>m</t>
  </si>
  <si>
    <t>-1253339934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</si>
  <si>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</si>
  <si>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https://podminky.urs.cz/item/CS_URS_2023_01/212751104</t>
  </si>
  <si>
    <t>9</t>
  </si>
  <si>
    <t>212751106</t>
  </si>
  <si>
    <t>Trativod z drenážních trubek flexibilních PVC-U SN 4 perforace 360° včetně lože otevřený výkop DN 160 pro meliorace</t>
  </si>
  <si>
    <t>47687985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</si>
  <si>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</si>
  <si>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https://podminky.urs.cz/item/CS_URS_2023_01/212751106</t>
  </si>
  <si>
    <t>10</t>
  </si>
  <si>
    <t>R-2001</t>
  </si>
  <si>
    <t>D+M revizní šachty odvodnění vč.poklopu</t>
  </si>
  <si>
    <t>kus</t>
  </si>
  <si>
    <t>43007814</t>
  </si>
  <si>
    <t>11</t>
  </si>
  <si>
    <t>R-2002</t>
  </si>
  <si>
    <t>D+M retenční nádrže prefa (15m3), vč.poklopu a revizním vsakem</t>
  </si>
  <si>
    <t>-963603748</t>
  </si>
  <si>
    <t>Komunikace pozemní</t>
  </si>
  <si>
    <t>564681111</t>
  </si>
  <si>
    <t>Podklad z kameniva hrubého drceného vel. 0-125 mm, s rozprostřením a zhutněním plochy přes 100 m2, po zhutnění tl. 300 mm</t>
  </si>
  <si>
    <t>1762978905</t>
  </si>
  <si>
    <t>https://podminky.urs.cz/item/CS_URS_2023_01/564681111</t>
  </si>
  <si>
    <t>13</t>
  </si>
  <si>
    <t>564811111</t>
  </si>
  <si>
    <t>Podklad ze štěrkodrtě ŠD plochy přes 100 m2 tl 50 mm</t>
  </si>
  <si>
    <t>13110037</t>
  </si>
  <si>
    <t>Podklad ze štěrkodrti ŠD s rozprostřením a zhutněním plochy přes 100 m2, po zhutnění tl. 50 mm</t>
  </si>
  <si>
    <t>https://podminky.urs.cz/item/CS_URS_2023_01/564811111</t>
  </si>
  <si>
    <t>14</t>
  </si>
  <si>
    <t>564831111</t>
  </si>
  <si>
    <t>Podklad ze štěrkodrtě ŠD plochy přes 100 m2 tl 100 mm</t>
  </si>
  <si>
    <t>-1169322861</t>
  </si>
  <si>
    <t>Podklad ze štěrkodrti ŠD s rozprostřením a zhutněním plochy přes 100 m2, po zhutnění tl. 100 mm</t>
  </si>
  <si>
    <t>https://podminky.urs.cz/item/CS_URS_2023_01/564831111</t>
  </si>
  <si>
    <t>15</t>
  </si>
  <si>
    <t>589181112</t>
  </si>
  <si>
    <t>Umělý trávník pro fotbal výška vlasu do 60 mm hmotnost přes 3 kg/m2 zásyp písek a EPDM granulát</t>
  </si>
  <si>
    <t>148636795</t>
  </si>
  <si>
    <t>Umělý trávník pro sportovní povrchy fotbalová hřiště včetně zásypu pískem a EPDM granulátem výška vlasu přes 40 do 60 mm, hmotnosti přes 3 kg/m2</t>
  </si>
  <si>
    <t>https://podminky.urs.cz/item/CS_URS_2023_01/589181112</t>
  </si>
  <si>
    <t>16</t>
  </si>
  <si>
    <t>589811121</t>
  </si>
  <si>
    <t>Vodorovné značení (lajnování) fotbalových hřišť š 10 cm</t>
  </si>
  <si>
    <t>-308111140</t>
  </si>
  <si>
    <t>Umělý trávník pro sportovní povrchy vodorovné značení (lajnování) fotbalových hřišť šířky 10 cm</t>
  </si>
  <si>
    <t>https://podminky.urs.cz/item/CS_URS_2023_01/589811121</t>
  </si>
  <si>
    <t>Ostatní konstrukce a práce, bourání</t>
  </si>
  <si>
    <t>17</t>
  </si>
  <si>
    <t>916232111</t>
  </si>
  <si>
    <t>Obruba ploch pro tělovýchovu z obrubníků do betonového lože výšky 25 mm</t>
  </si>
  <si>
    <t>1608182261</t>
  </si>
  <si>
    <t>Doplňující konstrukce krytů venkovních ploch pro tělovýchovu obruba z obrubníků do betonového lože, výšky 25 mm</t>
  </si>
  <si>
    <t>https://podminky.urs.cz/item/CS_URS_2023_01/916232111</t>
  </si>
  <si>
    <t>998</t>
  </si>
  <si>
    <t>Přesun hmot</t>
  </si>
  <si>
    <t>18</t>
  </si>
  <si>
    <t>998222012</t>
  </si>
  <si>
    <t>Přesun hmot pro tělovýchovné plochy</t>
  </si>
  <si>
    <t>-1824492255</t>
  </si>
  <si>
    <t>Přesun hmot pro tělovýchovné plochy dopravní vzdálenost do 200 m</t>
  </si>
  <si>
    <t>https://podminky.urs.cz/item/CS_URS_2023_01/998222012</t>
  </si>
  <si>
    <t>SO03,SO04 - SÍTĚ ZA BRÁNOU A PŘÍSLUŠENSTVÍ</t>
  </si>
  <si>
    <t>OST - Ostatní</t>
  </si>
  <si>
    <t>131151343</t>
  </si>
  <si>
    <t>Vrtání jamek pro plotové sloupky D přes 200 do 300 mm strojně</t>
  </si>
  <si>
    <t>556191738</t>
  </si>
  <si>
    <t>Vrtání jamek strojně průměru přes 200 do 300 mm</t>
  </si>
  <si>
    <t>https://podminky.urs.cz/item/CS_URS_2023_01/131151343</t>
  </si>
  <si>
    <t>1,5*18</t>
  </si>
  <si>
    <t>274313711</t>
  </si>
  <si>
    <t>Základové pásy z betonu tř. C 20/25</t>
  </si>
  <si>
    <t>-2022508025</t>
  </si>
  <si>
    <t>Základy z betonu prostého pasy betonu kamenem neprokládaného tř. C 20/25</t>
  </si>
  <si>
    <t>https://podminky.urs.cz/item/CS_URS_2023_01/274313711</t>
  </si>
  <si>
    <t>27*3,14*0,15*0,15</t>
  </si>
  <si>
    <t>998012021</t>
  </si>
  <si>
    <t>Přesun hmot pro budovy monolitické v do 6 m</t>
  </si>
  <si>
    <t>2145814308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</si>
  <si>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</si>
  <si>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https://podminky.urs.cz/item/CS_URS_2023_01/998012021</t>
  </si>
  <si>
    <t>OST</t>
  </si>
  <si>
    <t>Ostatní</t>
  </si>
  <si>
    <t>ost001</t>
  </si>
  <si>
    <t>D+M fotbalové brány FIFA do zemních pouzder vč.sítě a napínacího rámu</t>
  </si>
  <si>
    <t>512</t>
  </si>
  <si>
    <t>-1435620066</t>
  </si>
  <si>
    <t>ost002</t>
  </si>
  <si>
    <t>D+M systém rohových praporků (4xfotbalový rohový praporek do pouzdra)</t>
  </si>
  <si>
    <t>1356835439</t>
  </si>
  <si>
    <t>ost003</t>
  </si>
  <si>
    <t>D+M systému ochrané sítě dl.36m,v.6,4m (6políx6m)</t>
  </si>
  <si>
    <t>-1231808021</t>
  </si>
  <si>
    <t>P</t>
  </si>
  <si>
    <t>Poznámka k položce:
- ochraná síť
- kotvící materiál
- Al konstrukce</t>
  </si>
  <si>
    <t>ost004</t>
  </si>
  <si>
    <t>D+M fotbalová střídačka z Al kce, výplň polykarbonát (min 8 hráčů) vč.sezení a kotvení</t>
  </si>
  <si>
    <t>964393614</t>
  </si>
  <si>
    <t>SO06 - OSVĚTLENÍ</t>
  </si>
  <si>
    <t>M - Práce a dodávky M</t>
  </si>
  <si>
    <t xml:space="preserve">    21-M - Elektromontáže</t>
  </si>
  <si>
    <t>113107043</t>
  </si>
  <si>
    <t>Odstranění podkladu živičných tl přes 100 do 150 mm při překopech ručně</t>
  </si>
  <si>
    <t>-421266707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</si>
  <si>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</si>
  <si>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https://podminky.urs.cz/item/CS_URS_2023_01/113107043</t>
  </si>
  <si>
    <t>9,34*0,5"překop komunikace</t>
  </si>
  <si>
    <t>113107423</t>
  </si>
  <si>
    <t>Odstranění podkladu z kameniva drceného tl přes 200 do 300 mm při překopech strojně pl do 15 m2</t>
  </si>
  <si>
    <t>1341017079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</si>
  <si>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</si>
  <si>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https://podminky.urs.cz/item/CS_URS_2023_01/113107423</t>
  </si>
  <si>
    <t>133251102</t>
  </si>
  <si>
    <t>Hloubení šachet nezapažených v hornině třídy těžitelnosti I skupiny 3 objem do 50 m3</t>
  </si>
  <si>
    <t>774790476</t>
  </si>
  <si>
    <t>Hloubení nezapažených šachet strojně v hornině třídy těžitelnosti I skupiny 3 přes 20 do 50 m3</t>
  </si>
  <si>
    <t>https://podminky.urs.cz/item/CS_URS_2023_01/133251102</t>
  </si>
  <si>
    <t>1,5*1,5*2*6</t>
  </si>
  <si>
    <t>1438238805</t>
  </si>
  <si>
    <t>-871852421</t>
  </si>
  <si>
    <t>27*5 'Přepočtené koeficientem množství</t>
  </si>
  <si>
    <t>-550483907</t>
  </si>
  <si>
    <t>27*1,8 'Přepočtené koeficientem množství</t>
  </si>
  <si>
    <t>275313811</t>
  </si>
  <si>
    <t>Základové patky z betonu tř. C 25/30</t>
  </si>
  <si>
    <t>1767056685</t>
  </si>
  <si>
    <t>Základy z betonu prostého patky a bloky z betonu kamenem neprokládaného tř. C 25/30</t>
  </si>
  <si>
    <t>https://podminky.urs.cz/item/CS_URS_2023_01/275313811</t>
  </si>
  <si>
    <t>564871016</t>
  </si>
  <si>
    <t>Podklad ze štěrkodrtě ŠD plochy do 100 m2 tl 300 mm</t>
  </si>
  <si>
    <t>-350653355</t>
  </si>
  <si>
    <t>Podklad ze štěrkodrti ŠD s rozprostřením a zhutněním plochy jednotlivě do 100 m2, po zhutnění tl. 300 mm</t>
  </si>
  <si>
    <t>https://podminky.urs.cz/item/CS_URS_2023_01/564871016</t>
  </si>
  <si>
    <t>565155101</t>
  </si>
  <si>
    <t>Asfaltový beton vrstva podkladní ACP 16 (obalované kamenivo OKS) tl 70 mm š do 1,5 m</t>
  </si>
  <si>
    <t>-531610357</t>
  </si>
  <si>
    <t>Asfaltový beton vrstva podkladní ACP 16 (obalované kamenivo střednězrnné - OKS) s rozprostřením a zhutněním v pruhu šířky do 1,5 m, po zhutnění tl. 70 mm</t>
  </si>
  <si>
    <t>https://podminky.urs.cz/item/CS_URS_2023_01/565155101</t>
  </si>
  <si>
    <t>573111111</t>
  </si>
  <si>
    <t>Postřik živičný infiltrační s posypem z asfaltu množství 0,60 kg/m2</t>
  </si>
  <si>
    <t>1096565188</t>
  </si>
  <si>
    <t>Postřik infiltrační PI z asfaltu silničního s posypem kamenivem, v množství 0,60 kg/m2</t>
  </si>
  <si>
    <t>https://podminky.urs.cz/item/CS_URS_2023_01/573111111</t>
  </si>
  <si>
    <t>573211112</t>
  </si>
  <si>
    <t>Postřik živičný spojovací z asfaltu v množství 0,70 kg/m2</t>
  </si>
  <si>
    <t>872048094</t>
  </si>
  <si>
    <t>Postřik spojovací PS bez posypu kamenivem z asfaltu silničního, v množství 0,70 kg/m2</t>
  </si>
  <si>
    <t>https://podminky.urs.cz/item/CS_URS_2023_01/573211112</t>
  </si>
  <si>
    <t>577134031</t>
  </si>
  <si>
    <t>Asfaltový beton vrstva obrusná ACO 11 (ABS) tř. I tl 40 mm š do 1,5 m z modifikovaného asfaltu</t>
  </si>
  <si>
    <t>296422361</t>
  </si>
  <si>
    <t>Asfaltový beton vrstva obrusná ACO 11 (ABS) s rozprostřením a se zhutněním z modifikovaného asfaltu v pruhu šířky do 1,5 m, po zhutnění tl. 40 mm</t>
  </si>
  <si>
    <t>https://podminky.urs.cz/item/CS_URS_2023_01/577134031</t>
  </si>
  <si>
    <t>919732221</t>
  </si>
  <si>
    <t>Styčná spára napojení nového živičného povrchu na stávající za tepla š 15 mm hl 25 mm bez prořezání</t>
  </si>
  <si>
    <t>-1926367200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</si>
  <si>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</si>
  <si>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https://podminky.urs.cz/item/CS_URS_2023_01/919732221</t>
  </si>
  <si>
    <t>9,34*2"překop komunikace</t>
  </si>
  <si>
    <t>919735113</t>
  </si>
  <si>
    <t>Řezání stávajícího živičného krytu hl přes 100 do 150 mm</t>
  </si>
  <si>
    <t>356974780</t>
  </si>
  <si>
    <t>Řezání stávajícího živičného krytu nebo podkladu hloubky přes 100 do 150 mm</t>
  </si>
  <si>
    <t>https://podminky.urs.cz/item/CS_URS_2023_01/919735113</t>
  </si>
  <si>
    <t>998011001</t>
  </si>
  <si>
    <t>Přesun hmot pro budovy zděné v do 6 m</t>
  </si>
  <si>
    <t>-2087079372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</si>
  <si>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</si>
  <si>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https://podminky.urs.cz/item/CS_URS_2023_01/998011001</t>
  </si>
  <si>
    <t>998225111</t>
  </si>
  <si>
    <t>Přesun hmot pro pozemní komunikace s krytem z kamene, monolitickým betonovým nebo živičným</t>
  </si>
  <si>
    <t>605783387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</si>
  <si>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</si>
  <si>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</si>
  <si>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M</t>
  </si>
  <si>
    <t>Práce a dodávky M</t>
  </si>
  <si>
    <t>21-M</t>
  </si>
  <si>
    <t>Elektromontáže</t>
  </si>
  <si>
    <t>210204012</t>
  </si>
  <si>
    <t>Montáž stožárů osvětlení ocelových samostatně stojících délky přes 12 do 18 m</t>
  </si>
  <si>
    <t>64</t>
  </si>
  <si>
    <t>2124366439</t>
  </si>
  <si>
    <t>Montáž stožárů osvětlení ocelových samostatně stojících, délky přes 12 do 18 m</t>
  </si>
  <si>
    <t>https://podminky.urs.cz/item/CS_URS_2023_01/210204012</t>
  </si>
  <si>
    <t>21001</t>
  </si>
  <si>
    <t>Stožár pro osvětlení v.15 nad UT vč.výložníku (4ks svítidel), povrch.úprava</t>
  </si>
  <si>
    <t>256</t>
  </si>
  <si>
    <t>1069665924</t>
  </si>
  <si>
    <t>19</t>
  </si>
  <si>
    <t>21002</t>
  </si>
  <si>
    <t>D+M svítidel 1160W LED,asymetrická optika</t>
  </si>
  <si>
    <t>1131953220</t>
  </si>
  <si>
    <t>20</t>
  </si>
  <si>
    <t>21003</t>
  </si>
  <si>
    <t>D+M rozvaděč elektro, vystrojený pro osvětlení sportoviště,zákl.patka,zemní práce</t>
  </si>
  <si>
    <t>soubor</t>
  </si>
  <si>
    <t>-1944031701</t>
  </si>
  <si>
    <t>21004</t>
  </si>
  <si>
    <t>D+M kabelové rozvody pro osvětlení vč.uzemnění, chrániček, napojení,zemních prací,výstražné fólie</t>
  </si>
  <si>
    <t>-1371325289</t>
  </si>
  <si>
    <t>D+M kabelové rozvody pro osvětlení vč.uzemnění, chrániček, napojení a zemních prací</t>
  </si>
  <si>
    <t>22</t>
  </si>
  <si>
    <t>210204106</t>
  </si>
  <si>
    <t>Montáž výložníků osvětlení dvouramenných sloupových hmotnosti přes 70 kg</t>
  </si>
  <si>
    <t>69434197</t>
  </si>
  <si>
    <t>Montáž výložníků osvětlení dvouramenných sloupových, hmotnosti přes 70 kg</t>
  </si>
  <si>
    <t>https://podminky.urs.cz/item/CS_URS_2024_01/210204106</t>
  </si>
  <si>
    <t>SO07 - ZPEVNĚNÉ PLOCHY</t>
  </si>
  <si>
    <t>121151113</t>
  </si>
  <si>
    <t>Sejmutí ornice plochy do 500 m2 tl vrstvy do 200 mm strojně</t>
  </si>
  <si>
    <t>1645198117</t>
  </si>
  <si>
    <t>Sejmutí ornice strojně při souvislé ploše přes 100 do 500 m2, tl. vrstvy do 200 mm</t>
  </si>
  <si>
    <t>https://podminky.urs.cz/item/CS_URS_2023_01/121151113</t>
  </si>
  <si>
    <t>-1114589283</t>
  </si>
  <si>
    <t>222,3*0,24</t>
  </si>
  <si>
    <t>-1262411168</t>
  </si>
  <si>
    <t>222,3*0,2+53,352</t>
  </si>
  <si>
    <t>527878506</t>
  </si>
  <si>
    <t>97,812*5 'Přepočtené koeficientem množství</t>
  </si>
  <si>
    <t>849967036</t>
  </si>
  <si>
    <t>97,812*1,8 'Přepočtené koeficientem množství</t>
  </si>
  <si>
    <t>2043292515</t>
  </si>
  <si>
    <t>564851111</t>
  </si>
  <si>
    <t>Podklad ze štěrkodrtě ŠD plochy přes 100 m2 tl 150 mm</t>
  </si>
  <si>
    <t>1234036815</t>
  </si>
  <si>
    <t>Podklad ze štěrkodrti ŠD s rozprostřením a zhutněním plochy přes 100 m2, po zhutnění tl. 150 mm</t>
  </si>
  <si>
    <t>https://podminky.urs.cz/item/CS_URS_2023_01/564851111</t>
  </si>
  <si>
    <t>596211112</t>
  </si>
  <si>
    <t>Kladení zámkové dlažby komunikací pro pěší ručně tl 60 mm skupiny A pl přes 100 do 300 m2</t>
  </si>
  <si>
    <t>-715947951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</si>
  <si>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</si>
  <si>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https://podminky.urs.cz/item/CS_URS_2023_01/596211112</t>
  </si>
  <si>
    <t>59245018</t>
  </si>
  <si>
    <t>dlažba tvar obdélník betonová 200x100x60mm přírodní</t>
  </si>
  <si>
    <t>-958635203</t>
  </si>
  <si>
    <t>222,3*1,1 'Přepočtené koeficientem množství</t>
  </si>
  <si>
    <t>916331112</t>
  </si>
  <si>
    <t>Osazení zahradního obrubníku betonového do lože z betonu s boční opěrou</t>
  </si>
  <si>
    <t>-42033018</t>
  </si>
  <si>
    <t>Osazení zahradního obrubníku betonového s ložem tl. od 50 do 100 mm z betonu prostého tř. C 12/15 s boční opěrou z betonu prostého tř. C 12/15</t>
  </si>
  <si>
    <t>https://podminky.urs.cz/item/CS_URS_2023_01/916331112</t>
  </si>
  <si>
    <t>59217001</t>
  </si>
  <si>
    <t>obrubník betonový zahradní 1000x50x250mm</t>
  </si>
  <si>
    <t>744127401</t>
  </si>
  <si>
    <t>165*1,1 'Přepočtené koeficientem množství</t>
  </si>
  <si>
    <t>998223011</t>
  </si>
  <si>
    <t>Přesun hmot pro pozemní komunikace s krytem dlážděným</t>
  </si>
  <si>
    <t>-1440221885</t>
  </si>
  <si>
    <t>Přesun hmot pro pozemní komunikace s krytem dlážděným dopravní vzdálenost do 200 m jakékoliv délky objektu</t>
  </si>
  <si>
    <t>https://podminky.urs.cz/item/CS_URS_2023_01/998223011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</si>
  <si>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</si>
  <si>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</si>
  <si>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</si>
  <si>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</si>
  <si>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</si>
  <si>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</si>
  <si>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</si>
  <si>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</si>
  <si>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</si>
  <si>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</si>
  <si>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</si>
  <si>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</si>
  <si>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1442714253</t>
  </si>
  <si>
    <t>https://podminky.urs.cz/item/CS_URS_2023_01/012103000</t>
  </si>
  <si>
    <t>012303000</t>
  </si>
  <si>
    <t>Geodetické práce po výstavbě</t>
  </si>
  <si>
    <t>1362326470</t>
  </si>
  <si>
    <t>https://podminky.urs.cz/item/CS_URS_2023_01/012303000</t>
  </si>
  <si>
    <t>013254000</t>
  </si>
  <si>
    <t>Dokumentace skutečného provedení stavby</t>
  </si>
  <si>
    <t>-650212683</t>
  </si>
  <si>
    <t>https://podminky.urs.cz/item/CS_URS_2023_01/013254000</t>
  </si>
  <si>
    <t>VRN3</t>
  </si>
  <si>
    <t>Zařízení staveniště</t>
  </si>
  <si>
    <t>030001000</t>
  </si>
  <si>
    <t>-623949290</t>
  </si>
  <si>
    <t>https://podminky.urs.cz/item/CS_URS_2023_01/030001000</t>
  </si>
  <si>
    <t>VRN6</t>
  </si>
  <si>
    <t>Územní vlivy</t>
  </si>
  <si>
    <t>065002000</t>
  </si>
  <si>
    <t>Mimostaveništní doprava materiálů</t>
  </si>
  <si>
    <t>-1396222387</t>
  </si>
  <si>
    <t>https://podminky.urs.cz/item/CS_URS_2023_01/065002000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</si>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</sst>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4" xfId="0" applyBorder="1" applyAlignment="1">
      <alignment vertical="top"/>
    </xf>
    <xf numFmtId="0" fontId="41" fillId="0" borderId="24" xfId="0" applyFont="1" applyBorder="1" applyAlignment="1">
      <alignment horizontal="left"/>
    </xf>
    <xf numFmtId="0" fontId="44" fillId="0" borderId="24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27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23" TargetMode="External" /><Relationship Id="rId2" Type="http://schemas.openxmlformats.org/officeDocument/2006/relationships/hyperlink" Target="https://podminky.urs.cz/item/CS_URS_2023_01/122251106" TargetMode="External" /><Relationship Id="rId3" Type="http://schemas.openxmlformats.org/officeDocument/2006/relationships/hyperlink" Target="https://podminky.urs.cz/item/CS_URS_2023_01/132251104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181951112" TargetMode="External" /><Relationship Id="rId8" Type="http://schemas.openxmlformats.org/officeDocument/2006/relationships/hyperlink" Target="https://podminky.urs.cz/item/CS_URS_2023_01/212751104" TargetMode="External" /><Relationship Id="rId9" Type="http://schemas.openxmlformats.org/officeDocument/2006/relationships/hyperlink" Target="https://podminky.urs.cz/item/CS_URS_2023_01/212751106" TargetMode="External" /><Relationship Id="rId10" Type="http://schemas.openxmlformats.org/officeDocument/2006/relationships/hyperlink" Target="https://podminky.urs.cz/item/CS_URS_2023_01/564681111" TargetMode="External" /><Relationship Id="rId11" Type="http://schemas.openxmlformats.org/officeDocument/2006/relationships/hyperlink" Target="https://podminky.urs.cz/item/CS_URS_2023_01/564811111" TargetMode="External" /><Relationship Id="rId12" Type="http://schemas.openxmlformats.org/officeDocument/2006/relationships/hyperlink" Target="https://podminky.urs.cz/item/CS_URS_2023_01/564831111" TargetMode="External" /><Relationship Id="rId13" Type="http://schemas.openxmlformats.org/officeDocument/2006/relationships/hyperlink" Target="https://podminky.urs.cz/item/CS_URS_2023_01/589181112" TargetMode="External" /><Relationship Id="rId14" Type="http://schemas.openxmlformats.org/officeDocument/2006/relationships/hyperlink" Target="https://podminky.urs.cz/item/CS_URS_2023_01/589811121" TargetMode="External" /><Relationship Id="rId15" Type="http://schemas.openxmlformats.org/officeDocument/2006/relationships/hyperlink" Target="https://podminky.urs.cz/item/CS_URS_2023_01/916232111" TargetMode="External" /><Relationship Id="rId16" Type="http://schemas.openxmlformats.org/officeDocument/2006/relationships/hyperlink" Target="https://podminky.urs.cz/item/CS_URS_2023_01/998222012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343" TargetMode="External" /><Relationship Id="rId2" Type="http://schemas.openxmlformats.org/officeDocument/2006/relationships/hyperlink" Target="https://podminky.urs.cz/item/CS_URS_2023_01/274313711" TargetMode="External" /><Relationship Id="rId3" Type="http://schemas.openxmlformats.org/officeDocument/2006/relationships/hyperlink" Target="https://podminky.urs.cz/item/CS_URS_2023_01/99801202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043" TargetMode="External" /><Relationship Id="rId2" Type="http://schemas.openxmlformats.org/officeDocument/2006/relationships/hyperlink" Target="https://podminky.urs.cz/item/CS_URS_2023_01/113107423" TargetMode="External" /><Relationship Id="rId3" Type="http://schemas.openxmlformats.org/officeDocument/2006/relationships/hyperlink" Target="https://podminky.urs.cz/item/CS_URS_2023_01/133251102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275313811" TargetMode="External" /><Relationship Id="rId8" Type="http://schemas.openxmlformats.org/officeDocument/2006/relationships/hyperlink" Target="https://podminky.urs.cz/item/CS_URS_2023_01/564871016" TargetMode="External" /><Relationship Id="rId9" Type="http://schemas.openxmlformats.org/officeDocument/2006/relationships/hyperlink" Target="https://podminky.urs.cz/item/CS_URS_2023_01/565155101" TargetMode="External" /><Relationship Id="rId10" Type="http://schemas.openxmlformats.org/officeDocument/2006/relationships/hyperlink" Target="https://podminky.urs.cz/item/CS_URS_2023_01/573111111" TargetMode="External" /><Relationship Id="rId11" Type="http://schemas.openxmlformats.org/officeDocument/2006/relationships/hyperlink" Target="https://podminky.urs.cz/item/CS_URS_2023_01/573211112" TargetMode="External" /><Relationship Id="rId12" Type="http://schemas.openxmlformats.org/officeDocument/2006/relationships/hyperlink" Target="https://podminky.urs.cz/item/CS_URS_2023_01/577134031" TargetMode="External" /><Relationship Id="rId13" Type="http://schemas.openxmlformats.org/officeDocument/2006/relationships/hyperlink" Target="https://podminky.urs.cz/item/CS_URS_2023_01/919732221" TargetMode="External" /><Relationship Id="rId14" Type="http://schemas.openxmlformats.org/officeDocument/2006/relationships/hyperlink" Target="https://podminky.urs.cz/item/CS_URS_2023_01/919735113" TargetMode="External" /><Relationship Id="rId15" Type="http://schemas.openxmlformats.org/officeDocument/2006/relationships/hyperlink" Target="https://podminky.urs.cz/item/CS_URS_2023_01/998011001" TargetMode="External" /><Relationship Id="rId16" Type="http://schemas.openxmlformats.org/officeDocument/2006/relationships/hyperlink" Target="https://podminky.urs.cz/item/CS_URS_2023_01/998225111" TargetMode="External" /><Relationship Id="rId17" Type="http://schemas.openxmlformats.org/officeDocument/2006/relationships/hyperlink" Target="https://podminky.urs.cz/item/CS_URS_2023_01/210204012" TargetMode="External" /><Relationship Id="rId18" Type="http://schemas.openxmlformats.org/officeDocument/2006/relationships/hyperlink" Target="https://podminky.urs.cz/item/CS_URS_2024_01/210204106" TargetMode="External" /><Relationship Id="rId1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13" TargetMode="External" /><Relationship Id="rId2" Type="http://schemas.openxmlformats.org/officeDocument/2006/relationships/hyperlink" Target="https://podminky.urs.cz/item/CS_URS_2023_01/122251106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71201231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564851111" TargetMode="External" /><Relationship Id="rId8" Type="http://schemas.openxmlformats.org/officeDocument/2006/relationships/hyperlink" Target="https://podminky.urs.cz/item/CS_URS_2023_01/596211112" TargetMode="External" /><Relationship Id="rId9" Type="http://schemas.openxmlformats.org/officeDocument/2006/relationships/hyperlink" Target="https://podminky.urs.cz/item/CS_URS_2023_01/916331112" TargetMode="External" /><Relationship Id="rId10" Type="http://schemas.openxmlformats.org/officeDocument/2006/relationships/hyperlink" Target="https://podminky.urs.cz/item/CS_URS_2023_01/998223011" TargetMode="External" /><Relationship Id="rId1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65002000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38" t="s">
        <v>14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18"/>
      <c r="BE5" s="235" t="s">
        <v>15</v>
      </c>
      <c r="BS5" s="15" t="s">
        <v>6</v>
      </c>
    </row>
    <row r="6" spans="2:71" ht="36.95" customHeight="1">
      <c r="B6" s="18"/>
      <c r="D6" s="24" t="s">
        <v>16</v>
      </c>
      <c r="K6" s="239" t="s">
        <v>17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18"/>
      <c r="BE6" s="236"/>
      <c r="BS6" s="15" t="s">
        <v>6</v>
      </c>
    </row>
    <row r="7" spans="2:71" ht="12" customHeight="1">
      <c r="B7" s="18"/>
      <c r="D7" s="25" t="s">
        <v>18</v>
      </c>
      <c r="K7" s="23" t="s">
        <v>19</v>
      </c>
      <c r="AK7" s="25" t="s">
        <v>20</v>
      </c>
      <c r="AN7" s="23" t="s">
        <v>19</v>
      </c>
      <c r="AR7" s="18"/>
      <c r="BE7" s="236"/>
      <c r="BS7" s="15" t="s">
        <v>6</v>
      </c>
    </row>
    <row r="8" spans="2:71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236"/>
      <c r="BS8" s="15" t="s">
        <v>6</v>
      </c>
    </row>
    <row r="9" spans="2:71" ht="14.45" customHeight="1">
      <c r="B9" s="18"/>
      <c r="AR9" s="18"/>
      <c r="BE9" s="236"/>
      <c r="BS9" s="15" t="s">
        <v>6</v>
      </c>
    </row>
    <row r="10" spans="2:71" ht="12" customHeight="1">
      <c r="B10" s="18"/>
      <c r="D10" s="25" t="s">
        <v>25</v>
      </c>
      <c r="AK10" s="25" t="s">
        <v>26</v>
      </c>
      <c r="AN10" s="23" t="s">
        <v>19</v>
      </c>
      <c r="AR10" s="18"/>
      <c r="BE10" s="236"/>
      <c r="BS10" s="15" t="s">
        <v>6</v>
      </c>
    </row>
    <row r="11" spans="2:71" ht="18.4" customHeight="1">
      <c r="B11" s="18"/>
      <c r="E11" s="23" t="s">
        <v>22</v>
      </c>
      <c r="AK11" s="25" t="s">
        <v>27</v>
      </c>
      <c r="AN11" s="23" t="s">
        <v>19</v>
      </c>
      <c r="AR11" s="18"/>
      <c r="BE11" s="236"/>
      <c r="BS11" s="15" t="s">
        <v>6</v>
      </c>
    </row>
    <row r="12" spans="2:71" ht="6.95" customHeight="1">
      <c r="B12" s="18"/>
      <c r="AR12" s="18"/>
      <c r="BE12" s="236"/>
      <c r="BS12" s="15" t="s">
        <v>6</v>
      </c>
    </row>
    <row r="13" spans="2:71" ht="12" customHeight="1">
      <c r="B13" s="18"/>
      <c r="D13" s="25" t="s">
        <v>28</v>
      </c>
      <c r="AK13" s="25" t="s">
        <v>26</v>
      </c>
      <c r="AN13" s="27" t="s">
        <v>29</v>
      </c>
      <c r="AR13" s="18"/>
      <c r="BE13" s="236"/>
      <c r="BS13" s="15" t="s">
        <v>6</v>
      </c>
    </row>
    <row r="14" spans="2:71" ht="12">
      <c r="B14" s="18"/>
      <c r="E14" s="240" t="s">
        <v>29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5" t="s">
        <v>27</v>
      </c>
      <c r="AN14" s="27" t="s">
        <v>29</v>
      </c>
      <c r="AR14" s="18"/>
      <c r="BE14" s="236"/>
      <c r="BS14" s="15" t="s">
        <v>6</v>
      </c>
    </row>
    <row r="15" spans="2:71" ht="6.95" customHeight="1">
      <c r="B15" s="18"/>
      <c r="AR15" s="18"/>
      <c r="BE15" s="236"/>
      <c r="BS15" s="15" t="s">
        <v>4</v>
      </c>
    </row>
    <row r="16" spans="2:71" ht="12" customHeight="1">
      <c r="B16" s="18"/>
      <c r="D16" s="25" t="s">
        <v>30</v>
      </c>
      <c r="AK16" s="25" t="s">
        <v>26</v>
      </c>
      <c r="AN16" s="23" t="s">
        <v>19</v>
      </c>
      <c r="AR16" s="18"/>
      <c r="BE16" s="236"/>
      <c r="BS16" s="15" t="s">
        <v>4</v>
      </c>
    </row>
    <row r="17" spans="2:71" ht="18.4" customHeight="1">
      <c r="B17" s="18"/>
      <c r="E17" s="23" t="s">
        <v>22</v>
      </c>
      <c r="AK17" s="25" t="s">
        <v>27</v>
      </c>
      <c r="AN17" s="23" t="s">
        <v>19</v>
      </c>
      <c r="AR17" s="18"/>
      <c r="BE17" s="236"/>
      <c r="BS17" s="15" t="s">
        <v>31</v>
      </c>
    </row>
    <row r="18" spans="2:71" ht="6.95" customHeight="1">
      <c r="B18" s="18"/>
      <c r="AR18" s="18"/>
      <c r="BE18" s="236"/>
      <c r="BS18" s="15" t="s">
        <v>6</v>
      </c>
    </row>
    <row r="19" spans="2:71" ht="12" customHeight="1">
      <c r="B19" s="18"/>
      <c r="D19" s="25" t="s">
        <v>32</v>
      </c>
      <c r="AK19" s="25" t="s">
        <v>26</v>
      </c>
      <c r="AN19" s="23" t="s">
        <v>19</v>
      </c>
      <c r="AR19" s="18"/>
      <c r="BE19" s="236"/>
      <c r="BS19" s="15" t="s">
        <v>6</v>
      </c>
    </row>
    <row r="20" spans="2:71" ht="18.4" customHeight="1">
      <c r="B20" s="18"/>
      <c r="E20" s="23" t="s">
        <v>33</v>
      </c>
      <c r="AK20" s="25" t="s">
        <v>27</v>
      </c>
      <c r="AN20" s="23" t="s">
        <v>19</v>
      </c>
      <c r="AR20" s="18"/>
      <c r="BE20" s="236"/>
      <c r="BS20" s="15" t="s">
        <v>31</v>
      </c>
    </row>
    <row r="21" spans="2:57" ht="6.95" customHeight="1">
      <c r="B21" s="18"/>
      <c r="AR21" s="18"/>
      <c r="BE21" s="236"/>
    </row>
    <row r="22" spans="2:57" ht="12" customHeight="1">
      <c r="B22" s="18"/>
      <c r="D22" s="25" t="s">
        <v>34</v>
      </c>
      <c r="AR22" s="18"/>
      <c r="BE22" s="236"/>
    </row>
    <row r="23" spans="2:57" ht="47.25" customHeight="1">
      <c r="B23" s="18"/>
      <c r="E23" s="242" t="s">
        <v>35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18"/>
      <c r="BE23" s="236"/>
    </row>
    <row r="24" spans="2:57" ht="6.95" customHeight="1">
      <c r="B24" s="18"/>
      <c r="AR24" s="18"/>
      <c r="BE24" s="236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36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3">
        <f>ROUND(AG54,2)</f>
        <v>0</v>
      </c>
      <c r="AL26" s="244"/>
      <c r="AM26" s="244"/>
      <c r="AN26" s="244"/>
      <c r="AO26" s="244"/>
      <c r="AR26" s="30"/>
      <c r="BE26" s="236"/>
    </row>
    <row r="27" spans="2:57" s="1" customFormat="1" ht="6.95" customHeight="1">
      <c r="B27" s="30"/>
      <c r="AR27" s="30"/>
      <c r="BE27" s="236"/>
    </row>
    <row r="28" spans="2:57" s="1" customFormat="1" ht="12">
      <c r="B28" s="30"/>
      <c r="L28" s="245" t="s">
        <v>37</v>
      </c>
      <c r="M28" s="245"/>
      <c r="N28" s="245"/>
      <c r="O28" s="245"/>
      <c r="P28" s="245"/>
      <c r="W28" s="245" t="s">
        <v>38</v>
      </c>
      <c r="X28" s="245"/>
      <c r="Y28" s="245"/>
      <c r="Z28" s="245"/>
      <c r="AA28" s="245"/>
      <c r="AB28" s="245"/>
      <c r="AC28" s="245"/>
      <c r="AD28" s="245"/>
      <c r="AE28" s="245"/>
      <c r="AK28" s="245" t="s">
        <v>39</v>
      </c>
      <c r="AL28" s="245"/>
      <c r="AM28" s="245"/>
      <c r="AN28" s="245"/>
      <c r="AO28" s="245"/>
      <c r="AR28" s="30"/>
      <c r="BE28" s="236"/>
    </row>
    <row r="29" spans="2:57" s="2" customFormat="1" ht="14.45" customHeight="1">
      <c r="B29" s="34"/>
      <c r="D29" s="25" t="s">
        <v>40</v>
      </c>
      <c r="F29" s="25" t="s">
        <v>41</v>
      </c>
      <c r="L29" s="248">
        <v>0.21</v>
      </c>
      <c r="M29" s="247"/>
      <c r="N29" s="247"/>
      <c r="O29" s="247"/>
      <c r="P29" s="247"/>
      <c r="W29" s="246">
        <f>ROUND(AZ54,2)</f>
        <v>0</v>
      </c>
      <c r="X29" s="247"/>
      <c r="Y29" s="247"/>
      <c r="Z29" s="247"/>
      <c r="AA29" s="247"/>
      <c r="AB29" s="247"/>
      <c r="AC29" s="247"/>
      <c r="AD29" s="247"/>
      <c r="AE29" s="247"/>
      <c r="AK29" s="246">
        <f>ROUND(AV54,2)</f>
        <v>0</v>
      </c>
      <c r="AL29" s="247"/>
      <c r="AM29" s="247"/>
      <c r="AN29" s="247"/>
      <c r="AO29" s="247"/>
      <c r="AR29" s="34"/>
      <c r="BE29" s="237"/>
    </row>
    <row r="30" spans="2:57" s="2" customFormat="1" ht="14.45" customHeight="1">
      <c r="B30" s="34"/>
      <c r="F30" s="25" t="s">
        <v>42</v>
      </c>
      <c r="L30" s="248">
        <v>0.12</v>
      </c>
      <c r="M30" s="247"/>
      <c r="N30" s="247"/>
      <c r="O30" s="247"/>
      <c r="P30" s="247"/>
      <c r="W30" s="246">
        <f>ROUND(BA54,2)</f>
        <v>0</v>
      </c>
      <c r="X30" s="247"/>
      <c r="Y30" s="247"/>
      <c r="Z30" s="247"/>
      <c r="AA30" s="247"/>
      <c r="AB30" s="247"/>
      <c r="AC30" s="247"/>
      <c r="AD30" s="247"/>
      <c r="AE30" s="247"/>
      <c r="AK30" s="246">
        <f>ROUND(AW54,2)</f>
        <v>0</v>
      </c>
      <c r="AL30" s="247"/>
      <c r="AM30" s="247"/>
      <c r="AN30" s="247"/>
      <c r="AO30" s="247"/>
      <c r="AR30" s="34"/>
      <c r="BE30" s="237"/>
    </row>
    <row r="31" spans="2:57" s="2" customFormat="1" ht="14.45" customHeight="1" hidden="1">
      <c r="B31" s="34"/>
      <c r="F31" s="25" t="s">
        <v>43</v>
      </c>
      <c r="L31" s="248">
        <v>0.21</v>
      </c>
      <c r="M31" s="247"/>
      <c r="N31" s="247"/>
      <c r="O31" s="247"/>
      <c r="P31" s="247"/>
      <c r="W31" s="246">
        <f>ROUND(BB54,2)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4"/>
      <c r="BE31" s="237"/>
    </row>
    <row r="32" spans="2:57" s="2" customFormat="1" ht="14.45" customHeight="1" hidden="1">
      <c r="B32" s="34"/>
      <c r="F32" s="25" t="s">
        <v>44</v>
      </c>
      <c r="L32" s="248">
        <v>0.12</v>
      </c>
      <c r="M32" s="247"/>
      <c r="N32" s="247"/>
      <c r="O32" s="247"/>
      <c r="P32" s="247"/>
      <c r="W32" s="246">
        <f>ROUND(BC54,2)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4"/>
      <c r="BE32" s="237"/>
    </row>
    <row r="33" spans="2:44" s="2" customFormat="1" ht="14.45" customHeight="1" hidden="1">
      <c r="B33" s="34"/>
      <c r="F33" s="25" t="s">
        <v>45</v>
      </c>
      <c r="L33" s="248">
        <v>0</v>
      </c>
      <c r="M33" s="247"/>
      <c r="N33" s="247"/>
      <c r="O33" s="247"/>
      <c r="P33" s="247"/>
      <c r="W33" s="246">
        <f>ROUND(BD54,2)</f>
        <v>0</v>
      </c>
      <c r="X33" s="247"/>
      <c r="Y33" s="247"/>
      <c r="Z33" s="247"/>
      <c r="AA33" s="247"/>
      <c r="AB33" s="247"/>
      <c r="AC33" s="247"/>
      <c r="AD33" s="247"/>
      <c r="AE33" s="247"/>
      <c r="AK33" s="246">
        <v>0</v>
      </c>
      <c r="AL33" s="247"/>
      <c r="AM33" s="247"/>
      <c r="AN33" s="247"/>
      <c r="AO33" s="247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52" t="s">
        <v>48</v>
      </c>
      <c r="Y35" s="250"/>
      <c r="Z35" s="250"/>
      <c r="AA35" s="250"/>
      <c r="AB35" s="250"/>
      <c r="AC35" s="37"/>
      <c r="AD35" s="37"/>
      <c r="AE35" s="37"/>
      <c r="AF35" s="37"/>
      <c r="AG35" s="37"/>
      <c r="AH35" s="37"/>
      <c r="AI35" s="37"/>
      <c r="AJ35" s="37"/>
      <c r="AK35" s="249">
        <f>SUM(AK26:AK33)</f>
        <v>0</v>
      </c>
      <c r="AL35" s="250"/>
      <c r="AM35" s="250"/>
      <c r="AN35" s="250"/>
      <c r="AO35" s="251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19" t="s">
        <v>49</v>
      </c>
      <c r="AR42" s="30"/>
    </row>
    <row r="43" spans="2:44" s="1" customFormat="1" ht="6.95" customHeight="1">
      <c r="B43" s="30"/>
      <c r="AR43" s="30"/>
    </row>
    <row r="44" spans="2:44" s="3" customFormat="1" ht="12" customHeight="1">
      <c r="B44" s="43"/>
      <c r="C44" s="25" t="s">
        <v>13</v>
      </c>
      <c r="L44" s="3" t="str">
        <f>K5</f>
        <v>CT23-06-26</v>
      </c>
      <c r="AR44" s="43"/>
    </row>
    <row r="45" spans="2:44" s="4" customFormat="1" ht="36.95" customHeight="1">
      <c r="B45" s="44"/>
      <c r="C45" s="45" t="s">
        <v>16</v>
      </c>
      <c r="L45" s="217" t="str">
        <f>K6</f>
        <v>UMT v SOŠ Liblice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R45" s="44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6" t="str">
        <f>IF(K8="","",K8)</f>
        <v xml:space="preserve"> </v>
      </c>
      <c r="AI47" s="25" t="s">
        <v>23</v>
      </c>
      <c r="AM47" s="219" t="str">
        <f>IF(AN8="","",AN8)</f>
        <v>26. 6. 2023</v>
      </c>
      <c r="AN47" s="219"/>
      <c r="AR47" s="30"/>
    </row>
    <row r="48" spans="2:44" s="1" customFormat="1" ht="6.95" customHeight="1">
      <c r="B48" s="30"/>
      <c r="AR48" s="30"/>
    </row>
    <row r="49" spans="2:56" s="1" customFormat="1" ht="15.2" customHeight="1">
      <c r="B49" s="30"/>
      <c r="C49" s="25" t="s">
        <v>25</v>
      </c>
      <c r="L49" s="3" t="str">
        <f>IF(E11="","",E11)</f>
        <v xml:space="preserve"> </v>
      </c>
      <c r="AI49" s="25" t="s">
        <v>30</v>
      </c>
      <c r="AM49" s="220" t="str">
        <f>IF(E17="","",E17)</f>
        <v xml:space="preserve"> </v>
      </c>
      <c r="AN49" s="221"/>
      <c r="AO49" s="221"/>
      <c r="AP49" s="221"/>
      <c r="AR49" s="30"/>
      <c r="AS49" s="222" t="s">
        <v>50</v>
      </c>
      <c r="AT49" s="223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2:56" s="1" customFormat="1" ht="15.2" customHeight="1">
      <c r="B50" s="30"/>
      <c r="C50" s="25" t="s">
        <v>28</v>
      </c>
      <c r="L50" s="3" t="str">
        <f>IF(E14="Vyplň údaj","",E14)</f>
        <v/>
      </c>
      <c r="AI50" s="25" t="s">
        <v>32</v>
      </c>
      <c r="AM50" s="220" t="str">
        <f>IF(E20="","",E20)</f>
        <v>lacko.ondrej@seznam.cz</v>
      </c>
      <c r="AN50" s="221"/>
      <c r="AO50" s="221"/>
      <c r="AP50" s="221"/>
      <c r="AR50" s="30"/>
      <c r="AS50" s="224"/>
      <c r="AT50" s="225"/>
      <c r="BD50" s="51"/>
    </row>
    <row r="51" spans="2:56" s="1" customFormat="1" ht="10.9" customHeight="1">
      <c r="B51" s="30"/>
      <c r="AR51" s="30"/>
      <c r="AS51" s="224"/>
      <c r="AT51" s="225"/>
      <c r="BD51" s="51"/>
    </row>
    <row r="52" spans="2:56" s="1" customFormat="1" ht="29.25" customHeight="1">
      <c r="B52" s="30"/>
      <c r="C52" s="226" t="s">
        <v>51</v>
      </c>
      <c r="D52" s="227"/>
      <c r="E52" s="227"/>
      <c r="F52" s="227"/>
      <c r="G52" s="227"/>
      <c r="H52" s="52"/>
      <c r="I52" s="229" t="s">
        <v>52</v>
      </c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8" t="s">
        <v>53</v>
      </c>
      <c r="AH52" s="227"/>
      <c r="AI52" s="227"/>
      <c r="AJ52" s="227"/>
      <c r="AK52" s="227"/>
      <c r="AL52" s="227"/>
      <c r="AM52" s="227"/>
      <c r="AN52" s="229" t="s">
        <v>54</v>
      </c>
      <c r="AO52" s="227"/>
      <c r="AP52" s="227"/>
      <c r="AQ52" s="53" t="s">
        <v>55</v>
      </c>
      <c r="AR52" s="30"/>
      <c r="AS52" s="54" t="s">
        <v>56</v>
      </c>
      <c r="AT52" s="55" t="s">
        <v>57</v>
      </c>
      <c r="AU52" s="55" t="s">
        <v>58</v>
      </c>
      <c r="AV52" s="55" t="s">
        <v>59</v>
      </c>
      <c r="AW52" s="55" t="s">
        <v>60</v>
      </c>
      <c r="AX52" s="55" t="s">
        <v>61</v>
      </c>
      <c r="AY52" s="55" t="s">
        <v>62</v>
      </c>
      <c r="AZ52" s="55" t="s">
        <v>63</v>
      </c>
      <c r="BA52" s="55" t="s">
        <v>64</v>
      </c>
      <c r="BB52" s="55" t="s">
        <v>65</v>
      </c>
      <c r="BC52" s="55" t="s">
        <v>66</v>
      </c>
      <c r="BD52" s="56" t="s">
        <v>67</v>
      </c>
    </row>
    <row r="53" spans="2:56" s="1" customFormat="1" ht="10.9" customHeight="1">
      <c r="B53" s="30"/>
      <c r="AR53" s="30"/>
      <c r="AS53" s="5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2:90" s="5" customFormat="1" ht="32.45" customHeight="1">
      <c r="B54" s="58"/>
      <c r="C54" s="59" t="s">
        <v>68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33">
        <f>ROUND(SUM(AG55:AG59),2)</f>
        <v>0</v>
      </c>
      <c r="AH54" s="233"/>
      <c r="AI54" s="233"/>
      <c r="AJ54" s="233"/>
      <c r="AK54" s="233"/>
      <c r="AL54" s="233"/>
      <c r="AM54" s="233"/>
      <c r="AN54" s="234">
        <f>SUM(AG54,AT54)</f>
        <v>0</v>
      </c>
      <c r="AO54" s="234"/>
      <c r="AP54" s="234"/>
      <c r="AQ54" s="62" t="s">
        <v>19</v>
      </c>
      <c r="AR54" s="58"/>
      <c r="AS54" s="63">
        <f>ROUND(SUM(AS55:AS59),2)</f>
        <v>0</v>
      </c>
      <c r="AT54" s="64">
        <f>ROUND(SUM(AV54:AW54),2)</f>
        <v>0</v>
      </c>
      <c r="AU54" s="65">
        <f>ROUND(SUM(AU55:AU59),5)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ROUND(SUM(AZ55:AZ59),2)</f>
        <v>0</v>
      </c>
      <c r="BA54" s="64">
        <f>ROUND(SUM(BA55:BA59),2)</f>
        <v>0</v>
      </c>
      <c r="BB54" s="64">
        <f>ROUND(SUM(BB55:BB59),2)</f>
        <v>0</v>
      </c>
      <c r="BC54" s="64">
        <f>ROUND(SUM(BC55:BC59),2)</f>
        <v>0</v>
      </c>
      <c r="BD54" s="66">
        <f>ROUND(SUM(BD55:BD59),2)</f>
        <v>0</v>
      </c>
      <c r="BS54" s="67" t="s">
        <v>69</v>
      </c>
      <c r="BT54" s="67" t="s">
        <v>70</v>
      </c>
      <c r="BU54" s="68" t="s">
        <v>71</v>
      </c>
      <c r="BV54" s="67" t="s">
        <v>72</v>
      </c>
      <c r="BW54" s="67" t="s">
        <v>5</v>
      </c>
      <c r="BX54" s="67" t="s">
        <v>73</v>
      </c>
      <c r="CL54" s="67" t="s">
        <v>19</v>
      </c>
    </row>
    <row r="55" spans="1:91" s="6" customFormat="1" ht="24.75" customHeight="1">
      <c r="A55" s="69" t="s">
        <v>74</v>
      </c>
      <c r="B55" s="70"/>
      <c r="C55" s="71"/>
      <c r="D55" s="230" t="s">
        <v>75</v>
      </c>
      <c r="E55" s="230"/>
      <c r="F55" s="230"/>
      <c r="G55" s="230"/>
      <c r="H55" s="230"/>
      <c r="I55" s="72"/>
      <c r="J55" s="230" t="s">
        <v>76</v>
      </c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1">
        <f>'SO01,SO02 - FOTBALOVÉ HŘI...'!J30</f>
        <v>0</v>
      </c>
      <c r="AH55" s="232"/>
      <c r="AI55" s="232"/>
      <c r="AJ55" s="232"/>
      <c r="AK55" s="232"/>
      <c r="AL55" s="232"/>
      <c r="AM55" s="232"/>
      <c r="AN55" s="231">
        <f>SUM(AG55,AT55)</f>
        <v>0</v>
      </c>
      <c r="AO55" s="232"/>
      <c r="AP55" s="232"/>
      <c r="AQ55" s="73" t="s">
        <v>77</v>
      </c>
      <c r="AR55" s="70"/>
      <c r="AS55" s="74">
        <v>0</v>
      </c>
      <c r="AT55" s="75">
        <f>ROUND(SUM(AV55:AW55),2)</f>
        <v>0</v>
      </c>
      <c r="AU55" s="76">
        <f>'SO01,SO02 - FOTBALOVÉ HŘI...'!P85</f>
        <v>0</v>
      </c>
      <c r="AV55" s="75">
        <f>'SO01,SO02 - FOTBALOVÉ HŘI...'!J33</f>
        <v>0</v>
      </c>
      <c r="AW55" s="75">
        <f>'SO01,SO02 - FOTBALOVÉ HŘI...'!J34</f>
        <v>0</v>
      </c>
      <c r="AX55" s="75">
        <f>'SO01,SO02 - FOTBALOVÉ HŘI...'!J35</f>
        <v>0</v>
      </c>
      <c r="AY55" s="75">
        <f>'SO01,SO02 - FOTBALOVÉ HŘI...'!J36</f>
        <v>0</v>
      </c>
      <c r="AZ55" s="75">
        <f>'SO01,SO02 - FOTBALOVÉ HŘI...'!F33</f>
        <v>0</v>
      </c>
      <c r="BA55" s="75">
        <f>'SO01,SO02 - FOTBALOVÉ HŘI...'!F34</f>
        <v>0</v>
      </c>
      <c r="BB55" s="75">
        <f>'SO01,SO02 - FOTBALOVÉ HŘI...'!F35</f>
        <v>0</v>
      </c>
      <c r="BC55" s="75">
        <f>'SO01,SO02 - FOTBALOVÉ HŘI...'!F36</f>
        <v>0</v>
      </c>
      <c r="BD55" s="77">
        <f>'SO01,SO02 - FOTBALOVÉ HŘI...'!F37</f>
        <v>0</v>
      </c>
      <c r="BT55" s="78" t="s">
        <v>78</v>
      </c>
      <c r="BV55" s="78" t="s">
        <v>72</v>
      </c>
      <c r="BW55" s="78" t="s">
        <v>79</v>
      </c>
      <c r="BX55" s="78" t="s">
        <v>5</v>
      </c>
      <c r="CL55" s="78" t="s">
        <v>19</v>
      </c>
      <c r="CM55" s="78" t="s">
        <v>80</v>
      </c>
    </row>
    <row r="56" spans="1:91" s="6" customFormat="1" ht="24.75" customHeight="1">
      <c r="A56" s="69" t="s">
        <v>74</v>
      </c>
      <c r="B56" s="70"/>
      <c r="C56" s="71"/>
      <c r="D56" s="230" t="s">
        <v>81</v>
      </c>
      <c r="E56" s="230"/>
      <c r="F56" s="230"/>
      <c r="G56" s="230"/>
      <c r="H56" s="230"/>
      <c r="I56" s="72"/>
      <c r="J56" s="230" t="s">
        <v>82</v>
      </c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1">
        <f>'SO03,SO04 - SÍTĚ ZA BRÁNO...'!J30</f>
        <v>0</v>
      </c>
      <c r="AH56" s="232"/>
      <c r="AI56" s="232"/>
      <c r="AJ56" s="232"/>
      <c r="AK56" s="232"/>
      <c r="AL56" s="232"/>
      <c r="AM56" s="232"/>
      <c r="AN56" s="231">
        <f>SUM(AG56,AT56)</f>
        <v>0</v>
      </c>
      <c r="AO56" s="232"/>
      <c r="AP56" s="232"/>
      <c r="AQ56" s="73" t="s">
        <v>77</v>
      </c>
      <c r="AR56" s="70"/>
      <c r="AS56" s="74">
        <v>0</v>
      </c>
      <c r="AT56" s="75">
        <f>ROUND(SUM(AV56:AW56),2)</f>
        <v>0</v>
      </c>
      <c r="AU56" s="76">
        <f>'SO03,SO04 - SÍTĚ ZA BRÁNO...'!P84</f>
        <v>0</v>
      </c>
      <c r="AV56" s="75">
        <f>'SO03,SO04 - SÍTĚ ZA BRÁNO...'!J33</f>
        <v>0</v>
      </c>
      <c r="AW56" s="75">
        <f>'SO03,SO04 - SÍTĚ ZA BRÁNO...'!J34</f>
        <v>0</v>
      </c>
      <c r="AX56" s="75">
        <f>'SO03,SO04 - SÍTĚ ZA BRÁNO...'!J35</f>
        <v>0</v>
      </c>
      <c r="AY56" s="75">
        <f>'SO03,SO04 - SÍTĚ ZA BRÁNO...'!J36</f>
        <v>0</v>
      </c>
      <c r="AZ56" s="75">
        <f>'SO03,SO04 - SÍTĚ ZA BRÁNO...'!F33</f>
        <v>0</v>
      </c>
      <c r="BA56" s="75">
        <f>'SO03,SO04 - SÍTĚ ZA BRÁNO...'!F34</f>
        <v>0</v>
      </c>
      <c r="BB56" s="75">
        <f>'SO03,SO04 - SÍTĚ ZA BRÁNO...'!F35</f>
        <v>0</v>
      </c>
      <c r="BC56" s="75">
        <f>'SO03,SO04 - SÍTĚ ZA BRÁNO...'!F36</f>
        <v>0</v>
      </c>
      <c r="BD56" s="77">
        <f>'SO03,SO04 - SÍTĚ ZA BRÁNO...'!F37</f>
        <v>0</v>
      </c>
      <c r="BT56" s="78" t="s">
        <v>78</v>
      </c>
      <c r="BV56" s="78" t="s">
        <v>72</v>
      </c>
      <c r="BW56" s="78" t="s">
        <v>83</v>
      </c>
      <c r="BX56" s="78" t="s">
        <v>5</v>
      </c>
      <c r="CL56" s="78" t="s">
        <v>19</v>
      </c>
      <c r="CM56" s="78" t="s">
        <v>80</v>
      </c>
    </row>
    <row r="57" spans="1:91" s="6" customFormat="1" ht="16.5" customHeight="1">
      <c r="A57" s="69" t="s">
        <v>74</v>
      </c>
      <c r="B57" s="70"/>
      <c r="C57" s="71"/>
      <c r="D57" s="230" t="s">
        <v>84</v>
      </c>
      <c r="E57" s="230"/>
      <c r="F57" s="230"/>
      <c r="G57" s="230"/>
      <c r="H57" s="230"/>
      <c r="I57" s="72"/>
      <c r="J57" s="230" t="s">
        <v>85</v>
      </c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1">
        <f>'SO06 - OSVĚTLENÍ'!J30</f>
        <v>0</v>
      </c>
      <c r="AH57" s="232"/>
      <c r="AI57" s="232"/>
      <c r="AJ57" s="232"/>
      <c r="AK57" s="232"/>
      <c r="AL57" s="232"/>
      <c r="AM57" s="232"/>
      <c r="AN57" s="231">
        <f>SUM(AG57,AT57)</f>
        <v>0</v>
      </c>
      <c r="AO57" s="232"/>
      <c r="AP57" s="232"/>
      <c r="AQ57" s="73" t="s">
        <v>77</v>
      </c>
      <c r="AR57" s="70"/>
      <c r="AS57" s="74">
        <v>0</v>
      </c>
      <c r="AT57" s="75">
        <f>ROUND(SUM(AV57:AW57),2)</f>
        <v>0</v>
      </c>
      <c r="AU57" s="76">
        <f>'SO06 - OSVĚTLENÍ'!P87</f>
        <v>0</v>
      </c>
      <c r="AV57" s="75">
        <f>'SO06 - OSVĚTLENÍ'!J33</f>
        <v>0</v>
      </c>
      <c r="AW57" s="75">
        <f>'SO06 - OSVĚTLENÍ'!J34</f>
        <v>0</v>
      </c>
      <c r="AX57" s="75">
        <f>'SO06 - OSVĚTLENÍ'!J35</f>
        <v>0</v>
      </c>
      <c r="AY57" s="75">
        <f>'SO06 - OSVĚTLENÍ'!J36</f>
        <v>0</v>
      </c>
      <c r="AZ57" s="75">
        <f>'SO06 - OSVĚTLENÍ'!F33</f>
        <v>0</v>
      </c>
      <c r="BA57" s="75">
        <f>'SO06 - OSVĚTLENÍ'!F34</f>
        <v>0</v>
      </c>
      <c r="BB57" s="75">
        <f>'SO06 - OSVĚTLENÍ'!F35</f>
        <v>0</v>
      </c>
      <c r="BC57" s="75">
        <f>'SO06 - OSVĚTLENÍ'!F36</f>
        <v>0</v>
      </c>
      <c r="BD57" s="77">
        <f>'SO06 - OSVĚTLENÍ'!F37</f>
        <v>0</v>
      </c>
      <c r="BT57" s="78" t="s">
        <v>78</v>
      </c>
      <c r="BV57" s="78" t="s">
        <v>72</v>
      </c>
      <c r="BW57" s="78" t="s">
        <v>86</v>
      </c>
      <c r="BX57" s="78" t="s">
        <v>5</v>
      </c>
      <c r="CL57" s="78" t="s">
        <v>19</v>
      </c>
      <c r="CM57" s="78" t="s">
        <v>80</v>
      </c>
    </row>
    <row r="58" spans="1:91" s="6" customFormat="1" ht="16.5" customHeight="1">
      <c r="A58" s="69" t="s">
        <v>74</v>
      </c>
      <c r="B58" s="70"/>
      <c r="C58" s="71"/>
      <c r="D58" s="230" t="s">
        <v>87</v>
      </c>
      <c r="E58" s="230"/>
      <c r="F58" s="230"/>
      <c r="G58" s="230"/>
      <c r="H58" s="230"/>
      <c r="I58" s="72"/>
      <c r="J58" s="230" t="s">
        <v>88</v>
      </c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1">
        <f>'SO07 - ZPEVNĚNÉ PLOCHY'!J30</f>
        <v>0</v>
      </c>
      <c r="AH58" s="232"/>
      <c r="AI58" s="232"/>
      <c r="AJ58" s="232"/>
      <c r="AK58" s="232"/>
      <c r="AL58" s="232"/>
      <c r="AM58" s="232"/>
      <c r="AN58" s="231">
        <f>SUM(AG58,AT58)</f>
        <v>0</v>
      </c>
      <c r="AO58" s="232"/>
      <c r="AP58" s="232"/>
      <c r="AQ58" s="73" t="s">
        <v>77</v>
      </c>
      <c r="AR58" s="70"/>
      <c r="AS58" s="74">
        <v>0</v>
      </c>
      <c r="AT58" s="75">
        <f>ROUND(SUM(AV58:AW58),2)</f>
        <v>0</v>
      </c>
      <c r="AU58" s="76">
        <f>'SO07 - ZPEVNĚNÉ PLOCHY'!P84</f>
        <v>0</v>
      </c>
      <c r="AV58" s="75">
        <f>'SO07 - ZPEVNĚNÉ PLOCHY'!J33</f>
        <v>0</v>
      </c>
      <c r="AW58" s="75">
        <f>'SO07 - ZPEVNĚNÉ PLOCHY'!J34</f>
        <v>0</v>
      </c>
      <c r="AX58" s="75">
        <f>'SO07 - ZPEVNĚNÉ PLOCHY'!J35</f>
        <v>0</v>
      </c>
      <c r="AY58" s="75">
        <f>'SO07 - ZPEVNĚNÉ PLOCHY'!J36</f>
        <v>0</v>
      </c>
      <c r="AZ58" s="75">
        <f>'SO07 - ZPEVNĚNÉ PLOCHY'!F33</f>
        <v>0</v>
      </c>
      <c r="BA58" s="75">
        <f>'SO07 - ZPEVNĚNÉ PLOCHY'!F34</f>
        <v>0</v>
      </c>
      <c r="BB58" s="75">
        <f>'SO07 - ZPEVNĚNÉ PLOCHY'!F35</f>
        <v>0</v>
      </c>
      <c r="BC58" s="75">
        <f>'SO07 - ZPEVNĚNÉ PLOCHY'!F36</f>
        <v>0</v>
      </c>
      <c r="BD58" s="77">
        <f>'SO07 - ZPEVNĚNÉ PLOCHY'!F37</f>
        <v>0</v>
      </c>
      <c r="BT58" s="78" t="s">
        <v>78</v>
      </c>
      <c r="BV58" s="78" t="s">
        <v>72</v>
      </c>
      <c r="BW58" s="78" t="s">
        <v>89</v>
      </c>
      <c r="BX58" s="78" t="s">
        <v>5</v>
      </c>
      <c r="CL58" s="78" t="s">
        <v>19</v>
      </c>
      <c r="CM58" s="78" t="s">
        <v>80</v>
      </c>
    </row>
    <row r="59" spans="1:91" s="6" customFormat="1" ht="16.5" customHeight="1">
      <c r="A59" s="69" t="s">
        <v>74</v>
      </c>
      <c r="B59" s="70"/>
      <c r="C59" s="71"/>
      <c r="D59" s="230" t="s">
        <v>90</v>
      </c>
      <c r="E59" s="230"/>
      <c r="F59" s="230"/>
      <c r="G59" s="230"/>
      <c r="H59" s="230"/>
      <c r="I59" s="72"/>
      <c r="J59" s="230" t="s">
        <v>91</v>
      </c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1">
        <f>'VRN - VEDLEJŠÍ ROZPOČTOVÉ...'!J30</f>
        <v>0</v>
      </c>
      <c r="AH59" s="232"/>
      <c r="AI59" s="232"/>
      <c r="AJ59" s="232"/>
      <c r="AK59" s="232"/>
      <c r="AL59" s="232"/>
      <c r="AM59" s="232"/>
      <c r="AN59" s="231">
        <f>SUM(AG59,AT59)</f>
        <v>0</v>
      </c>
      <c r="AO59" s="232"/>
      <c r="AP59" s="232"/>
      <c r="AQ59" s="73" t="s">
        <v>77</v>
      </c>
      <c r="AR59" s="70"/>
      <c r="AS59" s="79">
        <v>0</v>
      </c>
      <c r="AT59" s="80">
        <f>ROUND(SUM(AV59:AW59),2)</f>
        <v>0</v>
      </c>
      <c r="AU59" s="81">
        <f>'VRN - VEDLEJŠÍ ROZPOČTOVÉ...'!P83</f>
        <v>0</v>
      </c>
      <c r="AV59" s="80">
        <f>'VRN - VEDLEJŠÍ ROZPOČTOVÉ...'!J33</f>
        <v>0</v>
      </c>
      <c r="AW59" s="80">
        <f>'VRN - VEDLEJŠÍ ROZPOČTOVÉ...'!J34</f>
        <v>0</v>
      </c>
      <c r="AX59" s="80">
        <f>'VRN - VEDLEJŠÍ ROZPOČTOVÉ...'!J35</f>
        <v>0</v>
      </c>
      <c r="AY59" s="80">
        <f>'VRN - VEDLEJŠÍ ROZPOČTOVÉ...'!J36</f>
        <v>0</v>
      </c>
      <c r="AZ59" s="80">
        <f>'VRN - VEDLEJŠÍ ROZPOČTOVÉ...'!F33</f>
        <v>0</v>
      </c>
      <c r="BA59" s="80">
        <f>'VRN - VEDLEJŠÍ ROZPOČTOVÉ...'!F34</f>
        <v>0</v>
      </c>
      <c r="BB59" s="80">
        <f>'VRN - VEDLEJŠÍ ROZPOČTOVÉ...'!F35</f>
        <v>0</v>
      </c>
      <c r="BC59" s="80">
        <f>'VRN - VEDLEJŠÍ ROZPOČTOVÉ...'!F36</f>
        <v>0</v>
      </c>
      <c r="BD59" s="82">
        <f>'VRN - VEDLEJŠÍ ROZPOČTOVÉ...'!F37</f>
        <v>0</v>
      </c>
      <c r="BT59" s="78" t="s">
        <v>78</v>
      </c>
      <c r="BV59" s="78" t="s">
        <v>72</v>
      </c>
      <c r="BW59" s="78" t="s">
        <v>92</v>
      </c>
      <c r="BX59" s="78" t="s">
        <v>5</v>
      </c>
      <c r="CL59" s="78" t="s">
        <v>19</v>
      </c>
      <c r="CM59" s="78" t="s">
        <v>80</v>
      </c>
    </row>
    <row r="60" spans="2:44" s="1" customFormat="1" ht="30" customHeight="1">
      <c r="B60" s="30"/>
      <c r="AR60" s="30"/>
    </row>
    <row r="61" spans="2:44" s="1" customFormat="1" ht="6.9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</row>
  </sheetData>
  <sheetProtection algorithmName="SHA-512" hashValue="bCJ6GRnyj9I1u5BSMzJhYrTWKGEF67ttPbXURxwyr/fi5U/zdrndZwWc0RP07MzKi4jK2ndzz89BC6j5SThkSQ==" saltValue="BHWA223hmlpKuk1GKh209su2f6109GTWNLyj3Qnxqwj7RutGp4Fuw/B5/Sez3Qdsnu5NyqkJ3qFosmOE4YuS0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01,SO02 - FOTBALOVÉ HŘI...'!C2" display="/"/>
    <hyperlink ref="A56" location="'SO03,SO04 - SÍTĚ ZA BRÁNO...'!C2" display="/"/>
    <hyperlink ref="A57" location="'SO06 - OSVĚTLENÍ'!C2" display="/"/>
    <hyperlink ref="A58" location="'SO07 - ZPEVNĚNÉ PLOCHY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5" t="s">
        <v>79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93</v>
      </c>
      <c r="L4" s="18"/>
      <c r="M4" s="83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53" t="str">
        <f>'Rekapitulace stavby'!K6</f>
        <v>UMT v SOŠ Liblice</v>
      </c>
      <c r="F7" s="254"/>
      <c r="G7" s="254"/>
      <c r="H7" s="254"/>
      <c r="L7" s="18"/>
    </row>
    <row r="8" spans="2:12" s="1" customFormat="1" ht="12" customHeight="1">
      <c r="B8" s="30"/>
      <c r="D8" s="25" t="s">
        <v>94</v>
      </c>
      <c r="L8" s="30"/>
    </row>
    <row r="9" spans="2:12" s="1" customFormat="1" ht="16.5" customHeight="1">
      <c r="B9" s="30"/>
      <c r="E9" s="217" t="s">
        <v>95</v>
      </c>
      <c r="F9" s="255"/>
      <c r="G9" s="255"/>
      <c r="H9" s="255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26. 6. 2023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56" t="str">
        <f>'Rekapitulace stavby'!E14</f>
        <v>Vyplň údaj</v>
      </c>
      <c r="F18" s="238"/>
      <c r="G18" s="238"/>
      <c r="H18" s="238"/>
      <c r="I18" s="2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">
        <v>19</v>
      </c>
      <c r="L23" s="30"/>
    </row>
    <row r="24" spans="2:12" s="1" customFormat="1" ht="18" customHeight="1">
      <c r="B24" s="30"/>
      <c r="E24" s="23" t="s">
        <v>33</v>
      </c>
      <c r="I24" s="25" t="s">
        <v>27</v>
      </c>
      <c r="J24" s="23" t="s">
        <v>19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4"/>
      <c r="E27" s="242" t="s">
        <v>19</v>
      </c>
      <c r="F27" s="242"/>
      <c r="G27" s="242"/>
      <c r="H27" s="242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85" t="s">
        <v>36</v>
      </c>
      <c r="J30" s="61">
        <f>ROUND(J85,2)</f>
        <v>0</v>
      </c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0" t="s">
        <v>40</v>
      </c>
      <c r="E33" s="25" t="s">
        <v>41</v>
      </c>
      <c r="F33" s="86">
        <f>ROUND((SUM(BE85:BE147)),2)</f>
        <v>0</v>
      </c>
      <c r="I33" s="87">
        <v>0.21</v>
      </c>
      <c r="J33" s="86">
        <f>ROUND(((SUM(BE85:BE147))*I33),2)</f>
        <v>0</v>
      </c>
      <c r="L33" s="30"/>
    </row>
    <row r="34" spans="2:12" s="1" customFormat="1" ht="14.45" customHeight="1">
      <c r="B34" s="30"/>
      <c r="E34" s="25" t="s">
        <v>42</v>
      </c>
      <c r="F34" s="86">
        <f>ROUND((SUM(BF85:BF147)),2)</f>
        <v>0</v>
      </c>
      <c r="I34" s="87">
        <v>0.12</v>
      </c>
      <c r="J34" s="86">
        <f>ROUND(((SUM(BF85:BF147))*I34),2)</f>
        <v>0</v>
      </c>
      <c r="L34" s="30"/>
    </row>
    <row r="35" spans="2:12" s="1" customFormat="1" ht="14.45" customHeight="1" hidden="1">
      <c r="B35" s="30"/>
      <c r="E35" s="25" t="s">
        <v>43</v>
      </c>
      <c r="F35" s="86">
        <f>ROUND((SUM(BG85:BG147)),2)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6">
        <f>ROUND((SUM(BH85:BH147)),2)</f>
        <v>0</v>
      </c>
      <c r="I36" s="87">
        <v>0.12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6">
        <f>ROUND((SUM(BI85:BI147)),2)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46</v>
      </c>
      <c r="E39" s="52"/>
      <c r="F39" s="52"/>
      <c r="G39" s="90" t="s">
        <v>47</v>
      </c>
      <c r="H39" s="91" t="s">
        <v>48</v>
      </c>
      <c r="I39" s="52"/>
      <c r="J39" s="92">
        <f>SUM(J30:J37)</f>
        <v>0</v>
      </c>
      <c r="K39" s="93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>
      <c r="B45" s="30"/>
      <c r="C45" s="19" t="s">
        <v>96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53" t="str">
        <f>E7</f>
        <v>UMT v SOŠ Liblice</v>
      </c>
      <c r="F48" s="254"/>
      <c r="G48" s="254"/>
      <c r="H48" s="254"/>
      <c r="L48" s="30"/>
    </row>
    <row r="49" spans="2:12" s="1" customFormat="1" ht="12" customHeight="1">
      <c r="B49" s="30"/>
      <c r="C49" s="25" t="s">
        <v>94</v>
      </c>
      <c r="L49" s="30"/>
    </row>
    <row r="50" spans="2:12" s="1" customFormat="1" ht="16.5" customHeight="1">
      <c r="B50" s="30"/>
      <c r="E50" s="217" t="str">
        <f>E9</f>
        <v>SO01,SO02 - FOTBALOVÉ HŘIŠTĚ,DRENÁŽNÍ SYSTÉM</v>
      </c>
      <c r="F50" s="255"/>
      <c r="G50" s="255"/>
      <c r="H50" s="255"/>
      <c r="L50" s="30"/>
    </row>
    <row r="51" spans="2:12" s="1" customFormat="1" ht="6.95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26. 6. 2023</v>
      </c>
      <c r="L52" s="30"/>
    </row>
    <row r="53" spans="2:12" s="1" customFormat="1" ht="6.95" customHeight="1">
      <c r="B53" s="30"/>
      <c r="L53" s="30"/>
    </row>
    <row r="54" spans="2:12" s="1" customFormat="1" ht="15.2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25.7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>lacko.ondrej@seznam.cz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4" t="s">
        <v>97</v>
      </c>
      <c r="D57" s="88"/>
      <c r="E57" s="88"/>
      <c r="F57" s="88"/>
      <c r="G57" s="88"/>
      <c r="H57" s="88"/>
      <c r="I57" s="88"/>
      <c r="J57" s="95" t="s">
        <v>98</v>
      </c>
      <c r="K57" s="88"/>
      <c r="L57" s="30"/>
    </row>
    <row r="58" spans="2:12" s="1" customFormat="1" ht="10.35" customHeight="1">
      <c r="B58" s="30"/>
      <c r="L58" s="30"/>
    </row>
    <row r="59" spans="2:47" s="1" customFormat="1" ht="22.9" customHeight="1">
      <c r="B59" s="30"/>
      <c r="C59" s="96" t="s">
        <v>68</v>
      </c>
      <c r="J59" s="61">
        <f>J85</f>
        <v>0</v>
      </c>
      <c r="L59" s="30"/>
      <c r="AU59" s="15" t="s">
        <v>99</v>
      </c>
    </row>
    <row r="60" spans="2:12" s="8" customFormat="1" ht="24.95" customHeight="1">
      <c r="B60" s="97"/>
      <c r="D60" s="98" t="s">
        <v>100</v>
      </c>
      <c r="E60" s="99"/>
      <c r="F60" s="99"/>
      <c r="G60" s="99"/>
      <c r="H60" s="99"/>
      <c r="I60" s="99"/>
      <c r="J60" s="100">
        <f>J86</f>
        <v>0</v>
      </c>
      <c r="L60" s="97"/>
    </row>
    <row r="61" spans="2:12" s="9" customFormat="1" ht="19.9" customHeight="1">
      <c r="B61" s="101"/>
      <c r="D61" s="102" t="s">
        <v>101</v>
      </c>
      <c r="E61" s="103"/>
      <c r="F61" s="103"/>
      <c r="G61" s="103"/>
      <c r="H61" s="103"/>
      <c r="I61" s="103"/>
      <c r="J61" s="104">
        <f>J87</f>
        <v>0</v>
      </c>
      <c r="L61" s="101"/>
    </row>
    <row r="62" spans="2:12" s="9" customFormat="1" ht="19.9" customHeight="1">
      <c r="B62" s="101"/>
      <c r="D62" s="102" t="s">
        <v>102</v>
      </c>
      <c r="E62" s="103"/>
      <c r="F62" s="103"/>
      <c r="G62" s="103"/>
      <c r="H62" s="103"/>
      <c r="I62" s="103"/>
      <c r="J62" s="104">
        <f>J113</f>
        <v>0</v>
      </c>
      <c r="L62" s="101"/>
    </row>
    <row r="63" spans="2:12" s="9" customFormat="1" ht="19.9" customHeight="1">
      <c r="B63" s="101"/>
      <c r="D63" s="102" t="s">
        <v>103</v>
      </c>
      <c r="E63" s="103"/>
      <c r="F63" s="103"/>
      <c r="G63" s="103"/>
      <c r="H63" s="103"/>
      <c r="I63" s="103"/>
      <c r="J63" s="104">
        <f>J124</f>
        <v>0</v>
      </c>
      <c r="L63" s="101"/>
    </row>
    <row r="64" spans="2:12" s="9" customFormat="1" ht="19.9" customHeight="1">
      <c r="B64" s="101"/>
      <c r="D64" s="102" t="s">
        <v>104</v>
      </c>
      <c r="E64" s="103"/>
      <c r="F64" s="103"/>
      <c r="G64" s="103"/>
      <c r="H64" s="103"/>
      <c r="I64" s="103"/>
      <c r="J64" s="104">
        <f>J140</f>
        <v>0</v>
      </c>
      <c r="L64" s="101"/>
    </row>
    <row r="65" spans="2:12" s="9" customFormat="1" ht="19.9" customHeight="1">
      <c r="B65" s="101"/>
      <c r="D65" s="102" t="s">
        <v>105</v>
      </c>
      <c r="E65" s="103"/>
      <c r="F65" s="103"/>
      <c r="G65" s="103"/>
      <c r="H65" s="103"/>
      <c r="I65" s="103"/>
      <c r="J65" s="104">
        <f>J144</f>
        <v>0</v>
      </c>
      <c r="L65" s="101"/>
    </row>
    <row r="66" spans="2:12" s="1" customFormat="1" ht="21.75" customHeight="1">
      <c r="B66" s="30"/>
      <c r="L66" s="30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30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0"/>
    </row>
    <row r="72" spans="2:12" s="1" customFormat="1" ht="24.95" customHeight="1">
      <c r="B72" s="30"/>
      <c r="C72" s="19" t="s">
        <v>106</v>
      </c>
      <c r="L72" s="30"/>
    </row>
    <row r="73" spans="2:12" s="1" customFormat="1" ht="6.95" customHeight="1">
      <c r="B73" s="30"/>
      <c r="L73" s="30"/>
    </row>
    <row r="74" spans="2:12" s="1" customFormat="1" ht="12" customHeight="1">
      <c r="B74" s="30"/>
      <c r="C74" s="25" t="s">
        <v>16</v>
      </c>
      <c r="L74" s="30"/>
    </row>
    <row r="75" spans="2:12" s="1" customFormat="1" ht="16.5" customHeight="1">
      <c r="B75" s="30"/>
      <c r="E75" s="253" t="str">
        <f>E7</f>
        <v>UMT v SOŠ Liblice</v>
      </c>
      <c r="F75" s="254"/>
      <c r="G75" s="254"/>
      <c r="H75" s="254"/>
      <c r="L75" s="30"/>
    </row>
    <row r="76" spans="2:12" s="1" customFormat="1" ht="12" customHeight="1">
      <c r="B76" s="30"/>
      <c r="C76" s="25" t="s">
        <v>94</v>
      </c>
      <c r="L76" s="30"/>
    </row>
    <row r="77" spans="2:12" s="1" customFormat="1" ht="16.5" customHeight="1">
      <c r="B77" s="30"/>
      <c r="E77" s="217" t="str">
        <f>E9</f>
        <v>SO01,SO02 - FOTBALOVÉ HŘIŠTĚ,DRENÁŽNÍ SYSTÉM</v>
      </c>
      <c r="F77" s="255"/>
      <c r="G77" s="255"/>
      <c r="H77" s="255"/>
      <c r="L77" s="30"/>
    </row>
    <row r="78" spans="2:12" s="1" customFormat="1" ht="6.95" customHeight="1">
      <c r="B78" s="30"/>
      <c r="L78" s="30"/>
    </row>
    <row r="79" spans="2:12" s="1" customFormat="1" ht="12" customHeight="1">
      <c r="B79" s="30"/>
      <c r="C79" s="25" t="s">
        <v>21</v>
      </c>
      <c r="F79" s="23" t="str">
        <f>F12</f>
        <v xml:space="preserve"> </v>
      </c>
      <c r="I79" s="25" t="s">
        <v>23</v>
      </c>
      <c r="J79" s="47" t="str">
        <f>IF(J12="","",J12)</f>
        <v>26. 6. 2023</v>
      </c>
      <c r="L79" s="30"/>
    </row>
    <row r="80" spans="2:12" s="1" customFormat="1" ht="6.95" customHeight="1">
      <c r="B80" s="30"/>
      <c r="L80" s="30"/>
    </row>
    <row r="81" spans="2:12" s="1" customFormat="1" ht="15.2" customHeight="1">
      <c r="B81" s="30"/>
      <c r="C81" s="25" t="s">
        <v>25</v>
      </c>
      <c r="F81" s="23" t="str">
        <f>E15</f>
        <v xml:space="preserve"> </v>
      </c>
      <c r="I81" s="25" t="s">
        <v>30</v>
      </c>
      <c r="J81" s="28" t="str">
        <f>E21</f>
        <v xml:space="preserve"> </v>
      </c>
      <c r="L81" s="30"/>
    </row>
    <row r="82" spans="2:12" s="1" customFormat="1" ht="25.7" customHeight="1">
      <c r="B82" s="30"/>
      <c r="C82" s="25" t="s">
        <v>28</v>
      </c>
      <c r="F82" s="23" t="str">
        <f>IF(E18="","",E18)</f>
        <v>Vyplň údaj</v>
      </c>
      <c r="I82" s="25" t="s">
        <v>32</v>
      </c>
      <c r="J82" s="28" t="str">
        <f>E24</f>
        <v>lacko.ondrej@seznam.cz</v>
      </c>
      <c r="L82" s="30"/>
    </row>
    <row r="83" spans="2:12" s="1" customFormat="1" ht="10.35" customHeight="1">
      <c r="B83" s="30"/>
      <c r="L83" s="30"/>
    </row>
    <row r="84" spans="2:20" s="10" customFormat="1" ht="29.25" customHeight="1">
      <c r="B84" s="105"/>
      <c r="C84" s="106" t="s">
        <v>107</v>
      </c>
      <c r="D84" s="107" t="s">
        <v>55</v>
      </c>
      <c r="E84" s="107" t="s">
        <v>51</v>
      </c>
      <c r="F84" s="107" t="s">
        <v>52</v>
      </c>
      <c r="G84" s="107" t="s">
        <v>108</v>
      </c>
      <c r="H84" s="107" t="s">
        <v>109</v>
      </c>
      <c r="I84" s="107" t="s">
        <v>110</v>
      </c>
      <c r="J84" s="108" t="s">
        <v>98</v>
      </c>
      <c r="K84" s="109" t="s">
        <v>111</v>
      </c>
      <c r="L84" s="105"/>
      <c r="M84" s="54" t="s">
        <v>19</v>
      </c>
      <c r="N84" s="55" t="s">
        <v>40</v>
      </c>
      <c r="O84" s="55" t="s">
        <v>112</v>
      </c>
      <c r="P84" s="55" t="s">
        <v>113</v>
      </c>
      <c r="Q84" s="55" t="s">
        <v>114</v>
      </c>
      <c r="R84" s="55" t="s">
        <v>115</v>
      </c>
      <c r="S84" s="55" t="s">
        <v>116</v>
      </c>
      <c r="T84" s="56" t="s">
        <v>117</v>
      </c>
    </row>
    <row r="85" spans="2:63" s="1" customFormat="1" ht="22.9" customHeight="1">
      <c r="B85" s="30"/>
      <c r="C85" s="59" t="s">
        <v>118</v>
      </c>
      <c r="J85" s="110">
        <f>BK85</f>
        <v>0</v>
      </c>
      <c r="L85" s="30"/>
      <c r="M85" s="57"/>
      <c r="N85" s="48"/>
      <c r="O85" s="48"/>
      <c r="P85" s="111">
        <f>P86</f>
        <v>0</v>
      </c>
      <c r="Q85" s="48"/>
      <c r="R85" s="111">
        <f>R86</f>
        <v>7404.9518899999985</v>
      </c>
      <c r="S85" s="48"/>
      <c r="T85" s="112">
        <f>T86</f>
        <v>0</v>
      </c>
      <c r="AT85" s="15" t="s">
        <v>69</v>
      </c>
      <c r="AU85" s="15" t="s">
        <v>99</v>
      </c>
      <c r="BK85" s="113">
        <f>BK86</f>
        <v>0</v>
      </c>
    </row>
    <row r="86" spans="2:63" s="11" customFormat="1" ht="25.9" customHeight="1">
      <c r="B86" s="114"/>
      <c r="D86" s="115" t="s">
        <v>69</v>
      </c>
      <c r="E86" s="116" t="s">
        <v>119</v>
      </c>
      <c r="F86" s="116" t="s">
        <v>120</v>
      </c>
      <c r="I86" s="117"/>
      <c r="J86" s="118">
        <f>BK86</f>
        <v>0</v>
      </c>
      <c r="L86" s="114"/>
      <c r="M86" s="119"/>
      <c r="P86" s="120">
        <f>P87+P113+P124+P140+P144</f>
        <v>0</v>
      </c>
      <c r="R86" s="120">
        <f>R87+R113+R124+R140+R144</f>
        <v>7404.9518899999985</v>
      </c>
      <c r="T86" s="121">
        <f>T87+T113+T124+T140+T144</f>
        <v>0</v>
      </c>
      <c r="AR86" s="115" t="s">
        <v>78</v>
      </c>
      <c r="AT86" s="122" t="s">
        <v>69</v>
      </c>
      <c r="AU86" s="122" t="s">
        <v>70</v>
      </c>
      <c r="AY86" s="115" t="s">
        <v>121</v>
      </c>
      <c r="BK86" s="123">
        <f>BK87+BK113+BK124+BK140+BK144</f>
        <v>0</v>
      </c>
    </row>
    <row r="87" spans="2:63" s="11" customFormat="1" ht="22.9" customHeight="1">
      <c r="B87" s="114"/>
      <c r="D87" s="115" t="s">
        <v>69</v>
      </c>
      <c r="E87" s="124" t="s">
        <v>78</v>
      </c>
      <c r="F87" s="124" t="s">
        <v>122</v>
      </c>
      <c r="I87" s="117"/>
      <c r="J87" s="125">
        <f>BK87</f>
        <v>0</v>
      </c>
      <c r="L87" s="114"/>
      <c r="M87" s="119"/>
      <c r="P87" s="120">
        <f>SUM(P88:P112)</f>
        <v>0</v>
      </c>
      <c r="R87" s="120">
        <f>SUM(R88:R112)</f>
        <v>0</v>
      </c>
      <c r="T87" s="121">
        <f>SUM(T88:T112)</f>
        <v>0</v>
      </c>
      <c r="AR87" s="115" t="s">
        <v>78</v>
      </c>
      <c r="AT87" s="122" t="s">
        <v>69</v>
      </c>
      <c r="AU87" s="122" t="s">
        <v>78</v>
      </c>
      <c r="AY87" s="115" t="s">
        <v>121</v>
      </c>
      <c r="BK87" s="123">
        <f>SUM(BK88:BK112)</f>
        <v>0</v>
      </c>
    </row>
    <row r="88" spans="2:65" s="1" customFormat="1" ht="24.2" customHeight="1">
      <c r="B88" s="30"/>
      <c r="C88" s="126" t="s">
        <v>78</v>
      </c>
      <c r="D88" s="126" t="s">
        <v>123</v>
      </c>
      <c r="E88" s="127" t="s">
        <v>124</v>
      </c>
      <c r="F88" s="128" t="s">
        <v>125</v>
      </c>
      <c r="G88" s="129" t="s">
        <v>126</v>
      </c>
      <c r="H88" s="130">
        <v>7430</v>
      </c>
      <c r="I88" s="131"/>
      <c r="J88" s="132">
        <f>ROUND(I88*H88,2)</f>
        <v>0</v>
      </c>
      <c r="K88" s="133"/>
      <c r="L88" s="30"/>
      <c r="M88" s="134" t="s">
        <v>19</v>
      </c>
      <c r="N88" s="135" t="s">
        <v>41</v>
      </c>
      <c r="P88" s="136">
        <f>O88*H88</f>
        <v>0</v>
      </c>
      <c r="Q88" s="136">
        <v>0</v>
      </c>
      <c r="R88" s="136">
        <f>Q88*H88</f>
        <v>0</v>
      </c>
      <c r="S88" s="136">
        <v>0</v>
      </c>
      <c r="T88" s="137">
        <f>S88*H88</f>
        <v>0</v>
      </c>
      <c r="AR88" s="138" t="s">
        <v>127</v>
      </c>
      <c r="AT88" s="138" t="s">
        <v>123</v>
      </c>
      <c r="AU88" s="138" t="s">
        <v>80</v>
      </c>
      <c r="AY88" s="15" t="s">
        <v>121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5" t="s">
        <v>78</v>
      </c>
      <c r="BK88" s="139">
        <f>ROUND(I88*H88,2)</f>
        <v>0</v>
      </c>
      <c r="BL88" s="15" t="s">
        <v>127</v>
      </c>
      <c r="BM88" s="138" t="s">
        <v>128</v>
      </c>
    </row>
    <row r="89" spans="2:47" s="1" customFormat="1" ht="12">
      <c r="B89" s="30"/>
      <c r="D89" s="140" t="s">
        <v>129</v>
      </c>
      <c r="F89" s="141" t="s">
        <v>130</v>
      </c>
      <c r="I89" s="142"/>
      <c r="L89" s="30"/>
      <c r="M89" s="143"/>
      <c r="T89" s="51"/>
      <c r="AT89" s="15" t="s">
        <v>129</v>
      </c>
      <c r="AU89" s="15" t="s">
        <v>80</v>
      </c>
    </row>
    <row r="90" spans="2:47" s="1" customFormat="1" ht="12">
      <c r="B90" s="30"/>
      <c r="D90" s="144" t="s">
        <v>131</v>
      </c>
      <c r="F90" s="145" t="s">
        <v>132</v>
      </c>
      <c r="I90" s="142"/>
      <c r="L90" s="30"/>
      <c r="M90" s="143"/>
      <c r="T90" s="51"/>
      <c r="AT90" s="15" t="s">
        <v>131</v>
      </c>
      <c r="AU90" s="15" t="s">
        <v>80</v>
      </c>
    </row>
    <row r="91" spans="2:65" s="1" customFormat="1" ht="33" customHeight="1">
      <c r="B91" s="30"/>
      <c r="C91" s="126" t="s">
        <v>80</v>
      </c>
      <c r="D91" s="126" t="s">
        <v>123</v>
      </c>
      <c r="E91" s="127" t="s">
        <v>133</v>
      </c>
      <c r="F91" s="128" t="s">
        <v>134</v>
      </c>
      <c r="G91" s="129" t="s">
        <v>135</v>
      </c>
      <c r="H91" s="130">
        <v>2229</v>
      </c>
      <c r="I91" s="131"/>
      <c r="J91" s="132">
        <f>ROUND(I91*H91,2)</f>
        <v>0</v>
      </c>
      <c r="K91" s="133"/>
      <c r="L91" s="30"/>
      <c r="M91" s="134" t="s">
        <v>19</v>
      </c>
      <c r="N91" s="135" t="s">
        <v>41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127</v>
      </c>
      <c r="AT91" s="138" t="s">
        <v>123</v>
      </c>
      <c r="AU91" s="138" t="s">
        <v>80</v>
      </c>
      <c r="AY91" s="15" t="s">
        <v>121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5" t="s">
        <v>78</v>
      </c>
      <c r="BK91" s="139">
        <f>ROUND(I91*H91,2)</f>
        <v>0</v>
      </c>
      <c r="BL91" s="15" t="s">
        <v>127</v>
      </c>
      <c r="BM91" s="138" t="s">
        <v>136</v>
      </c>
    </row>
    <row r="92" spans="2:47" s="1" customFormat="1" ht="12">
      <c r="B92" s="30"/>
      <c r="D92" s="140" t="s">
        <v>129</v>
      </c>
      <c r="F92" s="141" t="s">
        <v>137</v>
      </c>
      <c r="I92" s="142"/>
      <c r="L92" s="30"/>
      <c r="M92" s="143"/>
      <c r="T92" s="51"/>
      <c r="AT92" s="15" t="s">
        <v>129</v>
      </c>
      <c r="AU92" s="15" t="s">
        <v>80</v>
      </c>
    </row>
    <row r="93" spans="2:47" s="1" customFormat="1" ht="12">
      <c r="B93" s="30"/>
      <c r="D93" s="144" t="s">
        <v>131</v>
      </c>
      <c r="F93" s="145" t="s">
        <v>138</v>
      </c>
      <c r="I93" s="142"/>
      <c r="L93" s="30"/>
      <c r="M93" s="143"/>
      <c r="T93" s="51"/>
      <c r="AT93" s="15" t="s">
        <v>131</v>
      </c>
      <c r="AU93" s="15" t="s">
        <v>80</v>
      </c>
    </row>
    <row r="94" spans="2:65" s="1" customFormat="1" ht="33" customHeight="1">
      <c r="B94" s="30"/>
      <c r="C94" s="126" t="s">
        <v>139</v>
      </c>
      <c r="D94" s="126" t="s">
        <v>123</v>
      </c>
      <c r="E94" s="127" t="s">
        <v>140</v>
      </c>
      <c r="F94" s="128" t="s">
        <v>141</v>
      </c>
      <c r="G94" s="129" t="s">
        <v>135</v>
      </c>
      <c r="H94" s="130">
        <v>214</v>
      </c>
      <c r="I94" s="131"/>
      <c r="J94" s="132">
        <f>ROUND(I94*H94,2)</f>
        <v>0</v>
      </c>
      <c r="K94" s="133"/>
      <c r="L94" s="30"/>
      <c r="M94" s="134" t="s">
        <v>19</v>
      </c>
      <c r="N94" s="135" t="s">
        <v>41</v>
      </c>
      <c r="P94" s="136">
        <f>O94*H94</f>
        <v>0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127</v>
      </c>
      <c r="AT94" s="138" t="s">
        <v>123</v>
      </c>
      <c r="AU94" s="138" t="s">
        <v>80</v>
      </c>
      <c r="AY94" s="15" t="s">
        <v>121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5" t="s">
        <v>78</v>
      </c>
      <c r="BK94" s="139">
        <f>ROUND(I94*H94,2)</f>
        <v>0</v>
      </c>
      <c r="BL94" s="15" t="s">
        <v>127</v>
      </c>
      <c r="BM94" s="138" t="s">
        <v>142</v>
      </c>
    </row>
    <row r="95" spans="2:47" s="1" customFormat="1" ht="12">
      <c r="B95" s="30"/>
      <c r="D95" s="140" t="s">
        <v>129</v>
      </c>
      <c r="F95" s="141" t="s">
        <v>143</v>
      </c>
      <c r="I95" s="142"/>
      <c r="L95" s="30"/>
      <c r="M95" s="143"/>
      <c r="T95" s="51"/>
      <c r="AT95" s="15" t="s">
        <v>129</v>
      </c>
      <c r="AU95" s="15" t="s">
        <v>80</v>
      </c>
    </row>
    <row r="96" spans="2:47" s="1" customFormat="1" ht="12">
      <c r="B96" s="30"/>
      <c r="D96" s="144" t="s">
        <v>131</v>
      </c>
      <c r="F96" s="145" t="s">
        <v>144</v>
      </c>
      <c r="I96" s="142"/>
      <c r="L96" s="30"/>
      <c r="M96" s="143"/>
      <c r="T96" s="51"/>
      <c r="AT96" s="15" t="s">
        <v>131</v>
      </c>
      <c r="AU96" s="15" t="s">
        <v>80</v>
      </c>
    </row>
    <row r="97" spans="2:51" s="12" customFormat="1" ht="12">
      <c r="B97" s="146"/>
      <c r="D97" s="140" t="s">
        <v>145</v>
      </c>
      <c r="E97" s="147" t="s">
        <v>19</v>
      </c>
      <c r="F97" s="148" t="s">
        <v>146</v>
      </c>
      <c r="H97" s="149">
        <v>214</v>
      </c>
      <c r="I97" s="150"/>
      <c r="L97" s="146"/>
      <c r="M97" s="151"/>
      <c r="T97" s="152"/>
      <c r="AT97" s="147" t="s">
        <v>145</v>
      </c>
      <c r="AU97" s="147" t="s">
        <v>80</v>
      </c>
      <c r="AV97" s="12" t="s">
        <v>80</v>
      </c>
      <c r="AW97" s="12" t="s">
        <v>31</v>
      </c>
      <c r="AX97" s="12" t="s">
        <v>78</v>
      </c>
      <c r="AY97" s="147" t="s">
        <v>121</v>
      </c>
    </row>
    <row r="98" spans="2:65" s="1" customFormat="1" ht="37.9" customHeight="1">
      <c r="B98" s="30"/>
      <c r="C98" s="126" t="s">
        <v>127</v>
      </c>
      <c r="D98" s="126" t="s">
        <v>123</v>
      </c>
      <c r="E98" s="127" t="s">
        <v>147</v>
      </c>
      <c r="F98" s="128" t="s">
        <v>148</v>
      </c>
      <c r="G98" s="129" t="s">
        <v>135</v>
      </c>
      <c r="H98" s="130">
        <v>3929</v>
      </c>
      <c r="I98" s="131"/>
      <c r="J98" s="132">
        <f>ROUND(I98*H98,2)</f>
        <v>0</v>
      </c>
      <c r="K98" s="133"/>
      <c r="L98" s="30"/>
      <c r="M98" s="134" t="s">
        <v>19</v>
      </c>
      <c r="N98" s="135" t="s">
        <v>41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127</v>
      </c>
      <c r="AT98" s="138" t="s">
        <v>123</v>
      </c>
      <c r="AU98" s="138" t="s">
        <v>80</v>
      </c>
      <c r="AY98" s="15" t="s">
        <v>121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5" t="s">
        <v>78</v>
      </c>
      <c r="BK98" s="139">
        <f>ROUND(I98*H98,2)</f>
        <v>0</v>
      </c>
      <c r="BL98" s="15" t="s">
        <v>127</v>
      </c>
      <c r="BM98" s="138" t="s">
        <v>149</v>
      </c>
    </row>
    <row r="99" spans="2:47" s="1" customFormat="1" ht="12">
      <c r="B99" s="30"/>
      <c r="D99" s="140" t="s">
        <v>129</v>
      </c>
      <c r="F99" s="141" t="s">
        <v>150</v>
      </c>
      <c r="I99" s="142"/>
      <c r="L99" s="30"/>
      <c r="M99" s="143"/>
      <c r="T99" s="51"/>
      <c r="AT99" s="15" t="s">
        <v>129</v>
      </c>
      <c r="AU99" s="15" t="s">
        <v>80</v>
      </c>
    </row>
    <row r="100" spans="2:47" s="1" customFormat="1" ht="12">
      <c r="B100" s="30"/>
      <c r="D100" s="144" t="s">
        <v>131</v>
      </c>
      <c r="F100" s="145" t="s">
        <v>151</v>
      </c>
      <c r="I100" s="142"/>
      <c r="L100" s="30"/>
      <c r="M100" s="143"/>
      <c r="T100" s="51"/>
      <c r="AT100" s="15" t="s">
        <v>131</v>
      </c>
      <c r="AU100" s="15" t="s">
        <v>80</v>
      </c>
    </row>
    <row r="101" spans="2:51" s="12" customFormat="1" ht="12">
      <c r="B101" s="146"/>
      <c r="D101" s="140" t="s">
        <v>145</v>
      </c>
      <c r="E101" s="147" t="s">
        <v>19</v>
      </c>
      <c r="F101" s="148" t="s">
        <v>152</v>
      </c>
      <c r="H101" s="149">
        <v>3929</v>
      </c>
      <c r="I101" s="150"/>
      <c r="L101" s="146"/>
      <c r="M101" s="151"/>
      <c r="T101" s="152"/>
      <c r="AT101" s="147" t="s">
        <v>145</v>
      </c>
      <c r="AU101" s="147" t="s">
        <v>80</v>
      </c>
      <c r="AV101" s="12" t="s">
        <v>80</v>
      </c>
      <c r="AW101" s="12" t="s">
        <v>31</v>
      </c>
      <c r="AX101" s="12" t="s">
        <v>78</v>
      </c>
      <c r="AY101" s="147" t="s">
        <v>121</v>
      </c>
    </row>
    <row r="102" spans="2:65" s="1" customFormat="1" ht="37.9" customHeight="1">
      <c r="B102" s="30"/>
      <c r="C102" s="126" t="s">
        <v>153</v>
      </c>
      <c r="D102" s="126" t="s">
        <v>123</v>
      </c>
      <c r="E102" s="127" t="s">
        <v>154</v>
      </c>
      <c r="F102" s="128" t="s">
        <v>155</v>
      </c>
      <c r="G102" s="129" t="s">
        <v>135</v>
      </c>
      <c r="H102" s="130">
        <v>19645</v>
      </c>
      <c r="I102" s="131"/>
      <c r="J102" s="132">
        <f>ROUND(I102*H102,2)</f>
        <v>0</v>
      </c>
      <c r="K102" s="133"/>
      <c r="L102" s="30"/>
      <c r="M102" s="134" t="s">
        <v>19</v>
      </c>
      <c r="N102" s="135" t="s">
        <v>41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127</v>
      </c>
      <c r="AT102" s="138" t="s">
        <v>123</v>
      </c>
      <c r="AU102" s="138" t="s">
        <v>80</v>
      </c>
      <c r="AY102" s="15" t="s">
        <v>121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5" t="s">
        <v>78</v>
      </c>
      <c r="BK102" s="139">
        <f>ROUND(I102*H102,2)</f>
        <v>0</v>
      </c>
      <c r="BL102" s="15" t="s">
        <v>127</v>
      </c>
      <c r="BM102" s="138" t="s">
        <v>156</v>
      </c>
    </row>
    <row r="103" spans="2:47" s="1" customFormat="1" ht="12">
      <c r="B103" s="30"/>
      <c r="D103" s="140" t="s">
        <v>129</v>
      </c>
      <c r="F103" s="141" t="s">
        <v>157</v>
      </c>
      <c r="I103" s="142"/>
      <c r="L103" s="30"/>
      <c r="M103" s="143"/>
      <c r="T103" s="51"/>
      <c r="AT103" s="15" t="s">
        <v>129</v>
      </c>
      <c r="AU103" s="15" t="s">
        <v>80</v>
      </c>
    </row>
    <row r="104" spans="2:47" s="1" customFormat="1" ht="12">
      <c r="B104" s="30"/>
      <c r="D104" s="144" t="s">
        <v>131</v>
      </c>
      <c r="F104" s="145" t="s">
        <v>158</v>
      </c>
      <c r="I104" s="142"/>
      <c r="L104" s="30"/>
      <c r="M104" s="143"/>
      <c r="T104" s="51"/>
      <c r="AT104" s="15" t="s">
        <v>131</v>
      </c>
      <c r="AU104" s="15" t="s">
        <v>80</v>
      </c>
    </row>
    <row r="105" spans="2:51" s="12" customFormat="1" ht="12">
      <c r="B105" s="146"/>
      <c r="D105" s="140" t="s">
        <v>145</v>
      </c>
      <c r="F105" s="148" t="s">
        <v>159</v>
      </c>
      <c r="H105" s="149">
        <v>19645</v>
      </c>
      <c r="I105" s="150"/>
      <c r="L105" s="146"/>
      <c r="M105" s="151"/>
      <c r="T105" s="152"/>
      <c r="AT105" s="147" t="s">
        <v>145</v>
      </c>
      <c r="AU105" s="147" t="s">
        <v>80</v>
      </c>
      <c r="AV105" s="12" t="s">
        <v>80</v>
      </c>
      <c r="AW105" s="12" t="s">
        <v>4</v>
      </c>
      <c r="AX105" s="12" t="s">
        <v>78</v>
      </c>
      <c r="AY105" s="147" t="s">
        <v>121</v>
      </c>
    </row>
    <row r="106" spans="2:65" s="1" customFormat="1" ht="33" customHeight="1">
      <c r="B106" s="30"/>
      <c r="C106" s="126" t="s">
        <v>160</v>
      </c>
      <c r="D106" s="126" t="s">
        <v>123</v>
      </c>
      <c r="E106" s="127" t="s">
        <v>161</v>
      </c>
      <c r="F106" s="128" t="s">
        <v>162</v>
      </c>
      <c r="G106" s="129" t="s">
        <v>163</v>
      </c>
      <c r="H106" s="130">
        <v>7072.2</v>
      </c>
      <c r="I106" s="131"/>
      <c r="J106" s="132">
        <f>ROUND(I106*H106,2)</f>
        <v>0</v>
      </c>
      <c r="K106" s="133"/>
      <c r="L106" s="30"/>
      <c r="M106" s="134" t="s">
        <v>19</v>
      </c>
      <c r="N106" s="135" t="s">
        <v>41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127</v>
      </c>
      <c r="AT106" s="138" t="s">
        <v>123</v>
      </c>
      <c r="AU106" s="138" t="s">
        <v>80</v>
      </c>
      <c r="AY106" s="15" t="s">
        <v>121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5" t="s">
        <v>78</v>
      </c>
      <c r="BK106" s="139">
        <f>ROUND(I106*H106,2)</f>
        <v>0</v>
      </c>
      <c r="BL106" s="15" t="s">
        <v>127</v>
      </c>
      <c r="BM106" s="138" t="s">
        <v>164</v>
      </c>
    </row>
    <row r="107" spans="2:47" s="1" customFormat="1" ht="12">
      <c r="B107" s="30"/>
      <c r="D107" s="140" t="s">
        <v>129</v>
      </c>
      <c r="F107" s="141" t="s">
        <v>165</v>
      </c>
      <c r="I107" s="142"/>
      <c r="L107" s="30"/>
      <c r="M107" s="143"/>
      <c r="T107" s="51"/>
      <c r="AT107" s="15" t="s">
        <v>129</v>
      </c>
      <c r="AU107" s="15" t="s">
        <v>80</v>
      </c>
    </row>
    <row r="108" spans="2:47" s="1" customFormat="1" ht="12">
      <c r="B108" s="30"/>
      <c r="D108" s="144" t="s">
        <v>131</v>
      </c>
      <c r="F108" s="145" t="s">
        <v>166</v>
      </c>
      <c r="I108" s="142"/>
      <c r="L108" s="30"/>
      <c r="M108" s="143"/>
      <c r="T108" s="51"/>
      <c r="AT108" s="15" t="s">
        <v>131</v>
      </c>
      <c r="AU108" s="15" t="s">
        <v>80</v>
      </c>
    </row>
    <row r="109" spans="2:51" s="12" customFormat="1" ht="12">
      <c r="B109" s="146"/>
      <c r="D109" s="140" t="s">
        <v>145</v>
      </c>
      <c r="F109" s="148" t="s">
        <v>167</v>
      </c>
      <c r="H109" s="149">
        <v>7072.2</v>
      </c>
      <c r="I109" s="150"/>
      <c r="L109" s="146"/>
      <c r="M109" s="151"/>
      <c r="T109" s="152"/>
      <c r="AT109" s="147" t="s">
        <v>145</v>
      </c>
      <c r="AU109" s="147" t="s">
        <v>80</v>
      </c>
      <c r="AV109" s="12" t="s">
        <v>80</v>
      </c>
      <c r="AW109" s="12" t="s">
        <v>4</v>
      </c>
      <c r="AX109" s="12" t="s">
        <v>78</v>
      </c>
      <c r="AY109" s="147" t="s">
        <v>121</v>
      </c>
    </row>
    <row r="110" spans="2:65" s="1" customFormat="1" ht="24.2" customHeight="1">
      <c r="B110" s="30"/>
      <c r="C110" s="126" t="s">
        <v>168</v>
      </c>
      <c r="D110" s="126" t="s">
        <v>123</v>
      </c>
      <c r="E110" s="127" t="s">
        <v>169</v>
      </c>
      <c r="F110" s="128" t="s">
        <v>170</v>
      </c>
      <c r="G110" s="129" t="s">
        <v>126</v>
      </c>
      <c r="H110" s="130">
        <v>7430</v>
      </c>
      <c r="I110" s="131"/>
      <c r="J110" s="132">
        <f>ROUND(I110*H110,2)</f>
        <v>0</v>
      </c>
      <c r="K110" s="133"/>
      <c r="L110" s="30"/>
      <c r="M110" s="134" t="s">
        <v>19</v>
      </c>
      <c r="N110" s="135" t="s">
        <v>41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127</v>
      </c>
      <c r="AT110" s="138" t="s">
        <v>123</v>
      </c>
      <c r="AU110" s="138" t="s">
        <v>80</v>
      </c>
      <c r="AY110" s="15" t="s">
        <v>121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5" t="s">
        <v>78</v>
      </c>
      <c r="BK110" s="139">
        <f>ROUND(I110*H110,2)</f>
        <v>0</v>
      </c>
      <c r="BL110" s="15" t="s">
        <v>127</v>
      </c>
      <c r="BM110" s="138" t="s">
        <v>171</v>
      </c>
    </row>
    <row r="111" spans="2:47" s="1" customFormat="1" ht="12">
      <c r="B111" s="30"/>
      <c r="D111" s="140" t="s">
        <v>129</v>
      </c>
      <c r="F111" s="141" t="s">
        <v>172</v>
      </c>
      <c r="I111" s="142"/>
      <c r="L111" s="30"/>
      <c r="M111" s="143"/>
      <c r="T111" s="51"/>
      <c r="AT111" s="15" t="s">
        <v>129</v>
      </c>
      <c r="AU111" s="15" t="s">
        <v>80</v>
      </c>
    </row>
    <row r="112" spans="2:47" s="1" customFormat="1" ht="12">
      <c r="B112" s="30"/>
      <c r="D112" s="144" t="s">
        <v>131</v>
      </c>
      <c r="F112" s="145" t="s">
        <v>173</v>
      </c>
      <c r="I112" s="142"/>
      <c r="L112" s="30"/>
      <c r="M112" s="143"/>
      <c r="T112" s="51"/>
      <c r="AT112" s="15" t="s">
        <v>131</v>
      </c>
      <c r="AU112" s="15" t="s">
        <v>80</v>
      </c>
    </row>
    <row r="113" spans="2:63" s="11" customFormat="1" ht="22.9" customHeight="1">
      <c r="B113" s="114"/>
      <c r="D113" s="115" t="s">
        <v>69</v>
      </c>
      <c r="E113" s="124" t="s">
        <v>80</v>
      </c>
      <c r="F113" s="124" t="s">
        <v>174</v>
      </c>
      <c r="I113" s="117"/>
      <c r="J113" s="125">
        <f>BK113</f>
        <v>0</v>
      </c>
      <c r="L113" s="114"/>
      <c r="M113" s="119"/>
      <c r="P113" s="120">
        <f>SUM(P114:P123)</f>
        <v>0</v>
      </c>
      <c r="R113" s="120">
        <f>SUM(R114:R123)</f>
        <v>261.67464</v>
      </c>
      <c r="T113" s="121">
        <f>SUM(T114:T123)</f>
        <v>0</v>
      </c>
      <c r="AR113" s="115" t="s">
        <v>78</v>
      </c>
      <c r="AT113" s="122" t="s">
        <v>69</v>
      </c>
      <c r="AU113" s="122" t="s">
        <v>78</v>
      </c>
      <c r="AY113" s="115" t="s">
        <v>121</v>
      </c>
      <c r="BK113" s="123">
        <f>SUM(BK114:BK123)</f>
        <v>0</v>
      </c>
    </row>
    <row r="114" spans="2:65" s="1" customFormat="1" ht="37.9" customHeight="1">
      <c r="B114" s="30"/>
      <c r="C114" s="126" t="s">
        <v>175</v>
      </c>
      <c r="D114" s="126" t="s">
        <v>123</v>
      </c>
      <c r="E114" s="127" t="s">
        <v>176</v>
      </c>
      <c r="F114" s="128" t="s">
        <v>177</v>
      </c>
      <c r="G114" s="129" t="s">
        <v>178</v>
      </c>
      <c r="H114" s="130">
        <v>1000</v>
      </c>
      <c r="I114" s="131"/>
      <c r="J114" s="132">
        <f>ROUND(I114*H114,2)</f>
        <v>0</v>
      </c>
      <c r="K114" s="133"/>
      <c r="L114" s="30"/>
      <c r="M114" s="134" t="s">
        <v>19</v>
      </c>
      <c r="N114" s="135" t="s">
        <v>41</v>
      </c>
      <c r="P114" s="136">
        <f>O114*H114</f>
        <v>0</v>
      </c>
      <c r="Q114" s="136">
        <v>0.20449</v>
      </c>
      <c r="R114" s="136">
        <f>Q114*H114</f>
        <v>204.49</v>
      </c>
      <c r="S114" s="136">
        <v>0</v>
      </c>
      <c r="T114" s="137">
        <f>S114*H114</f>
        <v>0</v>
      </c>
      <c r="AR114" s="138" t="s">
        <v>127</v>
      </c>
      <c r="AT114" s="138" t="s">
        <v>123</v>
      </c>
      <c r="AU114" s="138" t="s">
        <v>80</v>
      </c>
      <c r="AY114" s="15" t="s">
        <v>121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5" t="s">
        <v>78</v>
      </c>
      <c r="BK114" s="139">
        <f>ROUND(I114*H114,2)</f>
        <v>0</v>
      </c>
      <c r="BL114" s="15" t="s">
        <v>127</v>
      </c>
      <c r="BM114" s="138" t="s">
        <v>179</v>
      </c>
    </row>
    <row r="115" spans="2:47" s="1" customFormat="1" ht="12">
      <c r="B115" s="30"/>
      <c r="D115" s="140" t="s">
        <v>129</v>
      </c>
      <c r="F115" s="141" t="s">
        <v>180</v>
      </c>
      <c r="I115" s="142"/>
      <c r="L115" s="30"/>
      <c r="M115" s="143"/>
      <c r="T115" s="51"/>
      <c r="AT115" s="15" t="s">
        <v>129</v>
      </c>
      <c r="AU115" s="15" t="s">
        <v>80</v>
      </c>
    </row>
    <row r="116" spans="2:47" s="1" customFormat="1" ht="12">
      <c r="B116" s="30"/>
      <c r="D116" s="144" t="s">
        <v>131</v>
      </c>
      <c r="F116" s="145" t="s">
        <v>181</v>
      </c>
      <c r="I116" s="142"/>
      <c r="L116" s="30"/>
      <c r="M116" s="143"/>
      <c r="T116" s="51"/>
      <c r="AT116" s="15" t="s">
        <v>131</v>
      </c>
      <c r="AU116" s="15" t="s">
        <v>80</v>
      </c>
    </row>
    <row r="117" spans="2:65" s="1" customFormat="1" ht="37.9" customHeight="1">
      <c r="B117" s="30"/>
      <c r="C117" s="126" t="s">
        <v>182</v>
      </c>
      <c r="D117" s="126" t="s">
        <v>123</v>
      </c>
      <c r="E117" s="127" t="s">
        <v>183</v>
      </c>
      <c r="F117" s="128" t="s">
        <v>184</v>
      </c>
      <c r="G117" s="129" t="s">
        <v>178</v>
      </c>
      <c r="H117" s="130">
        <v>199</v>
      </c>
      <c r="I117" s="131"/>
      <c r="J117" s="132">
        <f>ROUND(I117*H117,2)</f>
        <v>0</v>
      </c>
      <c r="K117" s="133"/>
      <c r="L117" s="30"/>
      <c r="M117" s="134" t="s">
        <v>19</v>
      </c>
      <c r="N117" s="135" t="s">
        <v>41</v>
      </c>
      <c r="P117" s="136">
        <f>O117*H117</f>
        <v>0</v>
      </c>
      <c r="Q117" s="136">
        <v>0.28736</v>
      </c>
      <c r="R117" s="136">
        <f>Q117*H117</f>
        <v>57.18464</v>
      </c>
      <c r="S117" s="136">
        <v>0</v>
      </c>
      <c r="T117" s="137">
        <f>S117*H117</f>
        <v>0</v>
      </c>
      <c r="AR117" s="138" t="s">
        <v>127</v>
      </c>
      <c r="AT117" s="138" t="s">
        <v>123</v>
      </c>
      <c r="AU117" s="138" t="s">
        <v>80</v>
      </c>
      <c r="AY117" s="15" t="s">
        <v>121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5" t="s">
        <v>78</v>
      </c>
      <c r="BK117" s="139">
        <f>ROUND(I117*H117,2)</f>
        <v>0</v>
      </c>
      <c r="BL117" s="15" t="s">
        <v>127</v>
      </c>
      <c r="BM117" s="138" t="s">
        <v>185</v>
      </c>
    </row>
    <row r="118" spans="2:47" s="1" customFormat="1" ht="12">
      <c r="B118" s="30"/>
      <c r="D118" s="140" t="s">
        <v>129</v>
      </c>
      <c r="F118" s="141" t="s">
        <v>186</v>
      </c>
      <c r="I118" s="142"/>
      <c r="L118" s="30"/>
      <c r="M118" s="143"/>
      <c r="T118" s="51"/>
      <c r="AT118" s="15" t="s">
        <v>129</v>
      </c>
      <c r="AU118" s="15" t="s">
        <v>80</v>
      </c>
    </row>
    <row r="119" spans="2:47" s="1" customFormat="1" ht="12">
      <c r="B119" s="30"/>
      <c r="D119" s="144" t="s">
        <v>131</v>
      </c>
      <c r="F119" s="145" t="s">
        <v>187</v>
      </c>
      <c r="I119" s="142"/>
      <c r="L119" s="30"/>
      <c r="M119" s="143"/>
      <c r="T119" s="51"/>
      <c r="AT119" s="15" t="s">
        <v>131</v>
      </c>
      <c r="AU119" s="15" t="s">
        <v>80</v>
      </c>
    </row>
    <row r="120" spans="2:65" s="1" customFormat="1" ht="16.5" customHeight="1">
      <c r="B120" s="30"/>
      <c r="C120" s="126" t="s">
        <v>188</v>
      </c>
      <c r="D120" s="126" t="s">
        <v>123</v>
      </c>
      <c r="E120" s="127" t="s">
        <v>189</v>
      </c>
      <c r="F120" s="128" t="s">
        <v>190</v>
      </c>
      <c r="G120" s="129" t="s">
        <v>191</v>
      </c>
      <c r="H120" s="130">
        <v>2</v>
      </c>
      <c r="I120" s="131"/>
      <c r="J120" s="132">
        <f>ROUND(I120*H120,2)</f>
        <v>0</v>
      </c>
      <c r="K120" s="133"/>
      <c r="L120" s="30"/>
      <c r="M120" s="134" t="s">
        <v>19</v>
      </c>
      <c r="N120" s="135" t="s">
        <v>41</v>
      </c>
      <c r="P120" s="136">
        <f>O120*H120</f>
        <v>0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127</v>
      </c>
      <c r="AT120" s="138" t="s">
        <v>123</v>
      </c>
      <c r="AU120" s="138" t="s">
        <v>80</v>
      </c>
      <c r="AY120" s="15" t="s">
        <v>121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5" t="s">
        <v>78</v>
      </c>
      <c r="BK120" s="139">
        <f>ROUND(I120*H120,2)</f>
        <v>0</v>
      </c>
      <c r="BL120" s="15" t="s">
        <v>127</v>
      </c>
      <c r="BM120" s="138" t="s">
        <v>192</v>
      </c>
    </row>
    <row r="121" spans="2:47" s="1" customFormat="1" ht="12">
      <c r="B121" s="30"/>
      <c r="D121" s="140" t="s">
        <v>129</v>
      </c>
      <c r="F121" s="141" t="s">
        <v>190</v>
      </c>
      <c r="I121" s="142"/>
      <c r="L121" s="30"/>
      <c r="M121" s="143"/>
      <c r="T121" s="51"/>
      <c r="AT121" s="15" t="s">
        <v>129</v>
      </c>
      <c r="AU121" s="15" t="s">
        <v>80</v>
      </c>
    </row>
    <row r="122" spans="2:65" s="1" customFormat="1" ht="24.2" customHeight="1">
      <c r="B122" s="30"/>
      <c r="C122" s="126" t="s">
        <v>193</v>
      </c>
      <c r="D122" s="126" t="s">
        <v>123</v>
      </c>
      <c r="E122" s="127" t="s">
        <v>194</v>
      </c>
      <c r="F122" s="128" t="s">
        <v>195</v>
      </c>
      <c r="G122" s="129" t="s">
        <v>191</v>
      </c>
      <c r="H122" s="130">
        <v>1</v>
      </c>
      <c r="I122" s="131"/>
      <c r="J122" s="132">
        <f>ROUND(I122*H122,2)</f>
        <v>0</v>
      </c>
      <c r="K122" s="133"/>
      <c r="L122" s="30"/>
      <c r="M122" s="134" t="s">
        <v>19</v>
      </c>
      <c r="N122" s="135" t="s">
        <v>41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127</v>
      </c>
      <c r="AT122" s="138" t="s">
        <v>123</v>
      </c>
      <c r="AU122" s="138" t="s">
        <v>80</v>
      </c>
      <c r="AY122" s="15" t="s">
        <v>121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5" t="s">
        <v>78</v>
      </c>
      <c r="BK122" s="139">
        <f>ROUND(I122*H122,2)</f>
        <v>0</v>
      </c>
      <c r="BL122" s="15" t="s">
        <v>127</v>
      </c>
      <c r="BM122" s="138" t="s">
        <v>196</v>
      </c>
    </row>
    <row r="123" spans="2:47" s="1" customFormat="1" ht="12">
      <c r="B123" s="30"/>
      <c r="D123" s="140" t="s">
        <v>129</v>
      </c>
      <c r="F123" s="141" t="s">
        <v>195</v>
      </c>
      <c r="I123" s="142"/>
      <c r="L123" s="30"/>
      <c r="M123" s="143"/>
      <c r="T123" s="51"/>
      <c r="AT123" s="15" t="s">
        <v>129</v>
      </c>
      <c r="AU123" s="15" t="s">
        <v>80</v>
      </c>
    </row>
    <row r="124" spans="2:63" s="11" customFormat="1" ht="22.9" customHeight="1">
      <c r="B124" s="114"/>
      <c r="D124" s="115" t="s">
        <v>69</v>
      </c>
      <c r="E124" s="124" t="s">
        <v>153</v>
      </c>
      <c r="F124" s="124" t="s">
        <v>197</v>
      </c>
      <c r="I124" s="117"/>
      <c r="J124" s="125">
        <f>BK124</f>
        <v>0</v>
      </c>
      <c r="L124" s="114"/>
      <c r="M124" s="119"/>
      <c r="P124" s="120">
        <f>SUM(P125:P139)</f>
        <v>0</v>
      </c>
      <c r="R124" s="120">
        <f>SUM(R125:R139)</f>
        <v>7091.574469999999</v>
      </c>
      <c r="T124" s="121">
        <f>SUM(T125:T139)</f>
        <v>0</v>
      </c>
      <c r="AR124" s="115" t="s">
        <v>78</v>
      </c>
      <c r="AT124" s="122" t="s">
        <v>69</v>
      </c>
      <c r="AU124" s="122" t="s">
        <v>78</v>
      </c>
      <c r="AY124" s="115" t="s">
        <v>121</v>
      </c>
      <c r="BK124" s="123">
        <f>SUM(BK125:BK139)</f>
        <v>0</v>
      </c>
    </row>
    <row r="125" spans="2:65" s="1" customFormat="1" ht="37.9" customHeight="1">
      <c r="B125" s="30"/>
      <c r="C125" s="126" t="s">
        <v>8</v>
      </c>
      <c r="D125" s="126" t="s">
        <v>123</v>
      </c>
      <c r="E125" s="127" t="s">
        <v>198</v>
      </c>
      <c r="F125" s="128" t="s">
        <v>199</v>
      </c>
      <c r="G125" s="129" t="s">
        <v>126</v>
      </c>
      <c r="H125" s="130">
        <v>7430</v>
      </c>
      <c r="I125" s="131"/>
      <c r="J125" s="132">
        <f>ROUND(I125*H125,2)</f>
        <v>0</v>
      </c>
      <c r="K125" s="133"/>
      <c r="L125" s="30"/>
      <c r="M125" s="134" t="s">
        <v>19</v>
      </c>
      <c r="N125" s="135" t="s">
        <v>41</v>
      </c>
      <c r="P125" s="136">
        <f>O125*H125</f>
        <v>0</v>
      </c>
      <c r="Q125" s="136">
        <v>0.573</v>
      </c>
      <c r="R125" s="136">
        <f>Q125*H125</f>
        <v>4257.389999999999</v>
      </c>
      <c r="S125" s="136">
        <v>0</v>
      </c>
      <c r="T125" s="137">
        <f>S125*H125</f>
        <v>0</v>
      </c>
      <c r="AR125" s="138" t="s">
        <v>127</v>
      </c>
      <c r="AT125" s="138" t="s">
        <v>123</v>
      </c>
      <c r="AU125" s="138" t="s">
        <v>80</v>
      </c>
      <c r="AY125" s="15" t="s">
        <v>121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5" t="s">
        <v>78</v>
      </c>
      <c r="BK125" s="139">
        <f>ROUND(I125*H125,2)</f>
        <v>0</v>
      </c>
      <c r="BL125" s="15" t="s">
        <v>127</v>
      </c>
      <c r="BM125" s="138" t="s">
        <v>200</v>
      </c>
    </row>
    <row r="126" spans="2:47" s="1" customFormat="1" ht="12">
      <c r="B126" s="30"/>
      <c r="D126" s="140" t="s">
        <v>129</v>
      </c>
      <c r="F126" s="141" t="s">
        <v>199</v>
      </c>
      <c r="I126" s="142"/>
      <c r="L126" s="30"/>
      <c r="M126" s="143"/>
      <c r="T126" s="51"/>
      <c r="AT126" s="15" t="s">
        <v>129</v>
      </c>
      <c r="AU126" s="15" t="s">
        <v>80</v>
      </c>
    </row>
    <row r="127" spans="2:47" s="1" customFormat="1" ht="12">
      <c r="B127" s="30"/>
      <c r="D127" s="144" t="s">
        <v>131</v>
      </c>
      <c r="F127" s="145" t="s">
        <v>201</v>
      </c>
      <c r="I127" s="142"/>
      <c r="L127" s="30"/>
      <c r="M127" s="143"/>
      <c r="T127" s="51"/>
      <c r="AT127" s="15" t="s">
        <v>131</v>
      </c>
      <c r="AU127" s="15" t="s">
        <v>80</v>
      </c>
    </row>
    <row r="128" spans="2:65" s="1" customFormat="1" ht="21.75" customHeight="1">
      <c r="B128" s="30"/>
      <c r="C128" s="126" t="s">
        <v>202</v>
      </c>
      <c r="D128" s="126" t="s">
        <v>123</v>
      </c>
      <c r="E128" s="127" t="s">
        <v>203</v>
      </c>
      <c r="F128" s="128" t="s">
        <v>204</v>
      </c>
      <c r="G128" s="129" t="s">
        <v>126</v>
      </c>
      <c r="H128" s="130">
        <v>7430</v>
      </c>
      <c r="I128" s="131"/>
      <c r="J128" s="132">
        <f>ROUND(I128*H128,2)</f>
        <v>0</v>
      </c>
      <c r="K128" s="133"/>
      <c r="L128" s="30"/>
      <c r="M128" s="134" t="s">
        <v>19</v>
      </c>
      <c r="N128" s="135" t="s">
        <v>41</v>
      </c>
      <c r="P128" s="136">
        <f>O128*H128</f>
        <v>0</v>
      </c>
      <c r="Q128" s="136">
        <v>0.115</v>
      </c>
      <c r="R128" s="136">
        <f>Q128*H128</f>
        <v>854.45</v>
      </c>
      <c r="S128" s="136">
        <v>0</v>
      </c>
      <c r="T128" s="137">
        <f>S128*H128</f>
        <v>0</v>
      </c>
      <c r="AR128" s="138" t="s">
        <v>127</v>
      </c>
      <c r="AT128" s="138" t="s">
        <v>123</v>
      </c>
      <c r="AU128" s="138" t="s">
        <v>80</v>
      </c>
      <c r="AY128" s="15" t="s">
        <v>121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5" t="s">
        <v>78</v>
      </c>
      <c r="BK128" s="139">
        <f>ROUND(I128*H128,2)</f>
        <v>0</v>
      </c>
      <c r="BL128" s="15" t="s">
        <v>127</v>
      </c>
      <c r="BM128" s="138" t="s">
        <v>205</v>
      </c>
    </row>
    <row r="129" spans="2:47" s="1" customFormat="1" ht="12">
      <c r="B129" s="30"/>
      <c r="D129" s="140" t="s">
        <v>129</v>
      </c>
      <c r="F129" s="141" t="s">
        <v>206</v>
      </c>
      <c r="I129" s="142"/>
      <c r="L129" s="30"/>
      <c r="M129" s="143"/>
      <c r="T129" s="51"/>
      <c r="AT129" s="15" t="s">
        <v>129</v>
      </c>
      <c r="AU129" s="15" t="s">
        <v>80</v>
      </c>
    </row>
    <row r="130" spans="2:47" s="1" customFormat="1" ht="12">
      <c r="B130" s="30"/>
      <c r="D130" s="144" t="s">
        <v>131</v>
      </c>
      <c r="F130" s="145" t="s">
        <v>207</v>
      </c>
      <c r="I130" s="142"/>
      <c r="L130" s="30"/>
      <c r="M130" s="143"/>
      <c r="T130" s="51"/>
      <c r="AT130" s="15" t="s">
        <v>131</v>
      </c>
      <c r="AU130" s="15" t="s">
        <v>80</v>
      </c>
    </row>
    <row r="131" spans="2:65" s="1" customFormat="1" ht="24.2" customHeight="1">
      <c r="B131" s="30"/>
      <c r="C131" s="126" t="s">
        <v>208</v>
      </c>
      <c r="D131" s="126" t="s">
        <v>123</v>
      </c>
      <c r="E131" s="127" t="s">
        <v>209</v>
      </c>
      <c r="F131" s="128" t="s">
        <v>210</v>
      </c>
      <c r="G131" s="129" t="s">
        <v>126</v>
      </c>
      <c r="H131" s="130">
        <v>7430</v>
      </c>
      <c r="I131" s="131"/>
      <c r="J131" s="132">
        <f>ROUND(I131*H131,2)</f>
        <v>0</v>
      </c>
      <c r="K131" s="133"/>
      <c r="L131" s="30"/>
      <c r="M131" s="134" t="s">
        <v>19</v>
      </c>
      <c r="N131" s="135" t="s">
        <v>41</v>
      </c>
      <c r="P131" s="136">
        <f>O131*H131</f>
        <v>0</v>
      </c>
      <c r="Q131" s="136">
        <v>0.23</v>
      </c>
      <c r="R131" s="136">
        <f>Q131*H131</f>
        <v>1708.9</v>
      </c>
      <c r="S131" s="136">
        <v>0</v>
      </c>
      <c r="T131" s="137">
        <f>S131*H131</f>
        <v>0</v>
      </c>
      <c r="AR131" s="138" t="s">
        <v>127</v>
      </c>
      <c r="AT131" s="138" t="s">
        <v>123</v>
      </c>
      <c r="AU131" s="138" t="s">
        <v>80</v>
      </c>
      <c r="AY131" s="15" t="s">
        <v>121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5" t="s">
        <v>78</v>
      </c>
      <c r="BK131" s="139">
        <f>ROUND(I131*H131,2)</f>
        <v>0</v>
      </c>
      <c r="BL131" s="15" t="s">
        <v>127</v>
      </c>
      <c r="BM131" s="138" t="s">
        <v>211</v>
      </c>
    </row>
    <row r="132" spans="2:47" s="1" customFormat="1" ht="12">
      <c r="B132" s="30"/>
      <c r="D132" s="140" t="s">
        <v>129</v>
      </c>
      <c r="F132" s="141" t="s">
        <v>212</v>
      </c>
      <c r="I132" s="142"/>
      <c r="L132" s="30"/>
      <c r="M132" s="143"/>
      <c r="T132" s="51"/>
      <c r="AT132" s="15" t="s">
        <v>129</v>
      </c>
      <c r="AU132" s="15" t="s">
        <v>80</v>
      </c>
    </row>
    <row r="133" spans="2:47" s="1" customFormat="1" ht="12">
      <c r="B133" s="30"/>
      <c r="D133" s="144" t="s">
        <v>131</v>
      </c>
      <c r="F133" s="145" t="s">
        <v>213</v>
      </c>
      <c r="I133" s="142"/>
      <c r="L133" s="30"/>
      <c r="M133" s="143"/>
      <c r="T133" s="51"/>
      <c r="AT133" s="15" t="s">
        <v>131</v>
      </c>
      <c r="AU133" s="15" t="s">
        <v>80</v>
      </c>
    </row>
    <row r="134" spans="2:65" s="1" customFormat="1" ht="33" customHeight="1">
      <c r="B134" s="30"/>
      <c r="C134" s="126" t="s">
        <v>214</v>
      </c>
      <c r="D134" s="126" t="s">
        <v>123</v>
      </c>
      <c r="E134" s="127" t="s">
        <v>215</v>
      </c>
      <c r="F134" s="128" t="s">
        <v>216</v>
      </c>
      <c r="G134" s="129" t="s">
        <v>126</v>
      </c>
      <c r="H134" s="130">
        <v>7430</v>
      </c>
      <c r="I134" s="131"/>
      <c r="J134" s="132">
        <f>ROUND(I134*H134,2)</f>
        <v>0</v>
      </c>
      <c r="K134" s="133"/>
      <c r="L134" s="30"/>
      <c r="M134" s="134" t="s">
        <v>19</v>
      </c>
      <c r="N134" s="135" t="s">
        <v>41</v>
      </c>
      <c r="P134" s="136">
        <f>O134*H134</f>
        <v>0</v>
      </c>
      <c r="Q134" s="136">
        <v>0.0364</v>
      </c>
      <c r="R134" s="136">
        <f>Q134*H134</f>
        <v>270.452</v>
      </c>
      <c r="S134" s="136">
        <v>0</v>
      </c>
      <c r="T134" s="137">
        <f>S134*H134</f>
        <v>0</v>
      </c>
      <c r="AR134" s="138" t="s">
        <v>127</v>
      </c>
      <c r="AT134" s="138" t="s">
        <v>123</v>
      </c>
      <c r="AU134" s="138" t="s">
        <v>80</v>
      </c>
      <c r="AY134" s="15" t="s">
        <v>121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5" t="s">
        <v>78</v>
      </c>
      <c r="BK134" s="139">
        <f>ROUND(I134*H134,2)</f>
        <v>0</v>
      </c>
      <c r="BL134" s="15" t="s">
        <v>127</v>
      </c>
      <c r="BM134" s="138" t="s">
        <v>217</v>
      </c>
    </row>
    <row r="135" spans="2:47" s="1" customFormat="1" ht="12">
      <c r="B135" s="30"/>
      <c r="D135" s="140" t="s">
        <v>129</v>
      </c>
      <c r="F135" s="141" t="s">
        <v>218</v>
      </c>
      <c r="I135" s="142"/>
      <c r="L135" s="30"/>
      <c r="M135" s="143"/>
      <c r="T135" s="51"/>
      <c r="AT135" s="15" t="s">
        <v>129</v>
      </c>
      <c r="AU135" s="15" t="s">
        <v>80</v>
      </c>
    </row>
    <row r="136" spans="2:47" s="1" customFormat="1" ht="12">
      <c r="B136" s="30"/>
      <c r="D136" s="144" t="s">
        <v>131</v>
      </c>
      <c r="F136" s="145" t="s">
        <v>219</v>
      </c>
      <c r="I136" s="142"/>
      <c r="L136" s="30"/>
      <c r="M136" s="143"/>
      <c r="T136" s="51"/>
      <c r="AT136" s="15" t="s">
        <v>131</v>
      </c>
      <c r="AU136" s="15" t="s">
        <v>80</v>
      </c>
    </row>
    <row r="137" spans="2:65" s="1" customFormat="1" ht="24.2" customHeight="1">
      <c r="B137" s="30"/>
      <c r="C137" s="126" t="s">
        <v>220</v>
      </c>
      <c r="D137" s="126" t="s">
        <v>123</v>
      </c>
      <c r="E137" s="127" t="s">
        <v>221</v>
      </c>
      <c r="F137" s="128" t="s">
        <v>222</v>
      </c>
      <c r="G137" s="129" t="s">
        <v>178</v>
      </c>
      <c r="H137" s="130">
        <v>627</v>
      </c>
      <c r="I137" s="131"/>
      <c r="J137" s="132">
        <f>ROUND(I137*H137,2)</f>
        <v>0</v>
      </c>
      <c r="K137" s="133"/>
      <c r="L137" s="30"/>
      <c r="M137" s="134" t="s">
        <v>19</v>
      </c>
      <c r="N137" s="135" t="s">
        <v>41</v>
      </c>
      <c r="P137" s="136">
        <f>O137*H137</f>
        <v>0</v>
      </c>
      <c r="Q137" s="136">
        <v>0.00061</v>
      </c>
      <c r="R137" s="136">
        <f>Q137*H137</f>
        <v>0.38247</v>
      </c>
      <c r="S137" s="136">
        <v>0</v>
      </c>
      <c r="T137" s="137">
        <f>S137*H137</f>
        <v>0</v>
      </c>
      <c r="AR137" s="138" t="s">
        <v>127</v>
      </c>
      <c r="AT137" s="138" t="s">
        <v>123</v>
      </c>
      <c r="AU137" s="138" t="s">
        <v>80</v>
      </c>
      <c r="AY137" s="15" t="s">
        <v>121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5" t="s">
        <v>78</v>
      </c>
      <c r="BK137" s="139">
        <f>ROUND(I137*H137,2)</f>
        <v>0</v>
      </c>
      <c r="BL137" s="15" t="s">
        <v>127</v>
      </c>
      <c r="BM137" s="138" t="s">
        <v>223</v>
      </c>
    </row>
    <row r="138" spans="2:47" s="1" customFormat="1" ht="12">
      <c r="B138" s="30"/>
      <c r="D138" s="140" t="s">
        <v>129</v>
      </c>
      <c r="F138" s="141" t="s">
        <v>224</v>
      </c>
      <c r="I138" s="142"/>
      <c r="L138" s="30"/>
      <c r="M138" s="143"/>
      <c r="T138" s="51"/>
      <c r="AT138" s="15" t="s">
        <v>129</v>
      </c>
      <c r="AU138" s="15" t="s">
        <v>80</v>
      </c>
    </row>
    <row r="139" spans="2:47" s="1" customFormat="1" ht="12">
      <c r="B139" s="30"/>
      <c r="D139" s="144" t="s">
        <v>131</v>
      </c>
      <c r="F139" s="145" t="s">
        <v>225</v>
      </c>
      <c r="I139" s="142"/>
      <c r="L139" s="30"/>
      <c r="M139" s="143"/>
      <c r="T139" s="51"/>
      <c r="AT139" s="15" t="s">
        <v>131</v>
      </c>
      <c r="AU139" s="15" t="s">
        <v>80</v>
      </c>
    </row>
    <row r="140" spans="2:63" s="11" customFormat="1" ht="22.9" customHeight="1">
      <c r="B140" s="114"/>
      <c r="D140" s="115" t="s">
        <v>69</v>
      </c>
      <c r="E140" s="124" t="s">
        <v>182</v>
      </c>
      <c r="F140" s="124" t="s">
        <v>226</v>
      </c>
      <c r="I140" s="117"/>
      <c r="J140" s="125">
        <f>BK140</f>
        <v>0</v>
      </c>
      <c r="L140" s="114"/>
      <c r="M140" s="119"/>
      <c r="P140" s="120">
        <f>SUM(P141:P143)</f>
        <v>0</v>
      </c>
      <c r="R140" s="120">
        <f>SUM(R141:R143)</f>
        <v>51.702780000000004</v>
      </c>
      <c r="T140" s="121">
        <f>SUM(T141:T143)</f>
        <v>0</v>
      </c>
      <c r="AR140" s="115" t="s">
        <v>78</v>
      </c>
      <c r="AT140" s="122" t="s">
        <v>69</v>
      </c>
      <c r="AU140" s="122" t="s">
        <v>78</v>
      </c>
      <c r="AY140" s="115" t="s">
        <v>121</v>
      </c>
      <c r="BK140" s="123">
        <f>SUM(BK141:BK143)</f>
        <v>0</v>
      </c>
    </row>
    <row r="141" spans="2:65" s="1" customFormat="1" ht="24.2" customHeight="1">
      <c r="B141" s="30"/>
      <c r="C141" s="126" t="s">
        <v>227</v>
      </c>
      <c r="D141" s="126" t="s">
        <v>123</v>
      </c>
      <c r="E141" s="127" t="s">
        <v>228</v>
      </c>
      <c r="F141" s="128" t="s">
        <v>229</v>
      </c>
      <c r="G141" s="129" t="s">
        <v>178</v>
      </c>
      <c r="H141" s="130">
        <v>346</v>
      </c>
      <c r="I141" s="131"/>
      <c r="J141" s="132">
        <f>ROUND(I141*H141,2)</f>
        <v>0</v>
      </c>
      <c r="K141" s="133"/>
      <c r="L141" s="30"/>
      <c r="M141" s="134" t="s">
        <v>19</v>
      </c>
      <c r="N141" s="135" t="s">
        <v>41</v>
      </c>
      <c r="P141" s="136">
        <f>O141*H141</f>
        <v>0</v>
      </c>
      <c r="Q141" s="136">
        <v>0.14943</v>
      </c>
      <c r="R141" s="136">
        <f>Q141*H141</f>
        <v>51.702780000000004</v>
      </c>
      <c r="S141" s="136">
        <v>0</v>
      </c>
      <c r="T141" s="137">
        <f>S141*H141</f>
        <v>0</v>
      </c>
      <c r="AR141" s="138" t="s">
        <v>127</v>
      </c>
      <c r="AT141" s="138" t="s">
        <v>123</v>
      </c>
      <c r="AU141" s="138" t="s">
        <v>80</v>
      </c>
      <c r="AY141" s="15" t="s">
        <v>121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5" t="s">
        <v>78</v>
      </c>
      <c r="BK141" s="139">
        <f>ROUND(I141*H141,2)</f>
        <v>0</v>
      </c>
      <c r="BL141" s="15" t="s">
        <v>127</v>
      </c>
      <c r="BM141" s="138" t="s">
        <v>230</v>
      </c>
    </row>
    <row r="142" spans="2:47" s="1" customFormat="1" ht="12">
      <c r="B142" s="30"/>
      <c r="D142" s="140" t="s">
        <v>129</v>
      </c>
      <c r="F142" s="141" t="s">
        <v>231</v>
      </c>
      <c r="I142" s="142"/>
      <c r="L142" s="30"/>
      <c r="M142" s="143"/>
      <c r="T142" s="51"/>
      <c r="AT142" s="15" t="s">
        <v>129</v>
      </c>
      <c r="AU142" s="15" t="s">
        <v>80</v>
      </c>
    </row>
    <row r="143" spans="2:47" s="1" customFormat="1" ht="12">
      <c r="B143" s="30"/>
      <c r="D143" s="144" t="s">
        <v>131</v>
      </c>
      <c r="F143" s="145" t="s">
        <v>232</v>
      </c>
      <c r="I143" s="142"/>
      <c r="L143" s="30"/>
      <c r="M143" s="143"/>
      <c r="T143" s="51"/>
      <c r="AT143" s="15" t="s">
        <v>131</v>
      </c>
      <c r="AU143" s="15" t="s">
        <v>80</v>
      </c>
    </row>
    <row r="144" spans="2:63" s="11" customFormat="1" ht="22.9" customHeight="1">
      <c r="B144" s="114"/>
      <c r="D144" s="115" t="s">
        <v>69</v>
      </c>
      <c r="E144" s="124" t="s">
        <v>233</v>
      </c>
      <c r="F144" s="124" t="s">
        <v>234</v>
      </c>
      <c r="I144" s="117"/>
      <c r="J144" s="125">
        <f>BK144</f>
        <v>0</v>
      </c>
      <c r="L144" s="114"/>
      <c r="M144" s="119"/>
      <c r="P144" s="120">
        <f>SUM(P145:P147)</f>
        <v>0</v>
      </c>
      <c r="R144" s="120">
        <f>SUM(R145:R147)</f>
        <v>0</v>
      </c>
      <c r="T144" s="121">
        <f>SUM(T145:T147)</f>
        <v>0</v>
      </c>
      <c r="AR144" s="115" t="s">
        <v>78</v>
      </c>
      <c r="AT144" s="122" t="s">
        <v>69</v>
      </c>
      <c r="AU144" s="122" t="s">
        <v>78</v>
      </c>
      <c r="AY144" s="115" t="s">
        <v>121</v>
      </c>
      <c r="BK144" s="123">
        <f>SUM(BK145:BK147)</f>
        <v>0</v>
      </c>
    </row>
    <row r="145" spans="2:65" s="1" customFormat="1" ht="16.5" customHeight="1">
      <c r="B145" s="30"/>
      <c r="C145" s="126" t="s">
        <v>235</v>
      </c>
      <c r="D145" s="126" t="s">
        <v>123</v>
      </c>
      <c r="E145" s="127" t="s">
        <v>236</v>
      </c>
      <c r="F145" s="128" t="s">
        <v>237</v>
      </c>
      <c r="G145" s="129" t="s">
        <v>163</v>
      </c>
      <c r="H145" s="130">
        <v>7404.952</v>
      </c>
      <c r="I145" s="131"/>
      <c r="J145" s="132">
        <f>ROUND(I145*H145,2)</f>
        <v>0</v>
      </c>
      <c r="K145" s="133"/>
      <c r="L145" s="30"/>
      <c r="M145" s="134" t="s">
        <v>19</v>
      </c>
      <c r="N145" s="135" t="s">
        <v>41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127</v>
      </c>
      <c r="AT145" s="138" t="s">
        <v>123</v>
      </c>
      <c r="AU145" s="138" t="s">
        <v>80</v>
      </c>
      <c r="AY145" s="15" t="s">
        <v>121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5" t="s">
        <v>78</v>
      </c>
      <c r="BK145" s="139">
        <f>ROUND(I145*H145,2)</f>
        <v>0</v>
      </c>
      <c r="BL145" s="15" t="s">
        <v>127</v>
      </c>
      <c r="BM145" s="138" t="s">
        <v>238</v>
      </c>
    </row>
    <row r="146" spans="2:47" s="1" customFormat="1" ht="12">
      <c r="B146" s="30"/>
      <c r="D146" s="140" t="s">
        <v>129</v>
      </c>
      <c r="F146" s="141" t="s">
        <v>239</v>
      </c>
      <c r="I146" s="142"/>
      <c r="L146" s="30"/>
      <c r="M146" s="143"/>
      <c r="T146" s="51"/>
      <c r="AT146" s="15" t="s">
        <v>129</v>
      </c>
      <c r="AU146" s="15" t="s">
        <v>80</v>
      </c>
    </row>
    <row r="147" spans="2:47" s="1" customFormat="1" ht="12">
      <c r="B147" s="30"/>
      <c r="D147" s="144" t="s">
        <v>131</v>
      </c>
      <c r="F147" s="145" t="s">
        <v>240</v>
      </c>
      <c r="I147" s="142"/>
      <c r="L147" s="30"/>
      <c r="M147" s="153"/>
      <c r="N147" s="154"/>
      <c r="O147" s="154"/>
      <c r="P147" s="154"/>
      <c r="Q147" s="154"/>
      <c r="R147" s="154"/>
      <c r="S147" s="154"/>
      <c r="T147" s="155"/>
      <c r="AT147" s="15" t="s">
        <v>131</v>
      </c>
      <c r="AU147" s="15" t="s">
        <v>80</v>
      </c>
    </row>
    <row r="148" spans="2:12" s="1" customFormat="1" ht="6.95" customHeight="1">
      <c r="B148" s="39"/>
      <c r="C148" s="40"/>
      <c r="D148" s="40"/>
      <c r="E148" s="40"/>
      <c r="F148" s="40"/>
      <c r="G148" s="40"/>
      <c r="H148" s="40"/>
      <c r="I148" s="40"/>
      <c r="J148" s="40"/>
      <c r="K148" s="40"/>
      <c r="L148" s="30"/>
    </row>
  </sheetData>
  <sheetProtection algorithmName="SHA-512" hashValue="YyL4BUlvHVqz07CwR7rj2ihC4mnQ4WvVCk1ILiYhdJZqC1x5jRHuRlruaWgt9uGL2ouyPr41f+1fNTqnPDbxpg==" saltValue="0fmqIp+BDuj06nHbrZdC+RNA9mPLD5hffk6GQBuaaGirhWWiQhxh7Et50cqXdN7+pmUNQg5L9kHYgAtvESkPbQ==" spinCount="100000" sheet="1" objects="1" scenarios="1" formatColumns="0" formatRows="0" autoFilter="0"/>
  <autoFilter ref="C84:K14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1/121151123"/>
    <hyperlink ref="F93" r:id="rId2" display="https://podminky.urs.cz/item/CS_URS_2023_01/122251106"/>
    <hyperlink ref="F96" r:id="rId3" display="https://podminky.urs.cz/item/CS_URS_2023_01/132251104"/>
    <hyperlink ref="F100" r:id="rId4" display="https://podminky.urs.cz/item/CS_URS_2023_01/162751117"/>
    <hyperlink ref="F104" r:id="rId5" display="https://podminky.urs.cz/item/CS_URS_2023_01/162751119"/>
    <hyperlink ref="F108" r:id="rId6" display="https://podminky.urs.cz/item/CS_URS_2023_01/171201231"/>
    <hyperlink ref="F112" r:id="rId7" display="https://podminky.urs.cz/item/CS_URS_2023_01/181951112"/>
    <hyperlink ref="F116" r:id="rId8" display="https://podminky.urs.cz/item/CS_URS_2023_01/212751104"/>
    <hyperlink ref="F119" r:id="rId9" display="https://podminky.urs.cz/item/CS_URS_2023_01/212751106"/>
    <hyperlink ref="F127" r:id="rId10" display="https://podminky.urs.cz/item/CS_URS_2023_01/564681111"/>
    <hyperlink ref="F130" r:id="rId11" display="https://podminky.urs.cz/item/CS_URS_2023_01/564811111"/>
    <hyperlink ref="F133" r:id="rId12" display="https://podminky.urs.cz/item/CS_URS_2023_01/564831111"/>
    <hyperlink ref="F136" r:id="rId13" display="https://podminky.urs.cz/item/CS_URS_2023_01/589181112"/>
    <hyperlink ref="F139" r:id="rId14" display="https://podminky.urs.cz/item/CS_URS_2023_01/589811121"/>
    <hyperlink ref="F143" r:id="rId15" display="https://podminky.urs.cz/item/CS_URS_2023_01/916232111"/>
    <hyperlink ref="F147" r:id="rId16" display="https://podminky.urs.cz/item/CS_URS_2023_01/9982220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93</v>
      </c>
      <c r="L4" s="18"/>
      <c r="M4" s="83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53" t="str">
        <f>'Rekapitulace stavby'!K6</f>
        <v>UMT v SOŠ Liblice</v>
      </c>
      <c r="F7" s="254"/>
      <c r="G7" s="254"/>
      <c r="H7" s="254"/>
      <c r="L7" s="18"/>
    </row>
    <row r="8" spans="2:12" s="1" customFormat="1" ht="12" customHeight="1">
      <c r="B8" s="30"/>
      <c r="D8" s="25" t="s">
        <v>94</v>
      </c>
      <c r="L8" s="30"/>
    </row>
    <row r="9" spans="2:12" s="1" customFormat="1" ht="16.5" customHeight="1">
      <c r="B9" s="30"/>
      <c r="E9" s="217" t="s">
        <v>241</v>
      </c>
      <c r="F9" s="255"/>
      <c r="G9" s="255"/>
      <c r="H9" s="255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26. 6. 2023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56" t="str">
        <f>'Rekapitulace stavby'!E14</f>
        <v>Vyplň údaj</v>
      </c>
      <c r="F18" s="238"/>
      <c r="G18" s="238"/>
      <c r="H18" s="238"/>
      <c r="I18" s="2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">
        <v>19</v>
      </c>
      <c r="L23" s="30"/>
    </row>
    <row r="24" spans="2:12" s="1" customFormat="1" ht="18" customHeight="1">
      <c r="B24" s="30"/>
      <c r="E24" s="23" t="s">
        <v>33</v>
      </c>
      <c r="I24" s="25" t="s">
        <v>27</v>
      </c>
      <c r="J24" s="23" t="s">
        <v>19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4"/>
      <c r="E27" s="242" t="s">
        <v>19</v>
      </c>
      <c r="F27" s="242"/>
      <c r="G27" s="242"/>
      <c r="H27" s="242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85" t="s">
        <v>36</v>
      </c>
      <c r="J30" s="61">
        <f>ROUND(J84,2)</f>
        <v>0</v>
      </c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0" t="s">
        <v>40</v>
      </c>
      <c r="E33" s="25" t="s">
        <v>41</v>
      </c>
      <c r="F33" s="86">
        <f>ROUND((SUM(BE84:BE109)),2)</f>
        <v>0</v>
      </c>
      <c r="I33" s="87">
        <v>0.21</v>
      </c>
      <c r="J33" s="86">
        <f>ROUND(((SUM(BE84:BE109))*I33),2)</f>
        <v>0</v>
      </c>
      <c r="L33" s="30"/>
    </row>
    <row r="34" spans="2:12" s="1" customFormat="1" ht="14.45" customHeight="1">
      <c r="B34" s="30"/>
      <c r="E34" s="25" t="s">
        <v>42</v>
      </c>
      <c r="F34" s="86">
        <f>ROUND((SUM(BF84:BF109)),2)</f>
        <v>0</v>
      </c>
      <c r="I34" s="87">
        <v>0.12</v>
      </c>
      <c r="J34" s="86">
        <f>ROUND(((SUM(BF84:BF109))*I34),2)</f>
        <v>0</v>
      </c>
      <c r="L34" s="30"/>
    </row>
    <row r="35" spans="2:12" s="1" customFormat="1" ht="14.45" customHeight="1" hidden="1">
      <c r="B35" s="30"/>
      <c r="E35" s="25" t="s">
        <v>43</v>
      </c>
      <c r="F35" s="86">
        <f>ROUND((SUM(BG84:BG109)),2)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6">
        <f>ROUND((SUM(BH84:BH109)),2)</f>
        <v>0</v>
      </c>
      <c r="I36" s="87">
        <v>0.12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6">
        <f>ROUND((SUM(BI84:BI109)),2)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46</v>
      </c>
      <c r="E39" s="52"/>
      <c r="F39" s="52"/>
      <c r="G39" s="90" t="s">
        <v>47</v>
      </c>
      <c r="H39" s="91" t="s">
        <v>48</v>
      </c>
      <c r="I39" s="52"/>
      <c r="J39" s="92">
        <f>SUM(J30:J37)</f>
        <v>0</v>
      </c>
      <c r="K39" s="93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>
      <c r="B45" s="30"/>
      <c r="C45" s="19" t="s">
        <v>96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53" t="str">
        <f>E7</f>
        <v>UMT v SOŠ Liblice</v>
      </c>
      <c r="F48" s="254"/>
      <c r="G48" s="254"/>
      <c r="H48" s="254"/>
      <c r="L48" s="30"/>
    </row>
    <row r="49" spans="2:12" s="1" customFormat="1" ht="12" customHeight="1">
      <c r="B49" s="30"/>
      <c r="C49" s="25" t="s">
        <v>94</v>
      </c>
      <c r="L49" s="30"/>
    </row>
    <row r="50" spans="2:12" s="1" customFormat="1" ht="16.5" customHeight="1">
      <c r="B50" s="30"/>
      <c r="E50" s="217" t="str">
        <f>E9</f>
        <v>SO03,SO04 - SÍTĚ ZA BRÁNOU A PŘÍSLUŠENSTVÍ</v>
      </c>
      <c r="F50" s="255"/>
      <c r="G50" s="255"/>
      <c r="H50" s="255"/>
      <c r="L50" s="30"/>
    </row>
    <row r="51" spans="2:12" s="1" customFormat="1" ht="6.95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26. 6. 2023</v>
      </c>
      <c r="L52" s="30"/>
    </row>
    <row r="53" spans="2:12" s="1" customFormat="1" ht="6.95" customHeight="1">
      <c r="B53" s="30"/>
      <c r="L53" s="30"/>
    </row>
    <row r="54" spans="2:12" s="1" customFormat="1" ht="15.2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25.7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>lacko.ondrej@seznam.cz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4" t="s">
        <v>97</v>
      </c>
      <c r="D57" s="88"/>
      <c r="E57" s="88"/>
      <c r="F57" s="88"/>
      <c r="G57" s="88"/>
      <c r="H57" s="88"/>
      <c r="I57" s="88"/>
      <c r="J57" s="95" t="s">
        <v>98</v>
      </c>
      <c r="K57" s="88"/>
      <c r="L57" s="30"/>
    </row>
    <row r="58" spans="2:12" s="1" customFormat="1" ht="10.35" customHeight="1">
      <c r="B58" s="30"/>
      <c r="L58" s="30"/>
    </row>
    <row r="59" spans="2:47" s="1" customFormat="1" ht="22.9" customHeight="1">
      <c r="B59" s="30"/>
      <c r="C59" s="96" t="s">
        <v>68</v>
      </c>
      <c r="J59" s="61">
        <f>J84</f>
        <v>0</v>
      </c>
      <c r="L59" s="30"/>
      <c r="AU59" s="15" t="s">
        <v>99</v>
      </c>
    </row>
    <row r="60" spans="2:12" s="8" customFormat="1" ht="24.95" customHeight="1">
      <c r="B60" s="97"/>
      <c r="D60" s="98" t="s">
        <v>100</v>
      </c>
      <c r="E60" s="99"/>
      <c r="F60" s="99"/>
      <c r="G60" s="99"/>
      <c r="H60" s="99"/>
      <c r="I60" s="99"/>
      <c r="J60" s="100">
        <f>J85</f>
        <v>0</v>
      </c>
      <c r="L60" s="97"/>
    </row>
    <row r="61" spans="2:12" s="9" customFormat="1" ht="19.9" customHeight="1">
      <c r="B61" s="101"/>
      <c r="D61" s="102" t="s">
        <v>101</v>
      </c>
      <c r="E61" s="103"/>
      <c r="F61" s="103"/>
      <c r="G61" s="103"/>
      <c r="H61" s="103"/>
      <c r="I61" s="103"/>
      <c r="J61" s="104">
        <f>J86</f>
        <v>0</v>
      </c>
      <c r="L61" s="101"/>
    </row>
    <row r="62" spans="2:12" s="9" customFormat="1" ht="19.9" customHeight="1">
      <c r="B62" s="101"/>
      <c r="D62" s="102" t="s">
        <v>102</v>
      </c>
      <c r="E62" s="103"/>
      <c r="F62" s="103"/>
      <c r="G62" s="103"/>
      <c r="H62" s="103"/>
      <c r="I62" s="103"/>
      <c r="J62" s="104">
        <f>J91</f>
        <v>0</v>
      </c>
      <c r="L62" s="101"/>
    </row>
    <row r="63" spans="2:12" s="9" customFormat="1" ht="19.9" customHeight="1">
      <c r="B63" s="101"/>
      <c r="D63" s="102" t="s">
        <v>105</v>
      </c>
      <c r="E63" s="103"/>
      <c r="F63" s="103"/>
      <c r="G63" s="103"/>
      <c r="H63" s="103"/>
      <c r="I63" s="103"/>
      <c r="J63" s="104">
        <f>J96</f>
        <v>0</v>
      </c>
      <c r="L63" s="101"/>
    </row>
    <row r="64" spans="2:12" s="8" customFormat="1" ht="24.95" customHeight="1">
      <c r="B64" s="97"/>
      <c r="D64" s="98" t="s">
        <v>242</v>
      </c>
      <c r="E64" s="99"/>
      <c r="F64" s="99"/>
      <c r="G64" s="99"/>
      <c r="H64" s="99"/>
      <c r="I64" s="99"/>
      <c r="J64" s="100">
        <f>J100</f>
        <v>0</v>
      </c>
      <c r="L64" s="97"/>
    </row>
    <row r="65" spans="2:12" s="1" customFormat="1" ht="21.75" customHeight="1">
      <c r="B65" s="30"/>
      <c r="L65" s="30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30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0"/>
    </row>
    <row r="71" spans="2:12" s="1" customFormat="1" ht="24.95" customHeight="1">
      <c r="B71" s="30"/>
      <c r="C71" s="19" t="s">
        <v>106</v>
      </c>
      <c r="L71" s="30"/>
    </row>
    <row r="72" spans="2:12" s="1" customFormat="1" ht="6.95" customHeight="1">
      <c r="B72" s="30"/>
      <c r="L72" s="30"/>
    </row>
    <row r="73" spans="2:12" s="1" customFormat="1" ht="12" customHeight="1">
      <c r="B73" s="30"/>
      <c r="C73" s="25" t="s">
        <v>16</v>
      </c>
      <c r="L73" s="30"/>
    </row>
    <row r="74" spans="2:12" s="1" customFormat="1" ht="16.5" customHeight="1">
      <c r="B74" s="30"/>
      <c r="E74" s="253" t="str">
        <f>E7</f>
        <v>UMT v SOŠ Liblice</v>
      </c>
      <c r="F74" s="254"/>
      <c r="G74" s="254"/>
      <c r="H74" s="254"/>
      <c r="L74" s="30"/>
    </row>
    <row r="75" spans="2:12" s="1" customFormat="1" ht="12" customHeight="1">
      <c r="B75" s="30"/>
      <c r="C75" s="25" t="s">
        <v>94</v>
      </c>
      <c r="L75" s="30"/>
    </row>
    <row r="76" spans="2:12" s="1" customFormat="1" ht="16.5" customHeight="1">
      <c r="B76" s="30"/>
      <c r="E76" s="217" t="str">
        <f>E9</f>
        <v>SO03,SO04 - SÍTĚ ZA BRÁNOU A PŘÍSLUŠENSTVÍ</v>
      </c>
      <c r="F76" s="255"/>
      <c r="G76" s="255"/>
      <c r="H76" s="255"/>
      <c r="L76" s="30"/>
    </row>
    <row r="77" spans="2:12" s="1" customFormat="1" ht="6.95" customHeight="1">
      <c r="B77" s="30"/>
      <c r="L77" s="30"/>
    </row>
    <row r="78" spans="2:12" s="1" customFormat="1" ht="12" customHeight="1">
      <c r="B78" s="30"/>
      <c r="C78" s="25" t="s">
        <v>21</v>
      </c>
      <c r="F78" s="23" t="str">
        <f>F12</f>
        <v xml:space="preserve"> </v>
      </c>
      <c r="I78" s="25" t="s">
        <v>23</v>
      </c>
      <c r="J78" s="47" t="str">
        <f>IF(J12="","",J12)</f>
        <v>26. 6. 2023</v>
      </c>
      <c r="L78" s="30"/>
    </row>
    <row r="79" spans="2:12" s="1" customFormat="1" ht="6.95" customHeight="1">
      <c r="B79" s="30"/>
      <c r="L79" s="30"/>
    </row>
    <row r="80" spans="2:12" s="1" customFormat="1" ht="15.2" customHeight="1">
      <c r="B80" s="30"/>
      <c r="C80" s="25" t="s">
        <v>25</v>
      </c>
      <c r="F80" s="23" t="str">
        <f>E15</f>
        <v xml:space="preserve"> </v>
      </c>
      <c r="I80" s="25" t="s">
        <v>30</v>
      </c>
      <c r="J80" s="28" t="str">
        <f>E21</f>
        <v xml:space="preserve"> </v>
      </c>
      <c r="L80" s="30"/>
    </row>
    <row r="81" spans="2:12" s="1" customFormat="1" ht="25.7" customHeight="1">
      <c r="B81" s="30"/>
      <c r="C81" s="25" t="s">
        <v>28</v>
      </c>
      <c r="F81" s="23" t="str">
        <f>IF(E18="","",E18)</f>
        <v>Vyplň údaj</v>
      </c>
      <c r="I81" s="25" t="s">
        <v>32</v>
      </c>
      <c r="J81" s="28" t="str">
        <f>E24</f>
        <v>lacko.ondrej@seznam.cz</v>
      </c>
      <c r="L81" s="30"/>
    </row>
    <row r="82" spans="2:12" s="1" customFormat="1" ht="10.35" customHeight="1">
      <c r="B82" s="30"/>
      <c r="L82" s="30"/>
    </row>
    <row r="83" spans="2:20" s="10" customFormat="1" ht="29.25" customHeight="1">
      <c r="B83" s="105"/>
      <c r="C83" s="106" t="s">
        <v>107</v>
      </c>
      <c r="D83" s="107" t="s">
        <v>55</v>
      </c>
      <c r="E83" s="107" t="s">
        <v>51</v>
      </c>
      <c r="F83" s="107" t="s">
        <v>52</v>
      </c>
      <c r="G83" s="107" t="s">
        <v>108</v>
      </c>
      <c r="H83" s="107" t="s">
        <v>109</v>
      </c>
      <c r="I83" s="107" t="s">
        <v>110</v>
      </c>
      <c r="J83" s="108" t="s">
        <v>98</v>
      </c>
      <c r="K83" s="109" t="s">
        <v>111</v>
      </c>
      <c r="L83" s="105"/>
      <c r="M83" s="54" t="s">
        <v>19</v>
      </c>
      <c r="N83" s="55" t="s">
        <v>40</v>
      </c>
      <c r="O83" s="55" t="s">
        <v>112</v>
      </c>
      <c r="P83" s="55" t="s">
        <v>113</v>
      </c>
      <c r="Q83" s="55" t="s">
        <v>114</v>
      </c>
      <c r="R83" s="55" t="s">
        <v>115</v>
      </c>
      <c r="S83" s="55" t="s">
        <v>116</v>
      </c>
      <c r="T83" s="56" t="s">
        <v>117</v>
      </c>
    </row>
    <row r="84" spans="2:63" s="1" customFormat="1" ht="22.9" customHeight="1">
      <c r="B84" s="30"/>
      <c r="C84" s="59" t="s">
        <v>118</v>
      </c>
      <c r="J84" s="110">
        <f>BK84</f>
        <v>0</v>
      </c>
      <c r="L84" s="30"/>
      <c r="M84" s="57"/>
      <c r="N84" s="48"/>
      <c r="O84" s="48"/>
      <c r="P84" s="111">
        <f>P85+P100</f>
        <v>0</v>
      </c>
      <c r="Q84" s="48"/>
      <c r="R84" s="111">
        <f>R85+R100</f>
        <v>4.773567959999999</v>
      </c>
      <c r="S84" s="48"/>
      <c r="T84" s="112">
        <f>T85+T100</f>
        <v>0</v>
      </c>
      <c r="AT84" s="15" t="s">
        <v>69</v>
      </c>
      <c r="AU84" s="15" t="s">
        <v>99</v>
      </c>
      <c r="BK84" s="113">
        <f>BK85+BK100</f>
        <v>0</v>
      </c>
    </row>
    <row r="85" spans="2:63" s="11" customFormat="1" ht="25.9" customHeight="1">
      <c r="B85" s="114"/>
      <c r="D85" s="115" t="s">
        <v>69</v>
      </c>
      <c r="E85" s="116" t="s">
        <v>119</v>
      </c>
      <c r="F85" s="116" t="s">
        <v>120</v>
      </c>
      <c r="I85" s="117"/>
      <c r="J85" s="118">
        <f>BK85</f>
        <v>0</v>
      </c>
      <c r="L85" s="114"/>
      <c r="M85" s="119"/>
      <c r="P85" s="120">
        <f>P86+P91+P96</f>
        <v>0</v>
      </c>
      <c r="R85" s="120">
        <f>R86+R91+R96</f>
        <v>4.773567959999999</v>
      </c>
      <c r="T85" s="121">
        <f>T86+T91+T96</f>
        <v>0</v>
      </c>
      <c r="AR85" s="115" t="s">
        <v>78</v>
      </c>
      <c r="AT85" s="122" t="s">
        <v>69</v>
      </c>
      <c r="AU85" s="122" t="s">
        <v>70</v>
      </c>
      <c r="AY85" s="115" t="s">
        <v>121</v>
      </c>
      <c r="BK85" s="123">
        <f>BK86+BK91+BK96</f>
        <v>0</v>
      </c>
    </row>
    <row r="86" spans="2:63" s="11" customFormat="1" ht="22.9" customHeight="1">
      <c r="B86" s="114"/>
      <c r="D86" s="115" t="s">
        <v>69</v>
      </c>
      <c r="E86" s="124" t="s">
        <v>78</v>
      </c>
      <c r="F86" s="124" t="s">
        <v>122</v>
      </c>
      <c r="I86" s="117"/>
      <c r="J86" s="125">
        <f>BK86</f>
        <v>0</v>
      </c>
      <c r="L86" s="114"/>
      <c r="M86" s="119"/>
      <c r="P86" s="120">
        <f>SUM(P87:P90)</f>
        <v>0</v>
      </c>
      <c r="R86" s="120">
        <f>SUM(R87:R90)</f>
        <v>0</v>
      </c>
      <c r="T86" s="121">
        <f>SUM(T87:T90)</f>
        <v>0</v>
      </c>
      <c r="AR86" s="115" t="s">
        <v>78</v>
      </c>
      <c r="AT86" s="122" t="s">
        <v>69</v>
      </c>
      <c r="AU86" s="122" t="s">
        <v>78</v>
      </c>
      <c r="AY86" s="115" t="s">
        <v>121</v>
      </c>
      <c r="BK86" s="123">
        <f>SUM(BK87:BK90)</f>
        <v>0</v>
      </c>
    </row>
    <row r="87" spans="2:65" s="1" customFormat="1" ht="24.2" customHeight="1">
      <c r="B87" s="30"/>
      <c r="C87" s="126" t="s">
        <v>78</v>
      </c>
      <c r="D87" s="126" t="s">
        <v>123</v>
      </c>
      <c r="E87" s="127" t="s">
        <v>243</v>
      </c>
      <c r="F87" s="128" t="s">
        <v>244</v>
      </c>
      <c r="G87" s="129" t="s">
        <v>178</v>
      </c>
      <c r="H87" s="130">
        <v>27</v>
      </c>
      <c r="I87" s="131"/>
      <c r="J87" s="132">
        <f>ROUND(I87*H87,2)</f>
        <v>0</v>
      </c>
      <c r="K87" s="133"/>
      <c r="L87" s="30"/>
      <c r="M87" s="134" t="s">
        <v>19</v>
      </c>
      <c r="N87" s="135" t="s">
        <v>41</v>
      </c>
      <c r="P87" s="136">
        <f>O87*H87</f>
        <v>0</v>
      </c>
      <c r="Q87" s="136">
        <v>0</v>
      </c>
      <c r="R87" s="136">
        <f>Q87*H87</f>
        <v>0</v>
      </c>
      <c r="S87" s="136">
        <v>0</v>
      </c>
      <c r="T87" s="137">
        <f>S87*H87</f>
        <v>0</v>
      </c>
      <c r="AR87" s="138" t="s">
        <v>127</v>
      </c>
      <c r="AT87" s="138" t="s">
        <v>123</v>
      </c>
      <c r="AU87" s="138" t="s">
        <v>80</v>
      </c>
      <c r="AY87" s="15" t="s">
        <v>121</v>
      </c>
      <c r="BE87" s="139">
        <f>IF(N87="základní",J87,0)</f>
        <v>0</v>
      </c>
      <c r="BF87" s="139">
        <f>IF(N87="snížená",J87,0)</f>
        <v>0</v>
      </c>
      <c r="BG87" s="139">
        <f>IF(N87="zákl. přenesená",J87,0)</f>
        <v>0</v>
      </c>
      <c r="BH87" s="139">
        <f>IF(N87="sníž. přenesená",J87,0)</f>
        <v>0</v>
      </c>
      <c r="BI87" s="139">
        <f>IF(N87="nulová",J87,0)</f>
        <v>0</v>
      </c>
      <c r="BJ87" s="15" t="s">
        <v>78</v>
      </c>
      <c r="BK87" s="139">
        <f>ROUND(I87*H87,2)</f>
        <v>0</v>
      </c>
      <c r="BL87" s="15" t="s">
        <v>127</v>
      </c>
      <c r="BM87" s="138" t="s">
        <v>245</v>
      </c>
    </row>
    <row r="88" spans="2:47" s="1" customFormat="1" ht="12">
      <c r="B88" s="30"/>
      <c r="D88" s="140" t="s">
        <v>129</v>
      </c>
      <c r="F88" s="141" t="s">
        <v>246</v>
      </c>
      <c r="I88" s="142"/>
      <c r="L88" s="30"/>
      <c r="M88" s="143"/>
      <c r="T88" s="51"/>
      <c r="AT88" s="15" t="s">
        <v>129</v>
      </c>
      <c r="AU88" s="15" t="s">
        <v>80</v>
      </c>
    </row>
    <row r="89" spans="2:47" s="1" customFormat="1" ht="12">
      <c r="B89" s="30"/>
      <c r="D89" s="144" t="s">
        <v>131</v>
      </c>
      <c r="F89" s="145" t="s">
        <v>247</v>
      </c>
      <c r="I89" s="142"/>
      <c r="L89" s="30"/>
      <c r="M89" s="143"/>
      <c r="T89" s="51"/>
      <c r="AT89" s="15" t="s">
        <v>131</v>
      </c>
      <c r="AU89" s="15" t="s">
        <v>80</v>
      </c>
    </row>
    <row r="90" spans="2:51" s="12" customFormat="1" ht="12">
      <c r="B90" s="146"/>
      <c r="D90" s="140" t="s">
        <v>145</v>
      </c>
      <c r="E90" s="147" t="s">
        <v>19</v>
      </c>
      <c r="F90" s="148" t="s">
        <v>248</v>
      </c>
      <c r="H90" s="149">
        <v>27</v>
      </c>
      <c r="I90" s="150"/>
      <c r="L90" s="146"/>
      <c r="M90" s="151"/>
      <c r="T90" s="152"/>
      <c r="AT90" s="147" t="s">
        <v>145</v>
      </c>
      <c r="AU90" s="147" t="s">
        <v>80</v>
      </c>
      <c r="AV90" s="12" t="s">
        <v>80</v>
      </c>
      <c r="AW90" s="12" t="s">
        <v>31</v>
      </c>
      <c r="AX90" s="12" t="s">
        <v>78</v>
      </c>
      <c r="AY90" s="147" t="s">
        <v>121</v>
      </c>
    </row>
    <row r="91" spans="2:63" s="11" customFormat="1" ht="22.9" customHeight="1">
      <c r="B91" s="114"/>
      <c r="D91" s="115" t="s">
        <v>69</v>
      </c>
      <c r="E91" s="124" t="s">
        <v>80</v>
      </c>
      <c r="F91" s="124" t="s">
        <v>174</v>
      </c>
      <c r="I91" s="117"/>
      <c r="J91" s="125">
        <f>BK91</f>
        <v>0</v>
      </c>
      <c r="L91" s="114"/>
      <c r="M91" s="119"/>
      <c r="P91" s="120">
        <f>SUM(P92:P95)</f>
        <v>0</v>
      </c>
      <c r="R91" s="120">
        <f>SUM(R92:R95)</f>
        <v>4.773567959999999</v>
      </c>
      <c r="T91" s="121">
        <f>SUM(T92:T95)</f>
        <v>0</v>
      </c>
      <c r="AR91" s="115" t="s">
        <v>78</v>
      </c>
      <c r="AT91" s="122" t="s">
        <v>69</v>
      </c>
      <c r="AU91" s="122" t="s">
        <v>78</v>
      </c>
      <c r="AY91" s="115" t="s">
        <v>121</v>
      </c>
      <c r="BK91" s="123">
        <f>SUM(BK92:BK95)</f>
        <v>0</v>
      </c>
    </row>
    <row r="92" spans="2:65" s="1" customFormat="1" ht="16.5" customHeight="1">
      <c r="B92" s="30"/>
      <c r="C92" s="126" t="s">
        <v>80</v>
      </c>
      <c r="D92" s="126" t="s">
        <v>123</v>
      </c>
      <c r="E92" s="127" t="s">
        <v>249</v>
      </c>
      <c r="F92" s="128" t="s">
        <v>250</v>
      </c>
      <c r="G92" s="129" t="s">
        <v>135</v>
      </c>
      <c r="H92" s="130">
        <v>1.908</v>
      </c>
      <c r="I92" s="131"/>
      <c r="J92" s="132">
        <f>ROUND(I92*H92,2)</f>
        <v>0</v>
      </c>
      <c r="K92" s="133"/>
      <c r="L92" s="30"/>
      <c r="M92" s="134" t="s">
        <v>19</v>
      </c>
      <c r="N92" s="135" t="s">
        <v>41</v>
      </c>
      <c r="P92" s="136">
        <f>O92*H92</f>
        <v>0</v>
      </c>
      <c r="Q92" s="136">
        <v>2.50187</v>
      </c>
      <c r="R92" s="136">
        <f>Q92*H92</f>
        <v>4.773567959999999</v>
      </c>
      <c r="S92" s="136">
        <v>0</v>
      </c>
      <c r="T92" s="137">
        <f>S92*H92</f>
        <v>0</v>
      </c>
      <c r="AR92" s="138" t="s">
        <v>127</v>
      </c>
      <c r="AT92" s="138" t="s">
        <v>123</v>
      </c>
      <c r="AU92" s="138" t="s">
        <v>80</v>
      </c>
      <c r="AY92" s="15" t="s">
        <v>121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5" t="s">
        <v>78</v>
      </c>
      <c r="BK92" s="139">
        <f>ROUND(I92*H92,2)</f>
        <v>0</v>
      </c>
      <c r="BL92" s="15" t="s">
        <v>127</v>
      </c>
      <c r="BM92" s="138" t="s">
        <v>251</v>
      </c>
    </row>
    <row r="93" spans="2:47" s="1" customFormat="1" ht="12">
      <c r="B93" s="30"/>
      <c r="D93" s="140" t="s">
        <v>129</v>
      </c>
      <c r="F93" s="141" t="s">
        <v>252</v>
      </c>
      <c r="I93" s="142"/>
      <c r="L93" s="30"/>
      <c r="M93" s="143"/>
      <c r="T93" s="51"/>
      <c r="AT93" s="15" t="s">
        <v>129</v>
      </c>
      <c r="AU93" s="15" t="s">
        <v>80</v>
      </c>
    </row>
    <row r="94" spans="2:47" s="1" customFormat="1" ht="12">
      <c r="B94" s="30"/>
      <c r="D94" s="144" t="s">
        <v>131</v>
      </c>
      <c r="F94" s="145" t="s">
        <v>253</v>
      </c>
      <c r="I94" s="142"/>
      <c r="L94" s="30"/>
      <c r="M94" s="143"/>
      <c r="T94" s="51"/>
      <c r="AT94" s="15" t="s">
        <v>131</v>
      </c>
      <c r="AU94" s="15" t="s">
        <v>80</v>
      </c>
    </row>
    <row r="95" spans="2:51" s="12" customFormat="1" ht="12">
      <c r="B95" s="146"/>
      <c r="D95" s="140" t="s">
        <v>145</v>
      </c>
      <c r="E95" s="147" t="s">
        <v>19</v>
      </c>
      <c r="F95" s="148" t="s">
        <v>254</v>
      </c>
      <c r="H95" s="149">
        <v>1.908</v>
      </c>
      <c r="I95" s="150"/>
      <c r="L95" s="146"/>
      <c r="M95" s="151"/>
      <c r="T95" s="152"/>
      <c r="AT95" s="147" t="s">
        <v>145</v>
      </c>
      <c r="AU95" s="147" t="s">
        <v>80</v>
      </c>
      <c r="AV95" s="12" t="s">
        <v>80</v>
      </c>
      <c r="AW95" s="12" t="s">
        <v>31</v>
      </c>
      <c r="AX95" s="12" t="s">
        <v>78</v>
      </c>
      <c r="AY95" s="147" t="s">
        <v>121</v>
      </c>
    </row>
    <row r="96" spans="2:63" s="11" customFormat="1" ht="22.9" customHeight="1">
      <c r="B96" s="114"/>
      <c r="D96" s="115" t="s">
        <v>69</v>
      </c>
      <c r="E96" s="124" t="s">
        <v>233</v>
      </c>
      <c r="F96" s="124" t="s">
        <v>234</v>
      </c>
      <c r="I96" s="117"/>
      <c r="J96" s="125">
        <f>BK96</f>
        <v>0</v>
      </c>
      <c r="L96" s="114"/>
      <c r="M96" s="119"/>
      <c r="P96" s="120">
        <f>SUM(P97:P99)</f>
        <v>0</v>
      </c>
      <c r="R96" s="120">
        <f>SUM(R97:R99)</f>
        <v>0</v>
      </c>
      <c r="T96" s="121">
        <f>SUM(T97:T99)</f>
        <v>0</v>
      </c>
      <c r="AR96" s="115" t="s">
        <v>78</v>
      </c>
      <c r="AT96" s="122" t="s">
        <v>69</v>
      </c>
      <c r="AU96" s="122" t="s">
        <v>78</v>
      </c>
      <c r="AY96" s="115" t="s">
        <v>121</v>
      </c>
      <c r="BK96" s="123">
        <f>SUM(BK97:BK99)</f>
        <v>0</v>
      </c>
    </row>
    <row r="97" spans="2:65" s="1" customFormat="1" ht="16.5" customHeight="1">
      <c r="B97" s="30"/>
      <c r="C97" s="126" t="s">
        <v>139</v>
      </c>
      <c r="D97" s="126" t="s">
        <v>123</v>
      </c>
      <c r="E97" s="127" t="s">
        <v>255</v>
      </c>
      <c r="F97" s="128" t="s">
        <v>256</v>
      </c>
      <c r="G97" s="129" t="s">
        <v>163</v>
      </c>
      <c r="H97" s="130">
        <v>4.774</v>
      </c>
      <c r="I97" s="131"/>
      <c r="J97" s="132">
        <f>ROUND(I97*H97,2)</f>
        <v>0</v>
      </c>
      <c r="K97" s="133"/>
      <c r="L97" s="30"/>
      <c r="M97" s="134" t="s">
        <v>19</v>
      </c>
      <c r="N97" s="135" t="s">
        <v>41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127</v>
      </c>
      <c r="AT97" s="138" t="s">
        <v>123</v>
      </c>
      <c r="AU97" s="138" t="s">
        <v>80</v>
      </c>
      <c r="AY97" s="15" t="s">
        <v>121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5" t="s">
        <v>78</v>
      </c>
      <c r="BK97" s="139">
        <f>ROUND(I97*H97,2)</f>
        <v>0</v>
      </c>
      <c r="BL97" s="15" t="s">
        <v>127</v>
      </c>
      <c r="BM97" s="138" t="s">
        <v>257</v>
      </c>
    </row>
    <row r="98" spans="2:47" s="1" customFormat="1" ht="12">
      <c r="B98" s="30"/>
      <c r="D98" s="140" t="s">
        <v>129</v>
      </c>
      <c r="F98" s="141" t="s">
        <v>258</v>
      </c>
      <c r="I98" s="142"/>
      <c r="L98" s="30"/>
      <c r="M98" s="143"/>
      <c r="T98" s="51"/>
      <c r="AT98" s="15" t="s">
        <v>129</v>
      </c>
      <c r="AU98" s="15" t="s">
        <v>80</v>
      </c>
    </row>
    <row r="99" spans="2:47" s="1" customFormat="1" ht="12">
      <c r="B99" s="30"/>
      <c r="D99" s="144" t="s">
        <v>131</v>
      </c>
      <c r="F99" s="145" t="s">
        <v>259</v>
      </c>
      <c r="I99" s="142"/>
      <c r="L99" s="30"/>
      <c r="M99" s="143"/>
      <c r="T99" s="51"/>
      <c r="AT99" s="15" t="s">
        <v>131</v>
      </c>
      <c r="AU99" s="15" t="s">
        <v>80</v>
      </c>
    </row>
    <row r="100" spans="2:63" s="11" customFormat="1" ht="25.9" customHeight="1">
      <c r="B100" s="114"/>
      <c r="D100" s="115" t="s">
        <v>69</v>
      </c>
      <c r="E100" s="116" t="s">
        <v>260</v>
      </c>
      <c r="F100" s="116" t="s">
        <v>261</v>
      </c>
      <c r="I100" s="117"/>
      <c r="J100" s="118">
        <f>BK100</f>
        <v>0</v>
      </c>
      <c r="L100" s="114"/>
      <c r="M100" s="119"/>
      <c r="P100" s="120">
        <f>SUM(P101:P109)</f>
        <v>0</v>
      </c>
      <c r="R100" s="120">
        <f>SUM(R101:R109)</f>
        <v>0</v>
      </c>
      <c r="T100" s="121">
        <f>SUM(T101:T109)</f>
        <v>0</v>
      </c>
      <c r="AR100" s="115" t="s">
        <v>127</v>
      </c>
      <c r="AT100" s="122" t="s">
        <v>69</v>
      </c>
      <c r="AU100" s="122" t="s">
        <v>70</v>
      </c>
      <c r="AY100" s="115" t="s">
        <v>121</v>
      </c>
      <c r="BK100" s="123">
        <f>SUM(BK101:BK109)</f>
        <v>0</v>
      </c>
    </row>
    <row r="101" spans="2:65" s="1" customFormat="1" ht="24.2" customHeight="1">
      <c r="B101" s="30"/>
      <c r="C101" s="126" t="s">
        <v>127</v>
      </c>
      <c r="D101" s="126" t="s">
        <v>123</v>
      </c>
      <c r="E101" s="127" t="s">
        <v>262</v>
      </c>
      <c r="F101" s="128" t="s">
        <v>263</v>
      </c>
      <c r="G101" s="129" t="s">
        <v>191</v>
      </c>
      <c r="H101" s="130">
        <v>2</v>
      </c>
      <c r="I101" s="131"/>
      <c r="J101" s="132">
        <f>ROUND(I101*H101,2)</f>
        <v>0</v>
      </c>
      <c r="K101" s="133"/>
      <c r="L101" s="30"/>
      <c r="M101" s="134" t="s">
        <v>19</v>
      </c>
      <c r="N101" s="135" t="s">
        <v>41</v>
      </c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38" t="s">
        <v>264</v>
      </c>
      <c r="AT101" s="138" t="s">
        <v>123</v>
      </c>
      <c r="AU101" s="138" t="s">
        <v>78</v>
      </c>
      <c r="AY101" s="15" t="s">
        <v>121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5" t="s">
        <v>78</v>
      </c>
      <c r="BK101" s="139">
        <f>ROUND(I101*H101,2)</f>
        <v>0</v>
      </c>
      <c r="BL101" s="15" t="s">
        <v>264</v>
      </c>
      <c r="BM101" s="138" t="s">
        <v>265</v>
      </c>
    </row>
    <row r="102" spans="2:47" s="1" customFormat="1" ht="12">
      <c r="B102" s="30"/>
      <c r="D102" s="140" t="s">
        <v>129</v>
      </c>
      <c r="F102" s="141" t="s">
        <v>263</v>
      </c>
      <c r="I102" s="142"/>
      <c r="L102" s="30"/>
      <c r="M102" s="143"/>
      <c r="T102" s="51"/>
      <c r="AT102" s="15" t="s">
        <v>129</v>
      </c>
      <c r="AU102" s="15" t="s">
        <v>78</v>
      </c>
    </row>
    <row r="103" spans="2:65" s="1" customFormat="1" ht="24.2" customHeight="1">
      <c r="B103" s="30"/>
      <c r="C103" s="126" t="s">
        <v>153</v>
      </c>
      <c r="D103" s="126" t="s">
        <v>123</v>
      </c>
      <c r="E103" s="127" t="s">
        <v>266</v>
      </c>
      <c r="F103" s="128" t="s">
        <v>267</v>
      </c>
      <c r="G103" s="129" t="s">
        <v>191</v>
      </c>
      <c r="H103" s="130">
        <v>4</v>
      </c>
      <c r="I103" s="131"/>
      <c r="J103" s="132">
        <f>ROUND(I103*H103,2)</f>
        <v>0</v>
      </c>
      <c r="K103" s="133"/>
      <c r="L103" s="30"/>
      <c r="M103" s="134" t="s">
        <v>19</v>
      </c>
      <c r="N103" s="135" t="s">
        <v>41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264</v>
      </c>
      <c r="AT103" s="138" t="s">
        <v>123</v>
      </c>
      <c r="AU103" s="138" t="s">
        <v>78</v>
      </c>
      <c r="AY103" s="15" t="s">
        <v>121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5" t="s">
        <v>78</v>
      </c>
      <c r="BK103" s="139">
        <f>ROUND(I103*H103,2)</f>
        <v>0</v>
      </c>
      <c r="BL103" s="15" t="s">
        <v>264</v>
      </c>
      <c r="BM103" s="138" t="s">
        <v>268</v>
      </c>
    </row>
    <row r="104" spans="2:47" s="1" customFormat="1" ht="12">
      <c r="B104" s="30"/>
      <c r="D104" s="140" t="s">
        <v>129</v>
      </c>
      <c r="F104" s="141" t="s">
        <v>267</v>
      </c>
      <c r="I104" s="142"/>
      <c r="L104" s="30"/>
      <c r="M104" s="143"/>
      <c r="T104" s="51"/>
      <c r="AT104" s="15" t="s">
        <v>129</v>
      </c>
      <c r="AU104" s="15" t="s">
        <v>78</v>
      </c>
    </row>
    <row r="105" spans="2:65" s="1" customFormat="1" ht="21.75" customHeight="1">
      <c r="B105" s="30"/>
      <c r="C105" s="126" t="s">
        <v>160</v>
      </c>
      <c r="D105" s="126" t="s">
        <v>123</v>
      </c>
      <c r="E105" s="127" t="s">
        <v>269</v>
      </c>
      <c r="F105" s="128" t="s">
        <v>270</v>
      </c>
      <c r="G105" s="129" t="s">
        <v>191</v>
      </c>
      <c r="H105" s="130">
        <v>2</v>
      </c>
      <c r="I105" s="131"/>
      <c r="J105" s="132">
        <f>ROUND(I105*H105,2)</f>
        <v>0</v>
      </c>
      <c r="K105" s="133"/>
      <c r="L105" s="30"/>
      <c r="M105" s="134" t="s">
        <v>19</v>
      </c>
      <c r="N105" s="135" t="s">
        <v>41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264</v>
      </c>
      <c r="AT105" s="138" t="s">
        <v>123</v>
      </c>
      <c r="AU105" s="138" t="s">
        <v>78</v>
      </c>
      <c r="AY105" s="15" t="s">
        <v>121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5" t="s">
        <v>78</v>
      </c>
      <c r="BK105" s="139">
        <f>ROUND(I105*H105,2)</f>
        <v>0</v>
      </c>
      <c r="BL105" s="15" t="s">
        <v>264</v>
      </c>
      <c r="BM105" s="138" t="s">
        <v>271</v>
      </c>
    </row>
    <row r="106" spans="2:47" s="1" customFormat="1" ht="12">
      <c r="B106" s="30"/>
      <c r="D106" s="140" t="s">
        <v>129</v>
      </c>
      <c r="F106" s="141" t="s">
        <v>270</v>
      </c>
      <c r="I106" s="142"/>
      <c r="L106" s="30"/>
      <c r="M106" s="143"/>
      <c r="T106" s="51"/>
      <c r="AT106" s="15" t="s">
        <v>129</v>
      </c>
      <c r="AU106" s="15" t="s">
        <v>78</v>
      </c>
    </row>
    <row r="107" spans="2:47" s="1" customFormat="1" ht="12">
      <c r="B107" s="30"/>
      <c r="D107" s="140" t="s">
        <v>272</v>
      </c>
      <c r="F107" s="156" t="s">
        <v>273</v>
      </c>
      <c r="I107" s="142"/>
      <c r="L107" s="30"/>
      <c r="M107" s="143"/>
      <c r="T107" s="51"/>
      <c r="AT107" s="15" t="s">
        <v>272</v>
      </c>
      <c r="AU107" s="15" t="s">
        <v>78</v>
      </c>
    </row>
    <row r="108" spans="2:65" s="1" customFormat="1" ht="24.2" customHeight="1">
      <c r="B108" s="30"/>
      <c r="C108" s="126" t="s">
        <v>168</v>
      </c>
      <c r="D108" s="126" t="s">
        <v>123</v>
      </c>
      <c r="E108" s="127" t="s">
        <v>274</v>
      </c>
      <c r="F108" s="128" t="s">
        <v>275</v>
      </c>
      <c r="G108" s="129" t="s">
        <v>191</v>
      </c>
      <c r="H108" s="130">
        <v>2</v>
      </c>
      <c r="I108" s="131"/>
      <c r="J108" s="132">
        <f>ROUND(I108*H108,2)</f>
        <v>0</v>
      </c>
      <c r="K108" s="133"/>
      <c r="L108" s="30"/>
      <c r="M108" s="134" t="s">
        <v>19</v>
      </c>
      <c r="N108" s="135" t="s">
        <v>41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264</v>
      </c>
      <c r="AT108" s="138" t="s">
        <v>123</v>
      </c>
      <c r="AU108" s="138" t="s">
        <v>78</v>
      </c>
      <c r="AY108" s="15" t="s">
        <v>121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5" t="s">
        <v>78</v>
      </c>
      <c r="BK108" s="139">
        <f>ROUND(I108*H108,2)</f>
        <v>0</v>
      </c>
      <c r="BL108" s="15" t="s">
        <v>264</v>
      </c>
      <c r="BM108" s="138" t="s">
        <v>276</v>
      </c>
    </row>
    <row r="109" spans="2:47" s="1" customFormat="1" ht="12">
      <c r="B109" s="30"/>
      <c r="D109" s="140" t="s">
        <v>129</v>
      </c>
      <c r="F109" s="141" t="s">
        <v>275</v>
      </c>
      <c r="I109" s="142"/>
      <c r="L109" s="30"/>
      <c r="M109" s="153"/>
      <c r="N109" s="154"/>
      <c r="O109" s="154"/>
      <c r="P109" s="154"/>
      <c r="Q109" s="154"/>
      <c r="R109" s="154"/>
      <c r="S109" s="154"/>
      <c r="T109" s="155"/>
      <c r="AT109" s="15" t="s">
        <v>129</v>
      </c>
      <c r="AU109" s="15" t="s">
        <v>78</v>
      </c>
    </row>
    <row r="110" spans="2:12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30"/>
    </row>
  </sheetData>
  <sheetProtection algorithmName="SHA-512" hashValue="tiRUUXZNzmFCV/3pF8CjYXT0FdKihKSHCAJIGZ0EGwphw5xFsI1C2HLFh3j//Ol55MNAuvNxZ4ayswohJ41uuA==" saltValue="BOYFPgX6hWW8zdyE/xk60Bg1lXXjPnHuFBbkJreQD233An4dtJATCOGISYA0Oo8ZtOxDjCUwdkAUjHEuzBSm/A==" spinCount="100000" sheet="1" objects="1" scenarios="1" formatColumns="0" formatRows="0" autoFilter="0"/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131151343"/>
    <hyperlink ref="F94" r:id="rId2" display="https://podminky.urs.cz/item/CS_URS_2023_01/274313711"/>
    <hyperlink ref="F99" r:id="rId3" display="https://podminky.urs.cz/item/CS_URS_2023_01/9980120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93</v>
      </c>
      <c r="L4" s="18"/>
      <c r="M4" s="83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53" t="str">
        <f>'Rekapitulace stavby'!K6</f>
        <v>UMT v SOŠ Liblice</v>
      </c>
      <c r="F7" s="254"/>
      <c r="G7" s="254"/>
      <c r="H7" s="254"/>
      <c r="L7" s="18"/>
    </row>
    <row r="8" spans="2:12" s="1" customFormat="1" ht="12" customHeight="1">
      <c r="B8" s="30"/>
      <c r="D8" s="25" t="s">
        <v>94</v>
      </c>
      <c r="L8" s="30"/>
    </row>
    <row r="9" spans="2:12" s="1" customFormat="1" ht="16.5" customHeight="1">
      <c r="B9" s="30"/>
      <c r="E9" s="217" t="s">
        <v>277</v>
      </c>
      <c r="F9" s="255"/>
      <c r="G9" s="255"/>
      <c r="H9" s="255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26. 6. 2023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56" t="str">
        <f>'Rekapitulace stavby'!E14</f>
        <v>Vyplň údaj</v>
      </c>
      <c r="F18" s="238"/>
      <c r="G18" s="238"/>
      <c r="H18" s="238"/>
      <c r="I18" s="2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">
        <v>19</v>
      </c>
      <c r="L23" s="30"/>
    </row>
    <row r="24" spans="2:12" s="1" customFormat="1" ht="18" customHeight="1">
      <c r="B24" s="30"/>
      <c r="E24" s="23" t="s">
        <v>33</v>
      </c>
      <c r="I24" s="25" t="s">
        <v>27</v>
      </c>
      <c r="J24" s="23" t="s">
        <v>19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4"/>
      <c r="E27" s="242" t="s">
        <v>19</v>
      </c>
      <c r="F27" s="242"/>
      <c r="G27" s="242"/>
      <c r="H27" s="242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85" t="s">
        <v>36</v>
      </c>
      <c r="J30" s="61">
        <f>ROUND(J87,2)</f>
        <v>0</v>
      </c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0" t="s">
        <v>40</v>
      </c>
      <c r="E33" s="25" t="s">
        <v>41</v>
      </c>
      <c r="F33" s="86">
        <f>ROUND((SUM(BE87:BE169)),2)</f>
        <v>0</v>
      </c>
      <c r="I33" s="87">
        <v>0.21</v>
      </c>
      <c r="J33" s="86">
        <f>ROUND(((SUM(BE87:BE169))*I33),2)</f>
        <v>0</v>
      </c>
      <c r="L33" s="30"/>
    </row>
    <row r="34" spans="2:12" s="1" customFormat="1" ht="14.45" customHeight="1">
      <c r="B34" s="30"/>
      <c r="E34" s="25" t="s">
        <v>42</v>
      </c>
      <c r="F34" s="86">
        <f>ROUND((SUM(BF87:BF169)),2)</f>
        <v>0</v>
      </c>
      <c r="I34" s="87">
        <v>0.12</v>
      </c>
      <c r="J34" s="86">
        <f>ROUND(((SUM(BF87:BF169))*I34),2)</f>
        <v>0</v>
      </c>
      <c r="L34" s="30"/>
    </row>
    <row r="35" spans="2:12" s="1" customFormat="1" ht="14.45" customHeight="1" hidden="1">
      <c r="B35" s="30"/>
      <c r="E35" s="25" t="s">
        <v>43</v>
      </c>
      <c r="F35" s="86">
        <f>ROUND((SUM(BG87:BG169)),2)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6">
        <f>ROUND((SUM(BH87:BH169)),2)</f>
        <v>0</v>
      </c>
      <c r="I36" s="87">
        <v>0.12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6">
        <f>ROUND((SUM(BI87:BI169)),2)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46</v>
      </c>
      <c r="E39" s="52"/>
      <c r="F39" s="52"/>
      <c r="G39" s="90" t="s">
        <v>47</v>
      </c>
      <c r="H39" s="91" t="s">
        <v>48</v>
      </c>
      <c r="I39" s="52"/>
      <c r="J39" s="92">
        <f>SUM(J30:J37)</f>
        <v>0</v>
      </c>
      <c r="K39" s="93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>
      <c r="B45" s="30"/>
      <c r="C45" s="19" t="s">
        <v>96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53" t="str">
        <f>E7</f>
        <v>UMT v SOŠ Liblice</v>
      </c>
      <c r="F48" s="254"/>
      <c r="G48" s="254"/>
      <c r="H48" s="254"/>
      <c r="L48" s="30"/>
    </row>
    <row r="49" spans="2:12" s="1" customFormat="1" ht="12" customHeight="1">
      <c r="B49" s="30"/>
      <c r="C49" s="25" t="s">
        <v>94</v>
      </c>
      <c r="L49" s="30"/>
    </row>
    <row r="50" spans="2:12" s="1" customFormat="1" ht="16.5" customHeight="1">
      <c r="B50" s="30"/>
      <c r="E50" s="217" t="str">
        <f>E9</f>
        <v>SO06 - OSVĚTLENÍ</v>
      </c>
      <c r="F50" s="255"/>
      <c r="G50" s="255"/>
      <c r="H50" s="255"/>
      <c r="L50" s="30"/>
    </row>
    <row r="51" spans="2:12" s="1" customFormat="1" ht="6.95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26. 6. 2023</v>
      </c>
      <c r="L52" s="30"/>
    </row>
    <row r="53" spans="2:12" s="1" customFormat="1" ht="6.95" customHeight="1">
      <c r="B53" s="30"/>
      <c r="L53" s="30"/>
    </row>
    <row r="54" spans="2:12" s="1" customFormat="1" ht="15.2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25.7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>lacko.ondrej@seznam.cz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4" t="s">
        <v>97</v>
      </c>
      <c r="D57" s="88"/>
      <c r="E57" s="88"/>
      <c r="F57" s="88"/>
      <c r="G57" s="88"/>
      <c r="H57" s="88"/>
      <c r="I57" s="88"/>
      <c r="J57" s="95" t="s">
        <v>98</v>
      </c>
      <c r="K57" s="88"/>
      <c r="L57" s="30"/>
    </row>
    <row r="58" spans="2:12" s="1" customFormat="1" ht="10.35" customHeight="1">
      <c r="B58" s="30"/>
      <c r="L58" s="30"/>
    </row>
    <row r="59" spans="2:47" s="1" customFormat="1" ht="22.9" customHeight="1">
      <c r="B59" s="30"/>
      <c r="C59" s="96" t="s">
        <v>68</v>
      </c>
      <c r="J59" s="61">
        <f>J87</f>
        <v>0</v>
      </c>
      <c r="L59" s="30"/>
      <c r="AU59" s="15" t="s">
        <v>99</v>
      </c>
    </row>
    <row r="60" spans="2:12" s="8" customFormat="1" ht="24.95" customHeight="1">
      <c r="B60" s="97"/>
      <c r="D60" s="98" t="s">
        <v>100</v>
      </c>
      <c r="E60" s="99"/>
      <c r="F60" s="99"/>
      <c r="G60" s="99"/>
      <c r="H60" s="99"/>
      <c r="I60" s="99"/>
      <c r="J60" s="100">
        <f>J88</f>
        <v>0</v>
      </c>
      <c r="L60" s="97"/>
    </row>
    <row r="61" spans="2:12" s="9" customFormat="1" ht="19.9" customHeight="1">
      <c r="B61" s="101"/>
      <c r="D61" s="102" t="s">
        <v>101</v>
      </c>
      <c r="E61" s="103"/>
      <c r="F61" s="103"/>
      <c r="G61" s="103"/>
      <c r="H61" s="103"/>
      <c r="I61" s="103"/>
      <c r="J61" s="104">
        <f>J89</f>
        <v>0</v>
      </c>
      <c r="L61" s="101"/>
    </row>
    <row r="62" spans="2:12" s="9" customFormat="1" ht="19.9" customHeight="1">
      <c r="B62" s="101"/>
      <c r="D62" s="102" t="s">
        <v>102</v>
      </c>
      <c r="E62" s="103"/>
      <c r="F62" s="103"/>
      <c r="G62" s="103"/>
      <c r="H62" s="103"/>
      <c r="I62" s="103"/>
      <c r="J62" s="104">
        <f>J113</f>
        <v>0</v>
      </c>
      <c r="L62" s="101"/>
    </row>
    <row r="63" spans="2:12" s="9" customFormat="1" ht="19.9" customHeight="1">
      <c r="B63" s="101"/>
      <c r="D63" s="102" t="s">
        <v>103</v>
      </c>
      <c r="E63" s="103"/>
      <c r="F63" s="103"/>
      <c r="G63" s="103"/>
      <c r="H63" s="103"/>
      <c r="I63" s="103"/>
      <c r="J63" s="104">
        <f>J117</f>
        <v>0</v>
      </c>
      <c r="L63" s="101"/>
    </row>
    <row r="64" spans="2:12" s="9" customFormat="1" ht="19.9" customHeight="1">
      <c r="B64" s="101"/>
      <c r="D64" s="102" t="s">
        <v>104</v>
      </c>
      <c r="E64" s="103"/>
      <c r="F64" s="103"/>
      <c r="G64" s="103"/>
      <c r="H64" s="103"/>
      <c r="I64" s="103"/>
      <c r="J64" s="104">
        <f>J138</f>
        <v>0</v>
      </c>
      <c r="L64" s="101"/>
    </row>
    <row r="65" spans="2:12" s="9" customFormat="1" ht="19.9" customHeight="1">
      <c r="B65" s="101"/>
      <c r="D65" s="102" t="s">
        <v>105</v>
      </c>
      <c r="E65" s="103"/>
      <c r="F65" s="103"/>
      <c r="G65" s="103"/>
      <c r="H65" s="103"/>
      <c r="I65" s="103"/>
      <c r="J65" s="104">
        <f>J147</f>
        <v>0</v>
      </c>
      <c r="L65" s="101"/>
    </row>
    <row r="66" spans="2:12" s="8" customFormat="1" ht="24.95" customHeight="1">
      <c r="B66" s="97"/>
      <c r="D66" s="98" t="s">
        <v>278</v>
      </c>
      <c r="E66" s="99"/>
      <c r="F66" s="99"/>
      <c r="G66" s="99"/>
      <c r="H66" s="99"/>
      <c r="I66" s="99"/>
      <c r="J66" s="100">
        <f>J154</f>
        <v>0</v>
      </c>
      <c r="L66" s="97"/>
    </row>
    <row r="67" spans="2:12" s="9" customFormat="1" ht="19.9" customHeight="1">
      <c r="B67" s="101"/>
      <c r="D67" s="102" t="s">
        <v>279</v>
      </c>
      <c r="E67" s="103"/>
      <c r="F67" s="103"/>
      <c r="G67" s="103"/>
      <c r="H67" s="103"/>
      <c r="I67" s="103"/>
      <c r="J67" s="104">
        <f>J155</f>
        <v>0</v>
      </c>
      <c r="L67" s="101"/>
    </row>
    <row r="68" spans="2:12" s="1" customFormat="1" ht="21.75" customHeight="1">
      <c r="B68" s="30"/>
      <c r="L68" s="30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30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0"/>
    </row>
    <row r="74" spans="2:12" s="1" customFormat="1" ht="24.95" customHeight="1">
      <c r="B74" s="30"/>
      <c r="C74" s="19" t="s">
        <v>106</v>
      </c>
      <c r="L74" s="30"/>
    </row>
    <row r="75" spans="2:12" s="1" customFormat="1" ht="6.95" customHeight="1">
      <c r="B75" s="30"/>
      <c r="L75" s="30"/>
    </row>
    <row r="76" spans="2:12" s="1" customFormat="1" ht="12" customHeight="1">
      <c r="B76" s="30"/>
      <c r="C76" s="25" t="s">
        <v>16</v>
      </c>
      <c r="L76" s="30"/>
    </row>
    <row r="77" spans="2:12" s="1" customFormat="1" ht="16.5" customHeight="1">
      <c r="B77" s="30"/>
      <c r="E77" s="253" t="str">
        <f>E7</f>
        <v>UMT v SOŠ Liblice</v>
      </c>
      <c r="F77" s="254"/>
      <c r="G77" s="254"/>
      <c r="H77" s="254"/>
      <c r="L77" s="30"/>
    </row>
    <row r="78" spans="2:12" s="1" customFormat="1" ht="12" customHeight="1">
      <c r="B78" s="30"/>
      <c r="C78" s="25" t="s">
        <v>94</v>
      </c>
      <c r="L78" s="30"/>
    </row>
    <row r="79" spans="2:12" s="1" customFormat="1" ht="16.5" customHeight="1">
      <c r="B79" s="30"/>
      <c r="E79" s="217" t="str">
        <f>E9</f>
        <v>SO06 - OSVĚTLENÍ</v>
      </c>
      <c r="F79" s="255"/>
      <c r="G79" s="255"/>
      <c r="H79" s="255"/>
      <c r="L79" s="30"/>
    </row>
    <row r="80" spans="2:12" s="1" customFormat="1" ht="6.95" customHeight="1">
      <c r="B80" s="30"/>
      <c r="L80" s="30"/>
    </row>
    <row r="81" spans="2:12" s="1" customFormat="1" ht="12" customHeight="1">
      <c r="B81" s="30"/>
      <c r="C81" s="25" t="s">
        <v>21</v>
      </c>
      <c r="F81" s="23" t="str">
        <f>F12</f>
        <v xml:space="preserve"> </v>
      </c>
      <c r="I81" s="25" t="s">
        <v>23</v>
      </c>
      <c r="J81" s="47" t="str">
        <f>IF(J12="","",J12)</f>
        <v>26. 6. 2023</v>
      </c>
      <c r="L81" s="30"/>
    </row>
    <row r="82" spans="2:12" s="1" customFormat="1" ht="6.95" customHeight="1">
      <c r="B82" s="30"/>
      <c r="L82" s="30"/>
    </row>
    <row r="83" spans="2:12" s="1" customFormat="1" ht="15.2" customHeight="1">
      <c r="B83" s="30"/>
      <c r="C83" s="25" t="s">
        <v>25</v>
      </c>
      <c r="F83" s="23" t="str">
        <f>E15</f>
        <v xml:space="preserve"> </v>
      </c>
      <c r="I83" s="25" t="s">
        <v>30</v>
      </c>
      <c r="J83" s="28" t="str">
        <f>E21</f>
        <v xml:space="preserve"> </v>
      </c>
      <c r="L83" s="30"/>
    </row>
    <row r="84" spans="2:12" s="1" customFormat="1" ht="25.7" customHeight="1">
      <c r="B84" s="30"/>
      <c r="C84" s="25" t="s">
        <v>28</v>
      </c>
      <c r="F84" s="23" t="str">
        <f>IF(E18="","",E18)</f>
        <v>Vyplň údaj</v>
      </c>
      <c r="I84" s="25" t="s">
        <v>32</v>
      </c>
      <c r="J84" s="28" t="str">
        <f>E24</f>
        <v>lacko.ondrej@seznam.cz</v>
      </c>
      <c r="L84" s="30"/>
    </row>
    <row r="85" spans="2:12" s="1" customFormat="1" ht="10.35" customHeight="1">
      <c r="B85" s="30"/>
      <c r="L85" s="30"/>
    </row>
    <row r="86" spans="2:20" s="10" customFormat="1" ht="29.25" customHeight="1">
      <c r="B86" s="105"/>
      <c r="C86" s="106" t="s">
        <v>107</v>
      </c>
      <c r="D86" s="107" t="s">
        <v>55</v>
      </c>
      <c r="E86" s="107" t="s">
        <v>51</v>
      </c>
      <c r="F86" s="107" t="s">
        <v>52</v>
      </c>
      <c r="G86" s="107" t="s">
        <v>108</v>
      </c>
      <c r="H86" s="107" t="s">
        <v>109</v>
      </c>
      <c r="I86" s="107" t="s">
        <v>110</v>
      </c>
      <c r="J86" s="108" t="s">
        <v>98</v>
      </c>
      <c r="K86" s="109" t="s">
        <v>111</v>
      </c>
      <c r="L86" s="105"/>
      <c r="M86" s="54" t="s">
        <v>19</v>
      </c>
      <c r="N86" s="55" t="s">
        <v>40</v>
      </c>
      <c r="O86" s="55" t="s">
        <v>112</v>
      </c>
      <c r="P86" s="55" t="s">
        <v>113</v>
      </c>
      <c r="Q86" s="55" t="s">
        <v>114</v>
      </c>
      <c r="R86" s="55" t="s">
        <v>115</v>
      </c>
      <c r="S86" s="55" t="s">
        <v>116</v>
      </c>
      <c r="T86" s="56" t="s">
        <v>117</v>
      </c>
    </row>
    <row r="87" spans="2:63" s="1" customFormat="1" ht="22.9" customHeight="1">
      <c r="B87" s="30"/>
      <c r="C87" s="59" t="s">
        <v>118</v>
      </c>
      <c r="J87" s="110">
        <f>BK87</f>
        <v>0</v>
      </c>
      <c r="L87" s="30"/>
      <c r="M87" s="57"/>
      <c r="N87" s="48"/>
      <c r="O87" s="48"/>
      <c r="P87" s="111">
        <f>P88+P154</f>
        <v>0</v>
      </c>
      <c r="Q87" s="48"/>
      <c r="R87" s="111">
        <f>R88+R154</f>
        <v>72.16015359999999</v>
      </c>
      <c r="S87" s="48"/>
      <c r="T87" s="112">
        <f>T88+T154</f>
        <v>3.53052</v>
      </c>
      <c r="AT87" s="15" t="s">
        <v>69</v>
      </c>
      <c r="AU87" s="15" t="s">
        <v>99</v>
      </c>
      <c r="BK87" s="113">
        <f>BK88+BK154</f>
        <v>0</v>
      </c>
    </row>
    <row r="88" spans="2:63" s="11" customFormat="1" ht="25.9" customHeight="1">
      <c r="B88" s="114"/>
      <c r="D88" s="115" t="s">
        <v>69</v>
      </c>
      <c r="E88" s="116" t="s">
        <v>119</v>
      </c>
      <c r="F88" s="116" t="s">
        <v>120</v>
      </c>
      <c r="I88" s="117"/>
      <c r="J88" s="118">
        <f>BK88</f>
        <v>0</v>
      </c>
      <c r="L88" s="114"/>
      <c r="M88" s="119"/>
      <c r="P88" s="120">
        <f>P89+P113+P117+P138+P147</f>
        <v>0</v>
      </c>
      <c r="R88" s="120">
        <f>R89+R113+R117+R138+R147</f>
        <v>72.16015359999999</v>
      </c>
      <c r="T88" s="121">
        <f>T89+T113+T117+T138+T147</f>
        <v>3.53052</v>
      </c>
      <c r="AR88" s="115" t="s">
        <v>78</v>
      </c>
      <c r="AT88" s="122" t="s">
        <v>69</v>
      </c>
      <c r="AU88" s="122" t="s">
        <v>70</v>
      </c>
      <c r="AY88" s="115" t="s">
        <v>121</v>
      </c>
      <c r="BK88" s="123">
        <f>BK89+BK113+BK117+BK138+BK147</f>
        <v>0</v>
      </c>
    </row>
    <row r="89" spans="2:63" s="11" customFormat="1" ht="22.9" customHeight="1">
      <c r="B89" s="114"/>
      <c r="D89" s="115" t="s">
        <v>69</v>
      </c>
      <c r="E89" s="124" t="s">
        <v>78</v>
      </c>
      <c r="F89" s="124" t="s">
        <v>122</v>
      </c>
      <c r="I89" s="117"/>
      <c r="J89" s="125">
        <f>BK89</f>
        <v>0</v>
      </c>
      <c r="L89" s="114"/>
      <c r="M89" s="119"/>
      <c r="P89" s="120">
        <f>SUM(P90:P112)</f>
        <v>0</v>
      </c>
      <c r="R89" s="120">
        <f>SUM(R90:R112)</f>
        <v>0</v>
      </c>
      <c r="T89" s="121">
        <f>SUM(T90:T112)</f>
        <v>3.53052</v>
      </c>
      <c r="AR89" s="115" t="s">
        <v>78</v>
      </c>
      <c r="AT89" s="122" t="s">
        <v>69</v>
      </c>
      <c r="AU89" s="122" t="s">
        <v>78</v>
      </c>
      <c r="AY89" s="115" t="s">
        <v>121</v>
      </c>
      <c r="BK89" s="123">
        <f>SUM(BK90:BK112)</f>
        <v>0</v>
      </c>
    </row>
    <row r="90" spans="2:65" s="1" customFormat="1" ht="24.2" customHeight="1">
      <c r="B90" s="30"/>
      <c r="C90" s="126" t="s">
        <v>78</v>
      </c>
      <c r="D90" s="126" t="s">
        <v>123</v>
      </c>
      <c r="E90" s="127" t="s">
        <v>280</v>
      </c>
      <c r="F90" s="128" t="s">
        <v>281</v>
      </c>
      <c r="G90" s="129" t="s">
        <v>126</v>
      </c>
      <c r="H90" s="130">
        <v>4.67</v>
      </c>
      <c r="I90" s="131"/>
      <c r="J90" s="132">
        <f>ROUND(I90*H90,2)</f>
        <v>0</v>
      </c>
      <c r="K90" s="133"/>
      <c r="L90" s="30"/>
      <c r="M90" s="134" t="s">
        <v>19</v>
      </c>
      <c r="N90" s="135" t="s">
        <v>41</v>
      </c>
      <c r="P90" s="136">
        <f>O90*H90</f>
        <v>0</v>
      </c>
      <c r="Q90" s="136">
        <v>0</v>
      </c>
      <c r="R90" s="136">
        <f>Q90*H90</f>
        <v>0</v>
      </c>
      <c r="S90" s="136">
        <v>0.316</v>
      </c>
      <c r="T90" s="137">
        <f>S90*H90</f>
        <v>1.47572</v>
      </c>
      <c r="AR90" s="138" t="s">
        <v>127</v>
      </c>
      <c r="AT90" s="138" t="s">
        <v>123</v>
      </c>
      <c r="AU90" s="138" t="s">
        <v>80</v>
      </c>
      <c r="AY90" s="15" t="s">
        <v>121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5" t="s">
        <v>78</v>
      </c>
      <c r="BK90" s="139">
        <f>ROUND(I90*H90,2)</f>
        <v>0</v>
      </c>
      <c r="BL90" s="15" t="s">
        <v>127</v>
      </c>
      <c r="BM90" s="138" t="s">
        <v>282</v>
      </c>
    </row>
    <row r="91" spans="2:47" s="1" customFormat="1" ht="12">
      <c r="B91" s="30"/>
      <c r="D91" s="140" t="s">
        <v>129</v>
      </c>
      <c r="F91" s="141" t="s">
        <v>283</v>
      </c>
      <c r="I91" s="142"/>
      <c r="L91" s="30"/>
      <c r="M91" s="143"/>
      <c r="T91" s="51"/>
      <c r="AT91" s="15" t="s">
        <v>129</v>
      </c>
      <c r="AU91" s="15" t="s">
        <v>80</v>
      </c>
    </row>
    <row r="92" spans="2:47" s="1" customFormat="1" ht="12">
      <c r="B92" s="30"/>
      <c r="D92" s="144" t="s">
        <v>131</v>
      </c>
      <c r="F92" s="145" t="s">
        <v>284</v>
      </c>
      <c r="I92" s="142"/>
      <c r="L92" s="30"/>
      <c r="M92" s="143"/>
      <c r="T92" s="51"/>
      <c r="AT92" s="15" t="s">
        <v>131</v>
      </c>
      <c r="AU92" s="15" t="s">
        <v>80</v>
      </c>
    </row>
    <row r="93" spans="2:51" s="12" customFormat="1" ht="12">
      <c r="B93" s="146"/>
      <c r="D93" s="140" t="s">
        <v>145</v>
      </c>
      <c r="E93" s="147" t="s">
        <v>19</v>
      </c>
      <c r="F93" s="148" t="s">
        <v>285</v>
      </c>
      <c r="H93" s="149">
        <v>4.67</v>
      </c>
      <c r="I93" s="150"/>
      <c r="L93" s="146"/>
      <c r="M93" s="151"/>
      <c r="T93" s="152"/>
      <c r="AT93" s="147" t="s">
        <v>145</v>
      </c>
      <c r="AU93" s="147" t="s">
        <v>80</v>
      </c>
      <c r="AV93" s="12" t="s">
        <v>80</v>
      </c>
      <c r="AW93" s="12" t="s">
        <v>31</v>
      </c>
      <c r="AX93" s="12" t="s">
        <v>78</v>
      </c>
      <c r="AY93" s="147" t="s">
        <v>121</v>
      </c>
    </row>
    <row r="94" spans="2:65" s="1" customFormat="1" ht="33" customHeight="1">
      <c r="B94" s="30"/>
      <c r="C94" s="126" t="s">
        <v>80</v>
      </c>
      <c r="D94" s="126" t="s">
        <v>123</v>
      </c>
      <c r="E94" s="127" t="s">
        <v>286</v>
      </c>
      <c r="F94" s="128" t="s">
        <v>287</v>
      </c>
      <c r="G94" s="129" t="s">
        <v>126</v>
      </c>
      <c r="H94" s="130">
        <v>4.67</v>
      </c>
      <c r="I94" s="131"/>
      <c r="J94" s="132">
        <f>ROUND(I94*H94,2)</f>
        <v>0</v>
      </c>
      <c r="K94" s="133"/>
      <c r="L94" s="30"/>
      <c r="M94" s="134" t="s">
        <v>19</v>
      </c>
      <c r="N94" s="135" t="s">
        <v>41</v>
      </c>
      <c r="P94" s="136">
        <f>O94*H94</f>
        <v>0</v>
      </c>
      <c r="Q94" s="136">
        <v>0</v>
      </c>
      <c r="R94" s="136">
        <f>Q94*H94</f>
        <v>0</v>
      </c>
      <c r="S94" s="136">
        <v>0.44</v>
      </c>
      <c r="T94" s="137">
        <f>S94*H94</f>
        <v>2.0548</v>
      </c>
      <c r="AR94" s="138" t="s">
        <v>127</v>
      </c>
      <c r="AT94" s="138" t="s">
        <v>123</v>
      </c>
      <c r="AU94" s="138" t="s">
        <v>80</v>
      </c>
      <c r="AY94" s="15" t="s">
        <v>121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5" t="s">
        <v>78</v>
      </c>
      <c r="BK94" s="139">
        <f>ROUND(I94*H94,2)</f>
        <v>0</v>
      </c>
      <c r="BL94" s="15" t="s">
        <v>127</v>
      </c>
      <c r="BM94" s="138" t="s">
        <v>288</v>
      </c>
    </row>
    <row r="95" spans="2:47" s="1" customFormat="1" ht="12">
      <c r="B95" s="30"/>
      <c r="D95" s="140" t="s">
        <v>129</v>
      </c>
      <c r="F95" s="141" t="s">
        <v>289</v>
      </c>
      <c r="I95" s="142"/>
      <c r="L95" s="30"/>
      <c r="M95" s="143"/>
      <c r="T95" s="51"/>
      <c r="AT95" s="15" t="s">
        <v>129</v>
      </c>
      <c r="AU95" s="15" t="s">
        <v>80</v>
      </c>
    </row>
    <row r="96" spans="2:47" s="1" customFormat="1" ht="12">
      <c r="B96" s="30"/>
      <c r="D96" s="144" t="s">
        <v>131</v>
      </c>
      <c r="F96" s="145" t="s">
        <v>290</v>
      </c>
      <c r="I96" s="142"/>
      <c r="L96" s="30"/>
      <c r="M96" s="143"/>
      <c r="T96" s="51"/>
      <c r="AT96" s="15" t="s">
        <v>131</v>
      </c>
      <c r="AU96" s="15" t="s">
        <v>80</v>
      </c>
    </row>
    <row r="97" spans="2:51" s="12" customFormat="1" ht="12">
      <c r="B97" s="146"/>
      <c r="D97" s="140" t="s">
        <v>145</v>
      </c>
      <c r="E97" s="147" t="s">
        <v>19</v>
      </c>
      <c r="F97" s="148" t="s">
        <v>285</v>
      </c>
      <c r="H97" s="149">
        <v>4.67</v>
      </c>
      <c r="I97" s="150"/>
      <c r="L97" s="146"/>
      <c r="M97" s="151"/>
      <c r="T97" s="152"/>
      <c r="AT97" s="147" t="s">
        <v>145</v>
      </c>
      <c r="AU97" s="147" t="s">
        <v>80</v>
      </c>
      <c r="AV97" s="12" t="s">
        <v>80</v>
      </c>
      <c r="AW97" s="12" t="s">
        <v>31</v>
      </c>
      <c r="AX97" s="12" t="s">
        <v>78</v>
      </c>
      <c r="AY97" s="147" t="s">
        <v>121</v>
      </c>
    </row>
    <row r="98" spans="2:65" s="1" customFormat="1" ht="24.2" customHeight="1">
      <c r="B98" s="30"/>
      <c r="C98" s="126" t="s">
        <v>139</v>
      </c>
      <c r="D98" s="126" t="s">
        <v>123</v>
      </c>
      <c r="E98" s="127" t="s">
        <v>291</v>
      </c>
      <c r="F98" s="128" t="s">
        <v>292</v>
      </c>
      <c r="G98" s="129" t="s">
        <v>135</v>
      </c>
      <c r="H98" s="130">
        <v>27</v>
      </c>
      <c r="I98" s="131"/>
      <c r="J98" s="132">
        <f>ROUND(I98*H98,2)</f>
        <v>0</v>
      </c>
      <c r="K98" s="133"/>
      <c r="L98" s="30"/>
      <c r="M98" s="134" t="s">
        <v>19</v>
      </c>
      <c r="N98" s="135" t="s">
        <v>41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127</v>
      </c>
      <c r="AT98" s="138" t="s">
        <v>123</v>
      </c>
      <c r="AU98" s="138" t="s">
        <v>80</v>
      </c>
      <c r="AY98" s="15" t="s">
        <v>121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5" t="s">
        <v>78</v>
      </c>
      <c r="BK98" s="139">
        <f>ROUND(I98*H98,2)</f>
        <v>0</v>
      </c>
      <c r="BL98" s="15" t="s">
        <v>127</v>
      </c>
      <c r="BM98" s="138" t="s">
        <v>293</v>
      </c>
    </row>
    <row r="99" spans="2:47" s="1" customFormat="1" ht="12">
      <c r="B99" s="30"/>
      <c r="D99" s="140" t="s">
        <v>129</v>
      </c>
      <c r="F99" s="141" t="s">
        <v>294</v>
      </c>
      <c r="I99" s="142"/>
      <c r="L99" s="30"/>
      <c r="M99" s="143"/>
      <c r="T99" s="51"/>
      <c r="AT99" s="15" t="s">
        <v>129</v>
      </c>
      <c r="AU99" s="15" t="s">
        <v>80</v>
      </c>
    </row>
    <row r="100" spans="2:47" s="1" customFormat="1" ht="12">
      <c r="B100" s="30"/>
      <c r="D100" s="144" t="s">
        <v>131</v>
      </c>
      <c r="F100" s="145" t="s">
        <v>295</v>
      </c>
      <c r="I100" s="142"/>
      <c r="L100" s="30"/>
      <c r="M100" s="143"/>
      <c r="T100" s="51"/>
      <c r="AT100" s="15" t="s">
        <v>131</v>
      </c>
      <c r="AU100" s="15" t="s">
        <v>80</v>
      </c>
    </row>
    <row r="101" spans="2:51" s="12" customFormat="1" ht="12">
      <c r="B101" s="146"/>
      <c r="D101" s="140" t="s">
        <v>145</v>
      </c>
      <c r="E101" s="147" t="s">
        <v>19</v>
      </c>
      <c r="F101" s="148" t="s">
        <v>296</v>
      </c>
      <c r="H101" s="149">
        <v>27</v>
      </c>
      <c r="I101" s="150"/>
      <c r="L101" s="146"/>
      <c r="M101" s="151"/>
      <c r="T101" s="152"/>
      <c r="AT101" s="147" t="s">
        <v>145</v>
      </c>
      <c r="AU101" s="147" t="s">
        <v>80</v>
      </c>
      <c r="AV101" s="12" t="s">
        <v>80</v>
      </c>
      <c r="AW101" s="12" t="s">
        <v>31</v>
      </c>
      <c r="AX101" s="12" t="s">
        <v>78</v>
      </c>
      <c r="AY101" s="147" t="s">
        <v>121</v>
      </c>
    </row>
    <row r="102" spans="2:65" s="1" customFormat="1" ht="37.9" customHeight="1">
      <c r="B102" s="30"/>
      <c r="C102" s="126" t="s">
        <v>127</v>
      </c>
      <c r="D102" s="126" t="s">
        <v>123</v>
      </c>
      <c r="E102" s="127" t="s">
        <v>147</v>
      </c>
      <c r="F102" s="128" t="s">
        <v>148</v>
      </c>
      <c r="G102" s="129" t="s">
        <v>135</v>
      </c>
      <c r="H102" s="130">
        <v>27</v>
      </c>
      <c r="I102" s="131"/>
      <c r="J102" s="132">
        <f>ROUND(I102*H102,2)</f>
        <v>0</v>
      </c>
      <c r="K102" s="133"/>
      <c r="L102" s="30"/>
      <c r="M102" s="134" t="s">
        <v>19</v>
      </c>
      <c r="N102" s="135" t="s">
        <v>41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127</v>
      </c>
      <c r="AT102" s="138" t="s">
        <v>123</v>
      </c>
      <c r="AU102" s="138" t="s">
        <v>80</v>
      </c>
      <c r="AY102" s="15" t="s">
        <v>121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5" t="s">
        <v>78</v>
      </c>
      <c r="BK102" s="139">
        <f>ROUND(I102*H102,2)</f>
        <v>0</v>
      </c>
      <c r="BL102" s="15" t="s">
        <v>127</v>
      </c>
      <c r="BM102" s="138" t="s">
        <v>297</v>
      </c>
    </row>
    <row r="103" spans="2:47" s="1" customFormat="1" ht="12">
      <c r="B103" s="30"/>
      <c r="D103" s="140" t="s">
        <v>129</v>
      </c>
      <c r="F103" s="141" t="s">
        <v>150</v>
      </c>
      <c r="I103" s="142"/>
      <c r="L103" s="30"/>
      <c r="M103" s="143"/>
      <c r="T103" s="51"/>
      <c r="AT103" s="15" t="s">
        <v>129</v>
      </c>
      <c r="AU103" s="15" t="s">
        <v>80</v>
      </c>
    </row>
    <row r="104" spans="2:47" s="1" customFormat="1" ht="12">
      <c r="B104" s="30"/>
      <c r="D104" s="144" t="s">
        <v>131</v>
      </c>
      <c r="F104" s="145" t="s">
        <v>151</v>
      </c>
      <c r="I104" s="142"/>
      <c r="L104" s="30"/>
      <c r="M104" s="143"/>
      <c r="T104" s="51"/>
      <c r="AT104" s="15" t="s">
        <v>131</v>
      </c>
      <c r="AU104" s="15" t="s">
        <v>80</v>
      </c>
    </row>
    <row r="105" spans="2:65" s="1" customFormat="1" ht="37.9" customHeight="1">
      <c r="B105" s="30"/>
      <c r="C105" s="126" t="s">
        <v>153</v>
      </c>
      <c r="D105" s="126" t="s">
        <v>123</v>
      </c>
      <c r="E105" s="127" t="s">
        <v>154</v>
      </c>
      <c r="F105" s="128" t="s">
        <v>155</v>
      </c>
      <c r="G105" s="129" t="s">
        <v>135</v>
      </c>
      <c r="H105" s="130">
        <v>135</v>
      </c>
      <c r="I105" s="131"/>
      <c r="J105" s="132">
        <f>ROUND(I105*H105,2)</f>
        <v>0</v>
      </c>
      <c r="K105" s="133"/>
      <c r="L105" s="30"/>
      <c r="M105" s="134" t="s">
        <v>19</v>
      </c>
      <c r="N105" s="135" t="s">
        <v>41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127</v>
      </c>
      <c r="AT105" s="138" t="s">
        <v>123</v>
      </c>
      <c r="AU105" s="138" t="s">
        <v>80</v>
      </c>
      <c r="AY105" s="15" t="s">
        <v>121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5" t="s">
        <v>78</v>
      </c>
      <c r="BK105" s="139">
        <f>ROUND(I105*H105,2)</f>
        <v>0</v>
      </c>
      <c r="BL105" s="15" t="s">
        <v>127</v>
      </c>
      <c r="BM105" s="138" t="s">
        <v>298</v>
      </c>
    </row>
    <row r="106" spans="2:47" s="1" customFormat="1" ht="12">
      <c r="B106" s="30"/>
      <c r="D106" s="140" t="s">
        <v>129</v>
      </c>
      <c r="F106" s="141" t="s">
        <v>157</v>
      </c>
      <c r="I106" s="142"/>
      <c r="L106" s="30"/>
      <c r="M106" s="143"/>
      <c r="T106" s="51"/>
      <c r="AT106" s="15" t="s">
        <v>129</v>
      </c>
      <c r="AU106" s="15" t="s">
        <v>80</v>
      </c>
    </row>
    <row r="107" spans="2:47" s="1" customFormat="1" ht="12">
      <c r="B107" s="30"/>
      <c r="D107" s="144" t="s">
        <v>131</v>
      </c>
      <c r="F107" s="145" t="s">
        <v>158</v>
      </c>
      <c r="I107" s="142"/>
      <c r="L107" s="30"/>
      <c r="M107" s="143"/>
      <c r="T107" s="51"/>
      <c r="AT107" s="15" t="s">
        <v>131</v>
      </c>
      <c r="AU107" s="15" t="s">
        <v>80</v>
      </c>
    </row>
    <row r="108" spans="2:51" s="12" customFormat="1" ht="12">
      <c r="B108" s="146"/>
      <c r="D108" s="140" t="s">
        <v>145</v>
      </c>
      <c r="F108" s="148" t="s">
        <v>299</v>
      </c>
      <c r="H108" s="149">
        <v>135</v>
      </c>
      <c r="I108" s="150"/>
      <c r="L108" s="146"/>
      <c r="M108" s="151"/>
      <c r="T108" s="152"/>
      <c r="AT108" s="147" t="s">
        <v>145</v>
      </c>
      <c r="AU108" s="147" t="s">
        <v>80</v>
      </c>
      <c r="AV108" s="12" t="s">
        <v>80</v>
      </c>
      <c r="AW108" s="12" t="s">
        <v>4</v>
      </c>
      <c r="AX108" s="12" t="s">
        <v>78</v>
      </c>
      <c r="AY108" s="147" t="s">
        <v>121</v>
      </c>
    </row>
    <row r="109" spans="2:65" s="1" customFormat="1" ht="33" customHeight="1">
      <c r="B109" s="30"/>
      <c r="C109" s="126" t="s">
        <v>160</v>
      </c>
      <c r="D109" s="126" t="s">
        <v>123</v>
      </c>
      <c r="E109" s="127" t="s">
        <v>161</v>
      </c>
      <c r="F109" s="128" t="s">
        <v>162</v>
      </c>
      <c r="G109" s="129" t="s">
        <v>163</v>
      </c>
      <c r="H109" s="130">
        <v>48.6</v>
      </c>
      <c r="I109" s="131"/>
      <c r="J109" s="132">
        <f>ROUND(I109*H109,2)</f>
        <v>0</v>
      </c>
      <c r="K109" s="133"/>
      <c r="L109" s="30"/>
      <c r="M109" s="134" t="s">
        <v>19</v>
      </c>
      <c r="N109" s="135" t="s">
        <v>41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127</v>
      </c>
      <c r="AT109" s="138" t="s">
        <v>123</v>
      </c>
      <c r="AU109" s="138" t="s">
        <v>80</v>
      </c>
      <c r="AY109" s="15" t="s">
        <v>121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5" t="s">
        <v>78</v>
      </c>
      <c r="BK109" s="139">
        <f>ROUND(I109*H109,2)</f>
        <v>0</v>
      </c>
      <c r="BL109" s="15" t="s">
        <v>127</v>
      </c>
      <c r="BM109" s="138" t="s">
        <v>300</v>
      </c>
    </row>
    <row r="110" spans="2:47" s="1" customFormat="1" ht="12">
      <c r="B110" s="30"/>
      <c r="D110" s="140" t="s">
        <v>129</v>
      </c>
      <c r="F110" s="141" t="s">
        <v>165</v>
      </c>
      <c r="I110" s="142"/>
      <c r="L110" s="30"/>
      <c r="M110" s="143"/>
      <c r="T110" s="51"/>
      <c r="AT110" s="15" t="s">
        <v>129</v>
      </c>
      <c r="AU110" s="15" t="s">
        <v>80</v>
      </c>
    </row>
    <row r="111" spans="2:47" s="1" customFormat="1" ht="12">
      <c r="B111" s="30"/>
      <c r="D111" s="144" t="s">
        <v>131</v>
      </c>
      <c r="F111" s="145" t="s">
        <v>166</v>
      </c>
      <c r="I111" s="142"/>
      <c r="L111" s="30"/>
      <c r="M111" s="143"/>
      <c r="T111" s="51"/>
      <c r="AT111" s="15" t="s">
        <v>131</v>
      </c>
      <c r="AU111" s="15" t="s">
        <v>80</v>
      </c>
    </row>
    <row r="112" spans="2:51" s="12" customFormat="1" ht="12">
      <c r="B112" s="146"/>
      <c r="D112" s="140" t="s">
        <v>145</v>
      </c>
      <c r="F112" s="148" t="s">
        <v>301</v>
      </c>
      <c r="H112" s="149">
        <v>48.6</v>
      </c>
      <c r="I112" s="150"/>
      <c r="L112" s="146"/>
      <c r="M112" s="151"/>
      <c r="T112" s="152"/>
      <c r="AT112" s="147" t="s">
        <v>145</v>
      </c>
      <c r="AU112" s="147" t="s">
        <v>80</v>
      </c>
      <c r="AV112" s="12" t="s">
        <v>80</v>
      </c>
      <c r="AW112" s="12" t="s">
        <v>4</v>
      </c>
      <c r="AX112" s="12" t="s">
        <v>78</v>
      </c>
      <c r="AY112" s="147" t="s">
        <v>121</v>
      </c>
    </row>
    <row r="113" spans="2:63" s="11" customFormat="1" ht="22.9" customHeight="1">
      <c r="B113" s="114"/>
      <c r="D113" s="115" t="s">
        <v>69</v>
      </c>
      <c r="E113" s="124" t="s">
        <v>80</v>
      </c>
      <c r="F113" s="124" t="s">
        <v>174</v>
      </c>
      <c r="I113" s="117"/>
      <c r="J113" s="125">
        <f>BK113</f>
        <v>0</v>
      </c>
      <c r="L113" s="114"/>
      <c r="M113" s="119"/>
      <c r="P113" s="120">
        <f>SUM(P114:P116)</f>
        <v>0</v>
      </c>
      <c r="R113" s="120">
        <f>SUM(R114:R116)</f>
        <v>67.55049</v>
      </c>
      <c r="T113" s="121">
        <f>SUM(T114:T116)</f>
        <v>0</v>
      </c>
      <c r="AR113" s="115" t="s">
        <v>78</v>
      </c>
      <c r="AT113" s="122" t="s">
        <v>69</v>
      </c>
      <c r="AU113" s="122" t="s">
        <v>78</v>
      </c>
      <c r="AY113" s="115" t="s">
        <v>121</v>
      </c>
      <c r="BK113" s="123">
        <f>SUM(BK114:BK116)</f>
        <v>0</v>
      </c>
    </row>
    <row r="114" spans="2:65" s="1" customFormat="1" ht="16.5" customHeight="1">
      <c r="B114" s="30"/>
      <c r="C114" s="126" t="s">
        <v>168</v>
      </c>
      <c r="D114" s="126" t="s">
        <v>123</v>
      </c>
      <c r="E114" s="127" t="s">
        <v>302</v>
      </c>
      <c r="F114" s="128" t="s">
        <v>303</v>
      </c>
      <c r="G114" s="129" t="s">
        <v>135</v>
      </c>
      <c r="H114" s="130">
        <v>27</v>
      </c>
      <c r="I114" s="131"/>
      <c r="J114" s="132">
        <f>ROUND(I114*H114,2)</f>
        <v>0</v>
      </c>
      <c r="K114" s="133"/>
      <c r="L114" s="30"/>
      <c r="M114" s="134" t="s">
        <v>19</v>
      </c>
      <c r="N114" s="135" t="s">
        <v>41</v>
      </c>
      <c r="P114" s="136">
        <f>O114*H114</f>
        <v>0</v>
      </c>
      <c r="Q114" s="136">
        <v>2.50187</v>
      </c>
      <c r="R114" s="136">
        <f>Q114*H114</f>
        <v>67.55049</v>
      </c>
      <c r="S114" s="136">
        <v>0</v>
      </c>
      <c r="T114" s="137">
        <f>S114*H114</f>
        <v>0</v>
      </c>
      <c r="AR114" s="138" t="s">
        <v>127</v>
      </c>
      <c r="AT114" s="138" t="s">
        <v>123</v>
      </c>
      <c r="AU114" s="138" t="s">
        <v>80</v>
      </c>
      <c r="AY114" s="15" t="s">
        <v>121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5" t="s">
        <v>78</v>
      </c>
      <c r="BK114" s="139">
        <f>ROUND(I114*H114,2)</f>
        <v>0</v>
      </c>
      <c r="BL114" s="15" t="s">
        <v>127</v>
      </c>
      <c r="BM114" s="138" t="s">
        <v>304</v>
      </c>
    </row>
    <row r="115" spans="2:47" s="1" customFormat="1" ht="12">
      <c r="B115" s="30"/>
      <c r="D115" s="140" t="s">
        <v>129</v>
      </c>
      <c r="F115" s="141" t="s">
        <v>305</v>
      </c>
      <c r="I115" s="142"/>
      <c r="L115" s="30"/>
      <c r="M115" s="143"/>
      <c r="T115" s="51"/>
      <c r="AT115" s="15" t="s">
        <v>129</v>
      </c>
      <c r="AU115" s="15" t="s">
        <v>80</v>
      </c>
    </row>
    <row r="116" spans="2:47" s="1" customFormat="1" ht="12">
      <c r="B116" s="30"/>
      <c r="D116" s="144" t="s">
        <v>131</v>
      </c>
      <c r="F116" s="145" t="s">
        <v>306</v>
      </c>
      <c r="I116" s="142"/>
      <c r="L116" s="30"/>
      <c r="M116" s="143"/>
      <c r="T116" s="51"/>
      <c r="AT116" s="15" t="s">
        <v>131</v>
      </c>
      <c r="AU116" s="15" t="s">
        <v>80</v>
      </c>
    </row>
    <row r="117" spans="2:63" s="11" customFormat="1" ht="22.9" customHeight="1">
      <c r="B117" s="114"/>
      <c r="D117" s="115" t="s">
        <v>69</v>
      </c>
      <c r="E117" s="124" t="s">
        <v>153</v>
      </c>
      <c r="F117" s="124" t="s">
        <v>197</v>
      </c>
      <c r="I117" s="117"/>
      <c r="J117" s="125">
        <f>BK117</f>
        <v>0</v>
      </c>
      <c r="L117" s="114"/>
      <c r="M117" s="119"/>
      <c r="P117" s="120">
        <f>SUM(P118:P137)</f>
        <v>0</v>
      </c>
      <c r="R117" s="120">
        <f>SUM(R118:R137)</f>
        <v>4.598455599999999</v>
      </c>
      <c r="T117" s="121">
        <f>SUM(T118:T137)</f>
        <v>0</v>
      </c>
      <c r="AR117" s="115" t="s">
        <v>78</v>
      </c>
      <c r="AT117" s="122" t="s">
        <v>69</v>
      </c>
      <c r="AU117" s="122" t="s">
        <v>78</v>
      </c>
      <c r="AY117" s="115" t="s">
        <v>121</v>
      </c>
      <c r="BK117" s="123">
        <f>SUM(BK118:BK137)</f>
        <v>0</v>
      </c>
    </row>
    <row r="118" spans="2:65" s="1" customFormat="1" ht="21.75" customHeight="1">
      <c r="B118" s="30"/>
      <c r="C118" s="126" t="s">
        <v>175</v>
      </c>
      <c r="D118" s="126" t="s">
        <v>123</v>
      </c>
      <c r="E118" s="127" t="s">
        <v>307</v>
      </c>
      <c r="F118" s="128" t="s">
        <v>308</v>
      </c>
      <c r="G118" s="129" t="s">
        <v>126</v>
      </c>
      <c r="H118" s="130">
        <v>4.67</v>
      </c>
      <c r="I118" s="131"/>
      <c r="J118" s="132">
        <f>ROUND(I118*H118,2)</f>
        <v>0</v>
      </c>
      <c r="K118" s="133"/>
      <c r="L118" s="30"/>
      <c r="M118" s="134" t="s">
        <v>19</v>
      </c>
      <c r="N118" s="135" t="s">
        <v>41</v>
      </c>
      <c r="P118" s="136">
        <f>O118*H118</f>
        <v>0</v>
      </c>
      <c r="Q118" s="136">
        <v>0.69</v>
      </c>
      <c r="R118" s="136">
        <f>Q118*H118</f>
        <v>3.2222999999999997</v>
      </c>
      <c r="S118" s="136">
        <v>0</v>
      </c>
      <c r="T118" s="137">
        <f>S118*H118</f>
        <v>0</v>
      </c>
      <c r="AR118" s="138" t="s">
        <v>127</v>
      </c>
      <c r="AT118" s="138" t="s">
        <v>123</v>
      </c>
      <c r="AU118" s="138" t="s">
        <v>80</v>
      </c>
      <c r="AY118" s="15" t="s">
        <v>121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5" t="s">
        <v>78</v>
      </c>
      <c r="BK118" s="139">
        <f>ROUND(I118*H118,2)</f>
        <v>0</v>
      </c>
      <c r="BL118" s="15" t="s">
        <v>127</v>
      </c>
      <c r="BM118" s="138" t="s">
        <v>309</v>
      </c>
    </row>
    <row r="119" spans="2:47" s="1" customFormat="1" ht="12">
      <c r="B119" s="30"/>
      <c r="D119" s="140" t="s">
        <v>129</v>
      </c>
      <c r="F119" s="141" t="s">
        <v>310</v>
      </c>
      <c r="I119" s="142"/>
      <c r="L119" s="30"/>
      <c r="M119" s="143"/>
      <c r="T119" s="51"/>
      <c r="AT119" s="15" t="s">
        <v>129</v>
      </c>
      <c r="AU119" s="15" t="s">
        <v>80</v>
      </c>
    </row>
    <row r="120" spans="2:47" s="1" customFormat="1" ht="12">
      <c r="B120" s="30"/>
      <c r="D120" s="144" t="s">
        <v>131</v>
      </c>
      <c r="F120" s="145" t="s">
        <v>311</v>
      </c>
      <c r="I120" s="142"/>
      <c r="L120" s="30"/>
      <c r="M120" s="143"/>
      <c r="T120" s="51"/>
      <c r="AT120" s="15" t="s">
        <v>131</v>
      </c>
      <c r="AU120" s="15" t="s">
        <v>80</v>
      </c>
    </row>
    <row r="121" spans="2:51" s="12" customFormat="1" ht="12">
      <c r="B121" s="146"/>
      <c r="D121" s="140" t="s">
        <v>145</v>
      </c>
      <c r="E121" s="147" t="s">
        <v>19</v>
      </c>
      <c r="F121" s="148" t="s">
        <v>285</v>
      </c>
      <c r="H121" s="149">
        <v>4.67</v>
      </c>
      <c r="I121" s="150"/>
      <c r="L121" s="146"/>
      <c r="M121" s="151"/>
      <c r="T121" s="152"/>
      <c r="AT121" s="147" t="s">
        <v>145</v>
      </c>
      <c r="AU121" s="147" t="s">
        <v>80</v>
      </c>
      <c r="AV121" s="12" t="s">
        <v>80</v>
      </c>
      <c r="AW121" s="12" t="s">
        <v>31</v>
      </c>
      <c r="AX121" s="12" t="s">
        <v>78</v>
      </c>
      <c r="AY121" s="147" t="s">
        <v>121</v>
      </c>
    </row>
    <row r="122" spans="2:65" s="1" customFormat="1" ht="33" customHeight="1">
      <c r="B122" s="30"/>
      <c r="C122" s="126" t="s">
        <v>182</v>
      </c>
      <c r="D122" s="126" t="s">
        <v>123</v>
      </c>
      <c r="E122" s="127" t="s">
        <v>312</v>
      </c>
      <c r="F122" s="128" t="s">
        <v>313</v>
      </c>
      <c r="G122" s="129" t="s">
        <v>126</v>
      </c>
      <c r="H122" s="130">
        <v>4.67</v>
      </c>
      <c r="I122" s="131"/>
      <c r="J122" s="132">
        <f>ROUND(I122*H122,2)</f>
        <v>0</v>
      </c>
      <c r="K122" s="133"/>
      <c r="L122" s="30"/>
      <c r="M122" s="134" t="s">
        <v>19</v>
      </c>
      <c r="N122" s="135" t="s">
        <v>41</v>
      </c>
      <c r="P122" s="136">
        <f>O122*H122</f>
        <v>0</v>
      </c>
      <c r="Q122" s="136">
        <v>0.18463</v>
      </c>
      <c r="R122" s="136">
        <f>Q122*H122</f>
        <v>0.8622220999999999</v>
      </c>
      <c r="S122" s="136">
        <v>0</v>
      </c>
      <c r="T122" s="137">
        <f>S122*H122</f>
        <v>0</v>
      </c>
      <c r="AR122" s="138" t="s">
        <v>127</v>
      </c>
      <c r="AT122" s="138" t="s">
        <v>123</v>
      </c>
      <c r="AU122" s="138" t="s">
        <v>80</v>
      </c>
      <c r="AY122" s="15" t="s">
        <v>121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5" t="s">
        <v>78</v>
      </c>
      <c r="BK122" s="139">
        <f>ROUND(I122*H122,2)</f>
        <v>0</v>
      </c>
      <c r="BL122" s="15" t="s">
        <v>127</v>
      </c>
      <c r="BM122" s="138" t="s">
        <v>314</v>
      </c>
    </row>
    <row r="123" spans="2:47" s="1" customFormat="1" ht="12">
      <c r="B123" s="30"/>
      <c r="D123" s="140" t="s">
        <v>129</v>
      </c>
      <c r="F123" s="141" t="s">
        <v>315</v>
      </c>
      <c r="I123" s="142"/>
      <c r="L123" s="30"/>
      <c r="M123" s="143"/>
      <c r="T123" s="51"/>
      <c r="AT123" s="15" t="s">
        <v>129</v>
      </c>
      <c r="AU123" s="15" t="s">
        <v>80</v>
      </c>
    </row>
    <row r="124" spans="2:47" s="1" customFormat="1" ht="12">
      <c r="B124" s="30"/>
      <c r="D124" s="144" t="s">
        <v>131</v>
      </c>
      <c r="F124" s="145" t="s">
        <v>316</v>
      </c>
      <c r="I124" s="142"/>
      <c r="L124" s="30"/>
      <c r="M124" s="143"/>
      <c r="T124" s="51"/>
      <c r="AT124" s="15" t="s">
        <v>131</v>
      </c>
      <c r="AU124" s="15" t="s">
        <v>80</v>
      </c>
    </row>
    <row r="125" spans="2:51" s="12" customFormat="1" ht="12">
      <c r="B125" s="146"/>
      <c r="D125" s="140" t="s">
        <v>145</v>
      </c>
      <c r="E125" s="147" t="s">
        <v>19</v>
      </c>
      <c r="F125" s="148" t="s">
        <v>285</v>
      </c>
      <c r="H125" s="149">
        <v>4.67</v>
      </c>
      <c r="I125" s="150"/>
      <c r="L125" s="146"/>
      <c r="M125" s="151"/>
      <c r="T125" s="152"/>
      <c r="AT125" s="147" t="s">
        <v>145</v>
      </c>
      <c r="AU125" s="147" t="s">
        <v>80</v>
      </c>
      <c r="AV125" s="12" t="s">
        <v>80</v>
      </c>
      <c r="AW125" s="12" t="s">
        <v>31</v>
      </c>
      <c r="AX125" s="12" t="s">
        <v>78</v>
      </c>
      <c r="AY125" s="147" t="s">
        <v>121</v>
      </c>
    </row>
    <row r="126" spans="2:65" s="1" customFormat="1" ht="24.2" customHeight="1">
      <c r="B126" s="30"/>
      <c r="C126" s="126" t="s">
        <v>188</v>
      </c>
      <c r="D126" s="126" t="s">
        <v>123</v>
      </c>
      <c r="E126" s="127" t="s">
        <v>317</v>
      </c>
      <c r="F126" s="128" t="s">
        <v>318</v>
      </c>
      <c r="G126" s="129" t="s">
        <v>126</v>
      </c>
      <c r="H126" s="130">
        <v>4.67</v>
      </c>
      <c r="I126" s="131"/>
      <c r="J126" s="132">
        <f>ROUND(I126*H126,2)</f>
        <v>0</v>
      </c>
      <c r="K126" s="133"/>
      <c r="L126" s="30"/>
      <c r="M126" s="134" t="s">
        <v>19</v>
      </c>
      <c r="N126" s="135" t="s">
        <v>41</v>
      </c>
      <c r="P126" s="136">
        <f>O126*H126</f>
        <v>0</v>
      </c>
      <c r="Q126" s="136">
        <v>0.00561</v>
      </c>
      <c r="R126" s="136">
        <f>Q126*H126</f>
        <v>0.026198700000000002</v>
      </c>
      <c r="S126" s="136">
        <v>0</v>
      </c>
      <c r="T126" s="137">
        <f>S126*H126</f>
        <v>0</v>
      </c>
      <c r="AR126" s="138" t="s">
        <v>127</v>
      </c>
      <c r="AT126" s="138" t="s">
        <v>123</v>
      </c>
      <c r="AU126" s="138" t="s">
        <v>80</v>
      </c>
      <c r="AY126" s="15" t="s">
        <v>121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5" t="s">
        <v>78</v>
      </c>
      <c r="BK126" s="139">
        <f>ROUND(I126*H126,2)</f>
        <v>0</v>
      </c>
      <c r="BL126" s="15" t="s">
        <v>127</v>
      </c>
      <c r="BM126" s="138" t="s">
        <v>319</v>
      </c>
    </row>
    <row r="127" spans="2:47" s="1" customFormat="1" ht="12">
      <c r="B127" s="30"/>
      <c r="D127" s="140" t="s">
        <v>129</v>
      </c>
      <c r="F127" s="141" t="s">
        <v>320</v>
      </c>
      <c r="I127" s="142"/>
      <c r="L127" s="30"/>
      <c r="M127" s="143"/>
      <c r="T127" s="51"/>
      <c r="AT127" s="15" t="s">
        <v>129</v>
      </c>
      <c r="AU127" s="15" t="s">
        <v>80</v>
      </c>
    </row>
    <row r="128" spans="2:47" s="1" customFormat="1" ht="12">
      <c r="B128" s="30"/>
      <c r="D128" s="144" t="s">
        <v>131</v>
      </c>
      <c r="F128" s="145" t="s">
        <v>321</v>
      </c>
      <c r="I128" s="142"/>
      <c r="L128" s="30"/>
      <c r="M128" s="143"/>
      <c r="T128" s="51"/>
      <c r="AT128" s="15" t="s">
        <v>131</v>
      </c>
      <c r="AU128" s="15" t="s">
        <v>80</v>
      </c>
    </row>
    <row r="129" spans="2:51" s="12" customFormat="1" ht="12">
      <c r="B129" s="146"/>
      <c r="D129" s="140" t="s">
        <v>145</v>
      </c>
      <c r="E129" s="147" t="s">
        <v>19</v>
      </c>
      <c r="F129" s="148" t="s">
        <v>285</v>
      </c>
      <c r="H129" s="149">
        <v>4.67</v>
      </c>
      <c r="I129" s="150"/>
      <c r="L129" s="146"/>
      <c r="M129" s="151"/>
      <c r="T129" s="152"/>
      <c r="AT129" s="147" t="s">
        <v>145</v>
      </c>
      <c r="AU129" s="147" t="s">
        <v>80</v>
      </c>
      <c r="AV129" s="12" t="s">
        <v>80</v>
      </c>
      <c r="AW129" s="12" t="s">
        <v>31</v>
      </c>
      <c r="AX129" s="12" t="s">
        <v>78</v>
      </c>
      <c r="AY129" s="147" t="s">
        <v>121</v>
      </c>
    </row>
    <row r="130" spans="2:65" s="1" customFormat="1" ht="21.75" customHeight="1">
      <c r="B130" s="30"/>
      <c r="C130" s="126" t="s">
        <v>193</v>
      </c>
      <c r="D130" s="126" t="s">
        <v>123</v>
      </c>
      <c r="E130" s="127" t="s">
        <v>322</v>
      </c>
      <c r="F130" s="128" t="s">
        <v>323</v>
      </c>
      <c r="G130" s="129" t="s">
        <v>126</v>
      </c>
      <c r="H130" s="130">
        <v>4.67</v>
      </c>
      <c r="I130" s="131"/>
      <c r="J130" s="132">
        <f>ROUND(I130*H130,2)</f>
        <v>0</v>
      </c>
      <c r="K130" s="133"/>
      <c r="L130" s="30"/>
      <c r="M130" s="134" t="s">
        <v>19</v>
      </c>
      <c r="N130" s="135" t="s">
        <v>41</v>
      </c>
      <c r="P130" s="136">
        <f>O130*H130</f>
        <v>0</v>
      </c>
      <c r="Q130" s="136">
        <v>0.00071</v>
      </c>
      <c r="R130" s="136">
        <f>Q130*H130</f>
        <v>0.0033157</v>
      </c>
      <c r="S130" s="136">
        <v>0</v>
      </c>
      <c r="T130" s="137">
        <f>S130*H130</f>
        <v>0</v>
      </c>
      <c r="AR130" s="138" t="s">
        <v>127</v>
      </c>
      <c r="AT130" s="138" t="s">
        <v>123</v>
      </c>
      <c r="AU130" s="138" t="s">
        <v>80</v>
      </c>
      <c r="AY130" s="15" t="s">
        <v>121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5" t="s">
        <v>78</v>
      </c>
      <c r="BK130" s="139">
        <f>ROUND(I130*H130,2)</f>
        <v>0</v>
      </c>
      <c r="BL130" s="15" t="s">
        <v>127</v>
      </c>
      <c r="BM130" s="138" t="s">
        <v>324</v>
      </c>
    </row>
    <row r="131" spans="2:47" s="1" customFormat="1" ht="12">
      <c r="B131" s="30"/>
      <c r="D131" s="140" t="s">
        <v>129</v>
      </c>
      <c r="F131" s="141" t="s">
        <v>325</v>
      </c>
      <c r="I131" s="142"/>
      <c r="L131" s="30"/>
      <c r="M131" s="143"/>
      <c r="T131" s="51"/>
      <c r="AT131" s="15" t="s">
        <v>129</v>
      </c>
      <c r="AU131" s="15" t="s">
        <v>80</v>
      </c>
    </row>
    <row r="132" spans="2:47" s="1" customFormat="1" ht="12">
      <c r="B132" s="30"/>
      <c r="D132" s="144" t="s">
        <v>131</v>
      </c>
      <c r="F132" s="145" t="s">
        <v>326</v>
      </c>
      <c r="I132" s="142"/>
      <c r="L132" s="30"/>
      <c r="M132" s="143"/>
      <c r="T132" s="51"/>
      <c r="AT132" s="15" t="s">
        <v>131</v>
      </c>
      <c r="AU132" s="15" t="s">
        <v>80</v>
      </c>
    </row>
    <row r="133" spans="2:51" s="12" customFormat="1" ht="12">
      <c r="B133" s="146"/>
      <c r="D133" s="140" t="s">
        <v>145</v>
      </c>
      <c r="E133" s="147" t="s">
        <v>19</v>
      </c>
      <c r="F133" s="148" t="s">
        <v>285</v>
      </c>
      <c r="H133" s="149">
        <v>4.67</v>
      </c>
      <c r="I133" s="150"/>
      <c r="L133" s="146"/>
      <c r="M133" s="151"/>
      <c r="T133" s="152"/>
      <c r="AT133" s="147" t="s">
        <v>145</v>
      </c>
      <c r="AU133" s="147" t="s">
        <v>80</v>
      </c>
      <c r="AV133" s="12" t="s">
        <v>80</v>
      </c>
      <c r="AW133" s="12" t="s">
        <v>31</v>
      </c>
      <c r="AX133" s="12" t="s">
        <v>78</v>
      </c>
      <c r="AY133" s="147" t="s">
        <v>121</v>
      </c>
    </row>
    <row r="134" spans="2:65" s="1" customFormat="1" ht="33" customHeight="1">
      <c r="B134" s="30"/>
      <c r="C134" s="126" t="s">
        <v>8</v>
      </c>
      <c r="D134" s="126" t="s">
        <v>123</v>
      </c>
      <c r="E134" s="127" t="s">
        <v>327</v>
      </c>
      <c r="F134" s="128" t="s">
        <v>328</v>
      </c>
      <c r="G134" s="129" t="s">
        <v>126</v>
      </c>
      <c r="H134" s="130">
        <v>4.67</v>
      </c>
      <c r="I134" s="131"/>
      <c r="J134" s="132">
        <f>ROUND(I134*H134,2)</f>
        <v>0</v>
      </c>
      <c r="K134" s="133"/>
      <c r="L134" s="30"/>
      <c r="M134" s="134" t="s">
        <v>19</v>
      </c>
      <c r="N134" s="135" t="s">
        <v>41</v>
      </c>
      <c r="P134" s="136">
        <f>O134*H134</f>
        <v>0</v>
      </c>
      <c r="Q134" s="136">
        <v>0.10373</v>
      </c>
      <c r="R134" s="136">
        <f>Q134*H134</f>
        <v>0.4844191</v>
      </c>
      <c r="S134" s="136">
        <v>0</v>
      </c>
      <c r="T134" s="137">
        <f>S134*H134</f>
        <v>0</v>
      </c>
      <c r="AR134" s="138" t="s">
        <v>127</v>
      </c>
      <c r="AT134" s="138" t="s">
        <v>123</v>
      </c>
      <c r="AU134" s="138" t="s">
        <v>80</v>
      </c>
      <c r="AY134" s="15" t="s">
        <v>121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5" t="s">
        <v>78</v>
      </c>
      <c r="BK134" s="139">
        <f>ROUND(I134*H134,2)</f>
        <v>0</v>
      </c>
      <c r="BL134" s="15" t="s">
        <v>127</v>
      </c>
      <c r="BM134" s="138" t="s">
        <v>329</v>
      </c>
    </row>
    <row r="135" spans="2:47" s="1" customFormat="1" ht="12">
      <c r="B135" s="30"/>
      <c r="D135" s="140" t="s">
        <v>129</v>
      </c>
      <c r="F135" s="141" t="s">
        <v>330</v>
      </c>
      <c r="I135" s="142"/>
      <c r="L135" s="30"/>
      <c r="M135" s="143"/>
      <c r="T135" s="51"/>
      <c r="AT135" s="15" t="s">
        <v>129</v>
      </c>
      <c r="AU135" s="15" t="s">
        <v>80</v>
      </c>
    </row>
    <row r="136" spans="2:47" s="1" customFormat="1" ht="12">
      <c r="B136" s="30"/>
      <c r="D136" s="144" t="s">
        <v>131</v>
      </c>
      <c r="F136" s="145" t="s">
        <v>331</v>
      </c>
      <c r="I136" s="142"/>
      <c r="L136" s="30"/>
      <c r="M136" s="143"/>
      <c r="T136" s="51"/>
      <c r="AT136" s="15" t="s">
        <v>131</v>
      </c>
      <c r="AU136" s="15" t="s">
        <v>80</v>
      </c>
    </row>
    <row r="137" spans="2:51" s="12" customFormat="1" ht="12">
      <c r="B137" s="146"/>
      <c r="D137" s="140" t="s">
        <v>145</v>
      </c>
      <c r="E137" s="147" t="s">
        <v>19</v>
      </c>
      <c r="F137" s="148" t="s">
        <v>285</v>
      </c>
      <c r="H137" s="149">
        <v>4.67</v>
      </c>
      <c r="I137" s="150"/>
      <c r="L137" s="146"/>
      <c r="M137" s="151"/>
      <c r="T137" s="152"/>
      <c r="AT137" s="147" t="s">
        <v>145</v>
      </c>
      <c r="AU137" s="147" t="s">
        <v>80</v>
      </c>
      <c r="AV137" s="12" t="s">
        <v>80</v>
      </c>
      <c r="AW137" s="12" t="s">
        <v>31</v>
      </c>
      <c r="AX137" s="12" t="s">
        <v>78</v>
      </c>
      <c r="AY137" s="147" t="s">
        <v>121</v>
      </c>
    </row>
    <row r="138" spans="2:63" s="11" customFormat="1" ht="22.9" customHeight="1">
      <c r="B138" s="114"/>
      <c r="D138" s="115" t="s">
        <v>69</v>
      </c>
      <c r="E138" s="124" t="s">
        <v>182</v>
      </c>
      <c r="F138" s="124" t="s">
        <v>226</v>
      </c>
      <c r="I138" s="117"/>
      <c r="J138" s="125">
        <f>BK138</f>
        <v>0</v>
      </c>
      <c r="L138" s="114"/>
      <c r="M138" s="119"/>
      <c r="P138" s="120">
        <f>SUM(P139:P146)</f>
        <v>0</v>
      </c>
      <c r="R138" s="120">
        <f>SUM(R139:R146)</f>
        <v>0.011208</v>
      </c>
      <c r="T138" s="121">
        <f>SUM(T139:T146)</f>
        <v>0</v>
      </c>
      <c r="AR138" s="115" t="s">
        <v>78</v>
      </c>
      <c r="AT138" s="122" t="s">
        <v>69</v>
      </c>
      <c r="AU138" s="122" t="s">
        <v>78</v>
      </c>
      <c r="AY138" s="115" t="s">
        <v>121</v>
      </c>
      <c r="BK138" s="123">
        <f>SUM(BK139:BK146)</f>
        <v>0</v>
      </c>
    </row>
    <row r="139" spans="2:65" s="1" customFormat="1" ht="33" customHeight="1">
      <c r="B139" s="30"/>
      <c r="C139" s="126" t="s">
        <v>202</v>
      </c>
      <c r="D139" s="126" t="s">
        <v>123</v>
      </c>
      <c r="E139" s="127" t="s">
        <v>332</v>
      </c>
      <c r="F139" s="128" t="s">
        <v>333</v>
      </c>
      <c r="G139" s="129" t="s">
        <v>178</v>
      </c>
      <c r="H139" s="130">
        <v>18.68</v>
      </c>
      <c r="I139" s="131"/>
      <c r="J139" s="132">
        <f>ROUND(I139*H139,2)</f>
        <v>0</v>
      </c>
      <c r="K139" s="133"/>
      <c r="L139" s="30"/>
      <c r="M139" s="134" t="s">
        <v>19</v>
      </c>
      <c r="N139" s="135" t="s">
        <v>41</v>
      </c>
      <c r="P139" s="136">
        <f>O139*H139</f>
        <v>0</v>
      </c>
      <c r="Q139" s="136">
        <v>0.0006</v>
      </c>
      <c r="R139" s="136">
        <f>Q139*H139</f>
        <v>0.011208</v>
      </c>
      <c r="S139" s="136">
        <v>0</v>
      </c>
      <c r="T139" s="137">
        <f>S139*H139</f>
        <v>0</v>
      </c>
      <c r="AR139" s="138" t="s">
        <v>127</v>
      </c>
      <c r="AT139" s="138" t="s">
        <v>123</v>
      </c>
      <c r="AU139" s="138" t="s">
        <v>80</v>
      </c>
      <c r="AY139" s="15" t="s">
        <v>121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5" t="s">
        <v>78</v>
      </c>
      <c r="BK139" s="139">
        <f>ROUND(I139*H139,2)</f>
        <v>0</v>
      </c>
      <c r="BL139" s="15" t="s">
        <v>127</v>
      </c>
      <c r="BM139" s="138" t="s">
        <v>334</v>
      </c>
    </row>
    <row r="140" spans="2:47" s="1" customFormat="1" ht="12">
      <c r="B140" s="30"/>
      <c r="D140" s="140" t="s">
        <v>129</v>
      </c>
      <c r="F140" s="141" t="s">
        <v>335</v>
      </c>
      <c r="I140" s="142"/>
      <c r="L140" s="30"/>
      <c r="M140" s="143"/>
      <c r="T140" s="51"/>
      <c r="AT140" s="15" t="s">
        <v>129</v>
      </c>
      <c r="AU140" s="15" t="s">
        <v>80</v>
      </c>
    </row>
    <row r="141" spans="2:47" s="1" customFormat="1" ht="12">
      <c r="B141" s="30"/>
      <c r="D141" s="144" t="s">
        <v>131</v>
      </c>
      <c r="F141" s="145" t="s">
        <v>336</v>
      </c>
      <c r="I141" s="142"/>
      <c r="L141" s="30"/>
      <c r="M141" s="143"/>
      <c r="T141" s="51"/>
      <c r="AT141" s="15" t="s">
        <v>131</v>
      </c>
      <c r="AU141" s="15" t="s">
        <v>80</v>
      </c>
    </row>
    <row r="142" spans="2:51" s="12" customFormat="1" ht="12">
      <c r="B142" s="146"/>
      <c r="D142" s="140" t="s">
        <v>145</v>
      </c>
      <c r="E142" s="147" t="s">
        <v>19</v>
      </c>
      <c r="F142" s="148" t="s">
        <v>337</v>
      </c>
      <c r="H142" s="149">
        <v>18.68</v>
      </c>
      <c r="I142" s="150"/>
      <c r="L142" s="146"/>
      <c r="M142" s="151"/>
      <c r="T142" s="152"/>
      <c r="AT142" s="147" t="s">
        <v>145</v>
      </c>
      <c r="AU142" s="147" t="s">
        <v>80</v>
      </c>
      <c r="AV142" s="12" t="s">
        <v>80</v>
      </c>
      <c r="AW142" s="12" t="s">
        <v>31</v>
      </c>
      <c r="AX142" s="12" t="s">
        <v>78</v>
      </c>
      <c r="AY142" s="147" t="s">
        <v>121</v>
      </c>
    </row>
    <row r="143" spans="2:65" s="1" customFormat="1" ht="24.2" customHeight="1">
      <c r="B143" s="30"/>
      <c r="C143" s="126" t="s">
        <v>208</v>
      </c>
      <c r="D143" s="126" t="s">
        <v>123</v>
      </c>
      <c r="E143" s="127" t="s">
        <v>338</v>
      </c>
      <c r="F143" s="128" t="s">
        <v>339</v>
      </c>
      <c r="G143" s="129" t="s">
        <v>178</v>
      </c>
      <c r="H143" s="130">
        <v>18.68</v>
      </c>
      <c r="I143" s="131"/>
      <c r="J143" s="132">
        <f>ROUND(I143*H143,2)</f>
        <v>0</v>
      </c>
      <c r="K143" s="133"/>
      <c r="L143" s="30"/>
      <c r="M143" s="134" t="s">
        <v>19</v>
      </c>
      <c r="N143" s="135" t="s">
        <v>41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127</v>
      </c>
      <c r="AT143" s="138" t="s">
        <v>123</v>
      </c>
      <c r="AU143" s="138" t="s">
        <v>80</v>
      </c>
      <c r="AY143" s="15" t="s">
        <v>121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5" t="s">
        <v>78</v>
      </c>
      <c r="BK143" s="139">
        <f>ROUND(I143*H143,2)</f>
        <v>0</v>
      </c>
      <c r="BL143" s="15" t="s">
        <v>127</v>
      </c>
      <c r="BM143" s="138" t="s">
        <v>340</v>
      </c>
    </row>
    <row r="144" spans="2:47" s="1" customFormat="1" ht="12">
      <c r="B144" s="30"/>
      <c r="D144" s="140" t="s">
        <v>129</v>
      </c>
      <c r="F144" s="141" t="s">
        <v>341</v>
      </c>
      <c r="I144" s="142"/>
      <c r="L144" s="30"/>
      <c r="M144" s="143"/>
      <c r="T144" s="51"/>
      <c r="AT144" s="15" t="s">
        <v>129</v>
      </c>
      <c r="AU144" s="15" t="s">
        <v>80</v>
      </c>
    </row>
    <row r="145" spans="2:47" s="1" customFormat="1" ht="12">
      <c r="B145" s="30"/>
      <c r="D145" s="144" t="s">
        <v>131</v>
      </c>
      <c r="F145" s="145" t="s">
        <v>342</v>
      </c>
      <c r="I145" s="142"/>
      <c r="L145" s="30"/>
      <c r="M145" s="143"/>
      <c r="T145" s="51"/>
      <c r="AT145" s="15" t="s">
        <v>131</v>
      </c>
      <c r="AU145" s="15" t="s">
        <v>80</v>
      </c>
    </row>
    <row r="146" spans="2:51" s="12" customFormat="1" ht="12">
      <c r="B146" s="146"/>
      <c r="D146" s="140" t="s">
        <v>145</v>
      </c>
      <c r="E146" s="147" t="s">
        <v>19</v>
      </c>
      <c r="F146" s="148" t="s">
        <v>337</v>
      </c>
      <c r="H146" s="149">
        <v>18.68</v>
      </c>
      <c r="I146" s="150"/>
      <c r="L146" s="146"/>
      <c r="M146" s="151"/>
      <c r="T146" s="152"/>
      <c r="AT146" s="147" t="s">
        <v>145</v>
      </c>
      <c r="AU146" s="147" t="s">
        <v>80</v>
      </c>
      <c r="AV146" s="12" t="s">
        <v>80</v>
      </c>
      <c r="AW146" s="12" t="s">
        <v>31</v>
      </c>
      <c r="AX146" s="12" t="s">
        <v>78</v>
      </c>
      <c r="AY146" s="147" t="s">
        <v>121</v>
      </c>
    </row>
    <row r="147" spans="2:63" s="11" customFormat="1" ht="22.9" customHeight="1">
      <c r="B147" s="114"/>
      <c r="D147" s="115" t="s">
        <v>69</v>
      </c>
      <c r="E147" s="124" t="s">
        <v>233</v>
      </c>
      <c r="F147" s="124" t="s">
        <v>234</v>
      </c>
      <c r="I147" s="117"/>
      <c r="J147" s="125">
        <f>BK147</f>
        <v>0</v>
      </c>
      <c r="L147" s="114"/>
      <c r="M147" s="119"/>
      <c r="P147" s="120">
        <f>SUM(P148:P153)</f>
        <v>0</v>
      </c>
      <c r="R147" s="120">
        <f>SUM(R148:R153)</f>
        <v>0</v>
      </c>
      <c r="T147" s="121">
        <f>SUM(T148:T153)</f>
        <v>0</v>
      </c>
      <c r="AR147" s="115" t="s">
        <v>78</v>
      </c>
      <c r="AT147" s="122" t="s">
        <v>69</v>
      </c>
      <c r="AU147" s="122" t="s">
        <v>78</v>
      </c>
      <c r="AY147" s="115" t="s">
        <v>121</v>
      </c>
      <c r="BK147" s="123">
        <f>SUM(BK148:BK153)</f>
        <v>0</v>
      </c>
    </row>
    <row r="148" spans="2:65" s="1" customFormat="1" ht="16.5" customHeight="1">
      <c r="B148" s="30"/>
      <c r="C148" s="126" t="s">
        <v>214</v>
      </c>
      <c r="D148" s="126" t="s">
        <v>123</v>
      </c>
      <c r="E148" s="127" t="s">
        <v>343</v>
      </c>
      <c r="F148" s="128" t="s">
        <v>344</v>
      </c>
      <c r="G148" s="129" t="s">
        <v>163</v>
      </c>
      <c r="H148" s="130">
        <v>72.16</v>
      </c>
      <c r="I148" s="131"/>
      <c r="J148" s="132">
        <f>ROUND(I148*H148,2)</f>
        <v>0</v>
      </c>
      <c r="K148" s="133"/>
      <c r="L148" s="30"/>
      <c r="M148" s="134" t="s">
        <v>19</v>
      </c>
      <c r="N148" s="135" t="s">
        <v>41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127</v>
      </c>
      <c r="AT148" s="138" t="s">
        <v>123</v>
      </c>
      <c r="AU148" s="138" t="s">
        <v>80</v>
      </c>
      <c r="AY148" s="15" t="s">
        <v>121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5" t="s">
        <v>78</v>
      </c>
      <c r="BK148" s="139">
        <f>ROUND(I148*H148,2)</f>
        <v>0</v>
      </c>
      <c r="BL148" s="15" t="s">
        <v>127</v>
      </c>
      <c r="BM148" s="138" t="s">
        <v>345</v>
      </c>
    </row>
    <row r="149" spans="2:47" s="1" customFormat="1" ht="12">
      <c r="B149" s="30"/>
      <c r="D149" s="140" t="s">
        <v>129</v>
      </c>
      <c r="F149" s="141" t="s">
        <v>346</v>
      </c>
      <c r="I149" s="142"/>
      <c r="L149" s="30"/>
      <c r="M149" s="143"/>
      <c r="T149" s="51"/>
      <c r="AT149" s="15" t="s">
        <v>129</v>
      </c>
      <c r="AU149" s="15" t="s">
        <v>80</v>
      </c>
    </row>
    <row r="150" spans="2:47" s="1" customFormat="1" ht="12">
      <c r="B150" s="30"/>
      <c r="D150" s="144" t="s">
        <v>131</v>
      </c>
      <c r="F150" s="145" t="s">
        <v>347</v>
      </c>
      <c r="I150" s="142"/>
      <c r="L150" s="30"/>
      <c r="M150" s="143"/>
      <c r="T150" s="51"/>
      <c r="AT150" s="15" t="s">
        <v>131</v>
      </c>
      <c r="AU150" s="15" t="s">
        <v>80</v>
      </c>
    </row>
    <row r="151" spans="2:65" s="1" customFormat="1" ht="33" customHeight="1">
      <c r="B151" s="30"/>
      <c r="C151" s="126" t="s">
        <v>220</v>
      </c>
      <c r="D151" s="126" t="s">
        <v>123</v>
      </c>
      <c r="E151" s="127" t="s">
        <v>348</v>
      </c>
      <c r="F151" s="128" t="s">
        <v>349</v>
      </c>
      <c r="G151" s="129" t="s">
        <v>163</v>
      </c>
      <c r="H151" s="130">
        <v>72.16</v>
      </c>
      <c r="I151" s="131"/>
      <c r="J151" s="132">
        <f>ROUND(I151*H151,2)</f>
        <v>0</v>
      </c>
      <c r="K151" s="133"/>
      <c r="L151" s="30"/>
      <c r="M151" s="134" t="s">
        <v>19</v>
      </c>
      <c r="N151" s="135" t="s">
        <v>41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127</v>
      </c>
      <c r="AT151" s="138" t="s">
        <v>123</v>
      </c>
      <c r="AU151" s="138" t="s">
        <v>80</v>
      </c>
      <c r="AY151" s="15" t="s">
        <v>121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5" t="s">
        <v>78</v>
      </c>
      <c r="BK151" s="139">
        <f>ROUND(I151*H151,2)</f>
        <v>0</v>
      </c>
      <c r="BL151" s="15" t="s">
        <v>127</v>
      </c>
      <c r="BM151" s="138" t="s">
        <v>350</v>
      </c>
    </row>
    <row r="152" spans="2:47" s="1" customFormat="1" ht="12">
      <c r="B152" s="30"/>
      <c r="D152" s="140" t="s">
        <v>129</v>
      </c>
      <c r="F152" s="141" t="s">
        <v>351</v>
      </c>
      <c r="I152" s="142"/>
      <c r="L152" s="30"/>
      <c r="M152" s="143"/>
      <c r="T152" s="51"/>
      <c r="AT152" s="15" t="s">
        <v>129</v>
      </c>
      <c r="AU152" s="15" t="s">
        <v>80</v>
      </c>
    </row>
    <row r="153" spans="2:47" s="1" customFormat="1" ht="12">
      <c r="B153" s="30"/>
      <c r="D153" s="144" t="s">
        <v>131</v>
      </c>
      <c r="F153" s="145" t="s">
        <v>352</v>
      </c>
      <c r="I153" s="142"/>
      <c r="L153" s="30"/>
      <c r="M153" s="143"/>
      <c r="T153" s="51"/>
      <c r="AT153" s="15" t="s">
        <v>131</v>
      </c>
      <c r="AU153" s="15" t="s">
        <v>80</v>
      </c>
    </row>
    <row r="154" spans="2:63" s="11" customFormat="1" ht="25.9" customHeight="1">
      <c r="B154" s="114"/>
      <c r="D154" s="115" t="s">
        <v>69</v>
      </c>
      <c r="E154" s="116" t="s">
        <v>353</v>
      </c>
      <c r="F154" s="116" t="s">
        <v>354</v>
      </c>
      <c r="I154" s="117"/>
      <c r="J154" s="118">
        <f>BK154</f>
        <v>0</v>
      </c>
      <c r="L154" s="114"/>
      <c r="M154" s="119"/>
      <c r="P154" s="120">
        <f>P155</f>
        <v>0</v>
      </c>
      <c r="R154" s="120">
        <f>R155</f>
        <v>0</v>
      </c>
      <c r="T154" s="121">
        <f>T155</f>
        <v>0</v>
      </c>
      <c r="AR154" s="115" t="s">
        <v>139</v>
      </c>
      <c r="AT154" s="122" t="s">
        <v>69</v>
      </c>
      <c r="AU154" s="122" t="s">
        <v>70</v>
      </c>
      <c r="AY154" s="115" t="s">
        <v>121</v>
      </c>
      <c r="BK154" s="123">
        <f>BK155</f>
        <v>0</v>
      </c>
    </row>
    <row r="155" spans="2:63" s="11" customFormat="1" ht="22.9" customHeight="1">
      <c r="B155" s="114"/>
      <c r="D155" s="115" t="s">
        <v>69</v>
      </c>
      <c r="E155" s="124" t="s">
        <v>355</v>
      </c>
      <c r="F155" s="124" t="s">
        <v>356</v>
      </c>
      <c r="I155" s="117"/>
      <c r="J155" s="125">
        <f>BK155</f>
        <v>0</v>
      </c>
      <c r="L155" s="114"/>
      <c r="M155" s="119"/>
      <c r="P155" s="120">
        <f>SUM(P156:P169)</f>
        <v>0</v>
      </c>
      <c r="R155" s="120">
        <f>SUM(R156:R169)</f>
        <v>0</v>
      </c>
      <c r="T155" s="121">
        <f>SUM(T156:T169)</f>
        <v>0</v>
      </c>
      <c r="AR155" s="115" t="s">
        <v>139</v>
      </c>
      <c r="AT155" s="122" t="s">
        <v>69</v>
      </c>
      <c r="AU155" s="122" t="s">
        <v>78</v>
      </c>
      <c r="AY155" s="115" t="s">
        <v>121</v>
      </c>
      <c r="BK155" s="123">
        <f>SUM(BK156:BK169)</f>
        <v>0</v>
      </c>
    </row>
    <row r="156" spans="2:65" s="1" customFormat="1" ht="24.2" customHeight="1">
      <c r="B156" s="30"/>
      <c r="C156" s="126" t="s">
        <v>227</v>
      </c>
      <c r="D156" s="126" t="s">
        <v>123</v>
      </c>
      <c r="E156" s="127" t="s">
        <v>357</v>
      </c>
      <c r="F156" s="128" t="s">
        <v>358</v>
      </c>
      <c r="G156" s="129" t="s">
        <v>191</v>
      </c>
      <c r="H156" s="130">
        <v>6</v>
      </c>
      <c r="I156" s="131"/>
      <c r="J156" s="132">
        <f>ROUND(I156*H156,2)</f>
        <v>0</v>
      </c>
      <c r="K156" s="133"/>
      <c r="L156" s="30"/>
      <c r="M156" s="134" t="s">
        <v>19</v>
      </c>
      <c r="N156" s="135" t="s">
        <v>41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359</v>
      </c>
      <c r="AT156" s="138" t="s">
        <v>123</v>
      </c>
      <c r="AU156" s="138" t="s">
        <v>80</v>
      </c>
      <c r="AY156" s="15" t="s">
        <v>121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5" t="s">
        <v>78</v>
      </c>
      <c r="BK156" s="139">
        <f>ROUND(I156*H156,2)</f>
        <v>0</v>
      </c>
      <c r="BL156" s="15" t="s">
        <v>359</v>
      </c>
      <c r="BM156" s="138" t="s">
        <v>360</v>
      </c>
    </row>
    <row r="157" spans="2:47" s="1" customFormat="1" ht="12">
      <c r="B157" s="30"/>
      <c r="D157" s="140" t="s">
        <v>129</v>
      </c>
      <c r="F157" s="141" t="s">
        <v>361</v>
      </c>
      <c r="I157" s="142"/>
      <c r="L157" s="30"/>
      <c r="M157" s="143"/>
      <c r="T157" s="51"/>
      <c r="AT157" s="15" t="s">
        <v>129</v>
      </c>
      <c r="AU157" s="15" t="s">
        <v>80</v>
      </c>
    </row>
    <row r="158" spans="2:47" s="1" customFormat="1" ht="12">
      <c r="B158" s="30"/>
      <c r="D158" s="144" t="s">
        <v>131</v>
      </c>
      <c r="F158" s="145" t="s">
        <v>362</v>
      </c>
      <c r="I158" s="142"/>
      <c r="L158" s="30"/>
      <c r="M158" s="143"/>
      <c r="T158" s="51"/>
      <c r="AT158" s="15" t="s">
        <v>131</v>
      </c>
      <c r="AU158" s="15" t="s">
        <v>80</v>
      </c>
    </row>
    <row r="159" spans="2:65" s="1" customFormat="1" ht="24.2" customHeight="1">
      <c r="B159" s="30"/>
      <c r="C159" s="157" t="s">
        <v>235</v>
      </c>
      <c r="D159" s="157" t="s">
        <v>353</v>
      </c>
      <c r="E159" s="158" t="s">
        <v>363</v>
      </c>
      <c r="F159" s="159" t="s">
        <v>364</v>
      </c>
      <c r="G159" s="160" t="s">
        <v>191</v>
      </c>
      <c r="H159" s="161">
        <v>6</v>
      </c>
      <c r="I159" s="162"/>
      <c r="J159" s="163">
        <f>ROUND(I159*H159,2)</f>
        <v>0</v>
      </c>
      <c r="K159" s="164"/>
      <c r="L159" s="165"/>
      <c r="M159" s="166" t="s">
        <v>19</v>
      </c>
      <c r="N159" s="167" t="s">
        <v>41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365</v>
      </c>
      <c r="AT159" s="138" t="s">
        <v>353</v>
      </c>
      <c r="AU159" s="138" t="s">
        <v>80</v>
      </c>
      <c r="AY159" s="15" t="s">
        <v>121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5" t="s">
        <v>78</v>
      </c>
      <c r="BK159" s="139">
        <f>ROUND(I159*H159,2)</f>
        <v>0</v>
      </c>
      <c r="BL159" s="15" t="s">
        <v>359</v>
      </c>
      <c r="BM159" s="138" t="s">
        <v>366</v>
      </c>
    </row>
    <row r="160" spans="2:47" s="1" customFormat="1" ht="12">
      <c r="B160" s="30"/>
      <c r="D160" s="140" t="s">
        <v>129</v>
      </c>
      <c r="F160" s="141" t="s">
        <v>364</v>
      </c>
      <c r="I160" s="142"/>
      <c r="L160" s="30"/>
      <c r="M160" s="143"/>
      <c r="T160" s="51"/>
      <c r="AT160" s="15" t="s">
        <v>129</v>
      </c>
      <c r="AU160" s="15" t="s">
        <v>80</v>
      </c>
    </row>
    <row r="161" spans="2:65" s="1" customFormat="1" ht="16.5" customHeight="1">
      <c r="B161" s="30"/>
      <c r="C161" s="126" t="s">
        <v>367</v>
      </c>
      <c r="D161" s="126" t="s">
        <v>123</v>
      </c>
      <c r="E161" s="127" t="s">
        <v>368</v>
      </c>
      <c r="F161" s="128" t="s">
        <v>369</v>
      </c>
      <c r="G161" s="129" t="s">
        <v>191</v>
      </c>
      <c r="H161" s="130">
        <v>24</v>
      </c>
      <c r="I161" s="131"/>
      <c r="J161" s="132">
        <f>ROUND(I161*H161,2)</f>
        <v>0</v>
      </c>
      <c r="K161" s="133"/>
      <c r="L161" s="30"/>
      <c r="M161" s="134" t="s">
        <v>19</v>
      </c>
      <c r="N161" s="135" t="s">
        <v>41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359</v>
      </c>
      <c r="AT161" s="138" t="s">
        <v>123</v>
      </c>
      <c r="AU161" s="138" t="s">
        <v>80</v>
      </c>
      <c r="AY161" s="15" t="s">
        <v>121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5" t="s">
        <v>78</v>
      </c>
      <c r="BK161" s="139">
        <f>ROUND(I161*H161,2)</f>
        <v>0</v>
      </c>
      <c r="BL161" s="15" t="s">
        <v>359</v>
      </c>
      <c r="BM161" s="138" t="s">
        <v>370</v>
      </c>
    </row>
    <row r="162" spans="2:47" s="1" customFormat="1" ht="12">
      <c r="B162" s="30"/>
      <c r="D162" s="140" t="s">
        <v>129</v>
      </c>
      <c r="F162" s="141" t="s">
        <v>369</v>
      </c>
      <c r="I162" s="142"/>
      <c r="L162" s="30"/>
      <c r="M162" s="143"/>
      <c r="T162" s="51"/>
      <c r="AT162" s="15" t="s">
        <v>129</v>
      </c>
      <c r="AU162" s="15" t="s">
        <v>80</v>
      </c>
    </row>
    <row r="163" spans="2:65" s="1" customFormat="1" ht="24.2" customHeight="1">
      <c r="B163" s="30"/>
      <c r="C163" s="126" t="s">
        <v>371</v>
      </c>
      <c r="D163" s="126" t="s">
        <v>123</v>
      </c>
      <c r="E163" s="127" t="s">
        <v>372</v>
      </c>
      <c r="F163" s="128" t="s">
        <v>373</v>
      </c>
      <c r="G163" s="129" t="s">
        <v>374</v>
      </c>
      <c r="H163" s="130">
        <v>1</v>
      </c>
      <c r="I163" s="131"/>
      <c r="J163" s="132">
        <f>ROUND(I163*H163,2)</f>
        <v>0</v>
      </c>
      <c r="K163" s="133"/>
      <c r="L163" s="30"/>
      <c r="M163" s="134" t="s">
        <v>19</v>
      </c>
      <c r="N163" s="135" t="s">
        <v>41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359</v>
      </c>
      <c r="AT163" s="138" t="s">
        <v>123</v>
      </c>
      <c r="AU163" s="138" t="s">
        <v>80</v>
      </c>
      <c r="AY163" s="15" t="s">
        <v>121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5" t="s">
        <v>78</v>
      </c>
      <c r="BK163" s="139">
        <f>ROUND(I163*H163,2)</f>
        <v>0</v>
      </c>
      <c r="BL163" s="15" t="s">
        <v>359</v>
      </c>
      <c r="BM163" s="138" t="s">
        <v>375</v>
      </c>
    </row>
    <row r="164" spans="2:47" s="1" customFormat="1" ht="12">
      <c r="B164" s="30"/>
      <c r="D164" s="140" t="s">
        <v>129</v>
      </c>
      <c r="F164" s="141" t="s">
        <v>373</v>
      </c>
      <c r="I164" s="142"/>
      <c r="L164" s="30"/>
      <c r="M164" s="143"/>
      <c r="T164" s="51"/>
      <c r="AT164" s="15" t="s">
        <v>129</v>
      </c>
      <c r="AU164" s="15" t="s">
        <v>80</v>
      </c>
    </row>
    <row r="165" spans="2:65" s="1" customFormat="1" ht="24.2" customHeight="1">
      <c r="B165" s="30"/>
      <c r="C165" s="126" t="s">
        <v>7</v>
      </c>
      <c r="D165" s="126" t="s">
        <v>123</v>
      </c>
      <c r="E165" s="127" t="s">
        <v>376</v>
      </c>
      <c r="F165" s="128" t="s">
        <v>377</v>
      </c>
      <c r="G165" s="129" t="s">
        <v>178</v>
      </c>
      <c r="H165" s="130">
        <v>330</v>
      </c>
      <c r="I165" s="131"/>
      <c r="J165" s="132">
        <f>ROUND(I165*H165,2)</f>
        <v>0</v>
      </c>
      <c r="K165" s="133"/>
      <c r="L165" s="30"/>
      <c r="M165" s="134" t="s">
        <v>19</v>
      </c>
      <c r="N165" s="135" t="s">
        <v>41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359</v>
      </c>
      <c r="AT165" s="138" t="s">
        <v>123</v>
      </c>
      <c r="AU165" s="138" t="s">
        <v>80</v>
      </c>
      <c r="AY165" s="15" t="s">
        <v>121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5" t="s">
        <v>78</v>
      </c>
      <c r="BK165" s="139">
        <f>ROUND(I165*H165,2)</f>
        <v>0</v>
      </c>
      <c r="BL165" s="15" t="s">
        <v>359</v>
      </c>
      <c r="BM165" s="138" t="s">
        <v>378</v>
      </c>
    </row>
    <row r="166" spans="2:47" s="1" customFormat="1" ht="12">
      <c r="B166" s="30"/>
      <c r="D166" s="140" t="s">
        <v>129</v>
      </c>
      <c r="F166" s="141" t="s">
        <v>379</v>
      </c>
      <c r="I166" s="142"/>
      <c r="L166" s="30"/>
      <c r="M166" s="143"/>
      <c r="T166" s="51"/>
      <c r="AT166" s="15" t="s">
        <v>129</v>
      </c>
      <c r="AU166" s="15" t="s">
        <v>80</v>
      </c>
    </row>
    <row r="167" spans="2:65" s="1" customFormat="1" ht="24.2" customHeight="1">
      <c r="B167" s="30"/>
      <c r="C167" s="126" t="s">
        <v>380</v>
      </c>
      <c r="D167" s="126" t="s">
        <v>123</v>
      </c>
      <c r="E167" s="127" t="s">
        <v>381</v>
      </c>
      <c r="F167" s="128" t="s">
        <v>382</v>
      </c>
      <c r="G167" s="129" t="s">
        <v>191</v>
      </c>
      <c r="H167" s="130">
        <v>6</v>
      </c>
      <c r="I167" s="131"/>
      <c r="J167" s="132">
        <f>ROUND(I167*H167,2)</f>
        <v>0</v>
      </c>
      <c r="K167" s="133"/>
      <c r="L167" s="30"/>
      <c r="M167" s="134" t="s">
        <v>19</v>
      </c>
      <c r="N167" s="135" t="s">
        <v>41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359</v>
      </c>
      <c r="AT167" s="138" t="s">
        <v>123</v>
      </c>
      <c r="AU167" s="138" t="s">
        <v>80</v>
      </c>
      <c r="AY167" s="15" t="s">
        <v>121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5" t="s">
        <v>78</v>
      </c>
      <c r="BK167" s="139">
        <f>ROUND(I167*H167,2)</f>
        <v>0</v>
      </c>
      <c r="BL167" s="15" t="s">
        <v>359</v>
      </c>
      <c r="BM167" s="138" t="s">
        <v>383</v>
      </c>
    </row>
    <row r="168" spans="2:47" s="1" customFormat="1" ht="12">
      <c r="B168" s="30"/>
      <c r="D168" s="140" t="s">
        <v>129</v>
      </c>
      <c r="F168" s="141" t="s">
        <v>384</v>
      </c>
      <c r="I168" s="142"/>
      <c r="L168" s="30"/>
      <c r="M168" s="143"/>
      <c r="T168" s="51"/>
      <c r="AT168" s="15" t="s">
        <v>129</v>
      </c>
      <c r="AU168" s="15" t="s">
        <v>80</v>
      </c>
    </row>
    <row r="169" spans="2:47" s="1" customFormat="1" ht="12">
      <c r="B169" s="30"/>
      <c r="D169" s="144" t="s">
        <v>131</v>
      </c>
      <c r="F169" s="145" t="s">
        <v>385</v>
      </c>
      <c r="I169" s="142"/>
      <c r="L169" s="30"/>
      <c r="M169" s="153"/>
      <c r="N169" s="154"/>
      <c r="O169" s="154"/>
      <c r="P169" s="154"/>
      <c r="Q169" s="154"/>
      <c r="R169" s="154"/>
      <c r="S169" s="154"/>
      <c r="T169" s="155"/>
      <c r="AT169" s="15" t="s">
        <v>131</v>
      </c>
      <c r="AU169" s="15" t="s">
        <v>80</v>
      </c>
    </row>
    <row r="170" spans="2:12" s="1" customFormat="1" ht="6.95" customHeight="1">
      <c r="B170" s="39"/>
      <c r="C170" s="40"/>
      <c r="D170" s="40"/>
      <c r="E170" s="40"/>
      <c r="F170" s="40"/>
      <c r="G170" s="40"/>
      <c r="H170" s="40"/>
      <c r="I170" s="40"/>
      <c r="J170" s="40"/>
      <c r="K170" s="40"/>
      <c r="L170" s="30"/>
    </row>
  </sheetData>
  <sheetProtection algorithmName="SHA-512" hashValue="5JbTEdCol/v2A5Ihatn6lWYaSG/GTM+nk2359f4fMOD5/Kfc3JuEXwISZ/lC56w+NVxTJYBuR4QkhiBAE0njDg==" saltValue="TWkVmf6V1hlGa2dgUFX61C5GrI+0+0lk6Rm46Euxh75xi7adgtWNs61jiSb3OVkd7W2sr6sS0uvIJyODIpH4zg==" spinCount="100000" sheet="1" objects="1" scenarios="1" formatColumns="0" formatRows="0" autoFilter="0"/>
  <autoFilter ref="C86:K16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1/113107043"/>
    <hyperlink ref="F96" r:id="rId2" display="https://podminky.urs.cz/item/CS_URS_2023_01/113107423"/>
    <hyperlink ref="F100" r:id="rId3" display="https://podminky.urs.cz/item/CS_URS_2023_01/133251102"/>
    <hyperlink ref="F104" r:id="rId4" display="https://podminky.urs.cz/item/CS_URS_2023_01/162751117"/>
    <hyperlink ref="F107" r:id="rId5" display="https://podminky.urs.cz/item/CS_URS_2023_01/162751119"/>
    <hyperlink ref="F111" r:id="rId6" display="https://podminky.urs.cz/item/CS_URS_2023_01/171201231"/>
    <hyperlink ref="F116" r:id="rId7" display="https://podminky.urs.cz/item/CS_URS_2023_01/275313811"/>
    <hyperlink ref="F120" r:id="rId8" display="https://podminky.urs.cz/item/CS_URS_2023_01/564871016"/>
    <hyperlink ref="F124" r:id="rId9" display="https://podminky.urs.cz/item/CS_URS_2023_01/565155101"/>
    <hyperlink ref="F128" r:id="rId10" display="https://podminky.urs.cz/item/CS_URS_2023_01/573111111"/>
    <hyperlink ref="F132" r:id="rId11" display="https://podminky.urs.cz/item/CS_URS_2023_01/573211112"/>
    <hyperlink ref="F136" r:id="rId12" display="https://podminky.urs.cz/item/CS_URS_2023_01/577134031"/>
    <hyperlink ref="F141" r:id="rId13" display="https://podminky.urs.cz/item/CS_URS_2023_01/919732221"/>
    <hyperlink ref="F145" r:id="rId14" display="https://podminky.urs.cz/item/CS_URS_2023_01/919735113"/>
    <hyperlink ref="F150" r:id="rId15" display="https://podminky.urs.cz/item/CS_URS_2023_01/998011001"/>
    <hyperlink ref="F153" r:id="rId16" display="https://podminky.urs.cz/item/CS_URS_2023_01/998225111"/>
    <hyperlink ref="F158" r:id="rId17" display="https://podminky.urs.cz/item/CS_URS_2023_01/210204012"/>
    <hyperlink ref="F169" r:id="rId18" display="https://podminky.urs.cz/item/CS_URS_2024_01/21020410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93</v>
      </c>
      <c r="L4" s="18"/>
      <c r="M4" s="83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53" t="str">
        <f>'Rekapitulace stavby'!K6</f>
        <v>UMT v SOŠ Liblice</v>
      </c>
      <c r="F7" s="254"/>
      <c r="G7" s="254"/>
      <c r="H7" s="254"/>
      <c r="L7" s="18"/>
    </row>
    <row r="8" spans="2:12" s="1" customFormat="1" ht="12" customHeight="1">
      <c r="B8" s="30"/>
      <c r="D8" s="25" t="s">
        <v>94</v>
      </c>
      <c r="L8" s="30"/>
    </row>
    <row r="9" spans="2:12" s="1" customFormat="1" ht="16.5" customHeight="1">
      <c r="B9" s="30"/>
      <c r="E9" s="217" t="s">
        <v>386</v>
      </c>
      <c r="F9" s="255"/>
      <c r="G9" s="255"/>
      <c r="H9" s="255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26. 6. 2023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56" t="str">
        <f>'Rekapitulace stavby'!E14</f>
        <v>Vyplň údaj</v>
      </c>
      <c r="F18" s="238"/>
      <c r="G18" s="238"/>
      <c r="H18" s="238"/>
      <c r="I18" s="2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">
        <v>19</v>
      </c>
      <c r="L23" s="30"/>
    </row>
    <row r="24" spans="2:12" s="1" customFormat="1" ht="18" customHeight="1">
      <c r="B24" s="30"/>
      <c r="E24" s="23" t="s">
        <v>33</v>
      </c>
      <c r="I24" s="25" t="s">
        <v>27</v>
      </c>
      <c r="J24" s="23" t="s">
        <v>19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4"/>
      <c r="E27" s="242" t="s">
        <v>19</v>
      </c>
      <c r="F27" s="242"/>
      <c r="G27" s="242"/>
      <c r="H27" s="242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85" t="s">
        <v>36</v>
      </c>
      <c r="J30" s="61">
        <f>ROUND(J84,2)</f>
        <v>0</v>
      </c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0" t="s">
        <v>40</v>
      </c>
      <c r="E33" s="25" t="s">
        <v>41</v>
      </c>
      <c r="F33" s="86">
        <f>ROUND((SUM(BE84:BE129)),2)</f>
        <v>0</v>
      </c>
      <c r="I33" s="87">
        <v>0.21</v>
      </c>
      <c r="J33" s="86">
        <f>ROUND(((SUM(BE84:BE129))*I33),2)</f>
        <v>0</v>
      </c>
      <c r="L33" s="30"/>
    </row>
    <row r="34" spans="2:12" s="1" customFormat="1" ht="14.45" customHeight="1">
      <c r="B34" s="30"/>
      <c r="E34" s="25" t="s">
        <v>42</v>
      </c>
      <c r="F34" s="86">
        <f>ROUND((SUM(BF84:BF129)),2)</f>
        <v>0</v>
      </c>
      <c r="I34" s="87">
        <v>0.12</v>
      </c>
      <c r="J34" s="86">
        <f>ROUND(((SUM(BF84:BF129))*I34),2)</f>
        <v>0</v>
      </c>
      <c r="L34" s="30"/>
    </row>
    <row r="35" spans="2:12" s="1" customFormat="1" ht="14.45" customHeight="1" hidden="1">
      <c r="B35" s="30"/>
      <c r="E35" s="25" t="s">
        <v>43</v>
      </c>
      <c r="F35" s="86">
        <f>ROUND((SUM(BG84:BG129)),2)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6">
        <f>ROUND((SUM(BH84:BH129)),2)</f>
        <v>0</v>
      </c>
      <c r="I36" s="87">
        <v>0.12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6">
        <f>ROUND((SUM(BI84:BI129)),2)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46</v>
      </c>
      <c r="E39" s="52"/>
      <c r="F39" s="52"/>
      <c r="G39" s="90" t="s">
        <v>47</v>
      </c>
      <c r="H39" s="91" t="s">
        <v>48</v>
      </c>
      <c r="I39" s="52"/>
      <c r="J39" s="92">
        <f>SUM(J30:J37)</f>
        <v>0</v>
      </c>
      <c r="K39" s="93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>
      <c r="B45" s="30"/>
      <c r="C45" s="19" t="s">
        <v>96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53" t="str">
        <f>E7</f>
        <v>UMT v SOŠ Liblice</v>
      </c>
      <c r="F48" s="254"/>
      <c r="G48" s="254"/>
      <c r="H48" s="254"/>
      <c r="L48" s="30"/>
    </row>
    <row r="49" spans="2:12" s="1" customFormat="1" ht="12" customHeight="1">
      <c r="B49" s="30"/>
      <c r="C49" s="25" t="s">
        <v>94</v>
      </c>
      <c r="L49" s="30"/>
    </row>
    <row r="50" spans="2:12" s="1" customFormat="1" ht="16.5" customHeight="1">
      <c r="B50" s="30"/>
      <c r="E50" s="217" t="str">
        <f>E9</f>
        <v>SO07 - ZPEVNĚNÉ PLOCHY</v>
      </c>
      <c r="F50" s="255"/>
      <c r="G50" s="255"/>
      <c r="H50" s="255"/>
      <c r="L50" s="30"/>
    </row>
    <row r="51" spans="2:12" s="1" customFormat="1" ht="6.95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26. 6. 2023</v>
      </c>
      <c r="L52" s="30"/>
    </row>
    <row r="53" spans="2:12" s="1" customFormat="1" ht="6.95" customHeight="1">
      <c r="B53" s="30"/>
      <c r="L53" s="30"/>
    </row>
    <row r="54" spans="2:12" s="1" customFormat="1" ht="15.2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25.7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>lacko.ondrej@seznam.cz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4" t="s">
        <v>97</v>
      </c>
      <c r="D57" s="88"/>
      <c r="E57" s="88"/>
      <c r="F57" s="88"/>
      <c r="G57" s="88"/>
      <c r="H57" s="88"/>
      <c r="I57" s="88"/>
      <c r="J57" s="95" t="s">
        <v>98</v>
      </c>
      <c r="K57" s="88"/>
      <c r="L57" s="30"/>
    </row>
    <row r="58" spans="2:12" s="1" customFormat="1" ht="10.35" customHeight="1">
      <c r="B58" s="30"/>
      <c r="L58" s="30"/>
    </row>
    <row r="59" spans="2:47" s="1" customFormat="1" ht="22.9" customHeight="1">
      <c r="B59" s="30"/>
      <c r="C59" s="96" t="s">
        <v>68</v>
      </c>
      <c r="J59" s="61">
        <f>J84</f>
        <v>0</v>
      </c>
      <c r="L59" s="30"/>
      <c r="AU59" s="15" t="s">
        <v>99</v>
      </c>
    </row>
    <row r="60" spans="2:12" s="8" customFormat="1" ht="24.95" customHeight="1">
      <c r="B60" s="97"/>
      <c r="D60" s="98" t="s">
        <v>100</v>
      </c>
      <c r="E60" s="99"/>
      <c r="F60" s="99"/>
      <c r="G60" s="99"/>
      <c r="H60" s="99"/>
      <c r="I60" s="99"/>
      <c r="J60" s="100">
        <f>J85</f>
        <v>0</v>
      </c>
      <c r="L60" s="97"/>
    </row>
    <row r="61" spans="2:12" s="9" customFormat="1" ht="19.9" customHeight="1">
      <c r="B61" s="101"/>
      <c r="D61" s="102" t="s">
        <v>101</v>
      </c>
      <c r="E61" s="103"/>
      <c r="F61" s="103"/>
      <c r="G61" s="103"/>
      <c r="H61" s="103"/>
      <c r="I61" s="103"/>
      <c r="J61" s="104">
        <f>J86</f>
        <v>0</v>
      </c>
      <c r="L61" s="101"/>
    </row>
    <row r="62" spans="2:12" s="9" customFormat="1" ht="19.9" customHeight="1">
      <c r="B62" s="101"/>
      <c r="D62" s="102" t="s">
        <v>103</v>
      </c>
      <c r="E62" s="103"/>
      <c r="F62" s="103"/>
      <c r="G62" s="103"/>
      <c r="H62" s="103"/>
      <c r="I62" s="103"/>
      <c r="J62" s="104">
        <f>J109</f>
        <v>0</v>
      </c>
      <c r="L62" s="101"/>
    </row>
    <row r="63" spans="2:12" s="9" customFormat="1" ht="19.9" customHeight="1">
      <c r="B63" s="101"/>
      <c r="D63" s="102" t="s">
        <v>104</v>
      </c>
      <c r="E63" s="103"/>
      <c r="F63" s="103"/>
      <c r="G63" s="103"/>
      <c r="H63" s="103"/>
      <c r="I63" s="103"/>
      <c r="J63" s="104">
        <f>J119</f>
        <v>0</v>
      </c>
      <c r="L63" s="101"/>
    </row>
    <row r="64" spans="2:12" s="9" customFormat="1" ht="19.9" customHeight="1">
      <c r="B64" s="101"/>
      <c r="D64" s="102" t="s">
        <v>105</v>
      </c>
      <c r="E64" s="103"/>
      <c r="F64" s="103"/>
      <c r="G64" s="103"/>
      <c r="H64" s="103"/>
      <c r="I64" s="103"/>
      <c r="J64" s="104">
        <f>J126</f>
        <v>0</v>
      </c>
      <c r="L64" s="101"/>
    </row>
    <row r="65" spans="2:12" s="1" customFormat="1" ht="21.75" customHeight="1">
      <c r="B65" s="30"/>
      <c r="L65" s="30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30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0"/>
    </row>
    <row r="71" spans="2:12" s="1" customFormat="1" ht="24.95" customHeight="1">
      <c r="B71" s="30"/>
      <c r="C71" s="19" t="s">
        <v>106</v>
      </c>
      <c r="L71" s="30"/>
    </row>
    <row r="72" spans="2:12" s="1" customFormat="1" ht="6.95" customHeight="1">
      <c r="B72" s="30"/>
      <c r="L72" s="30"/>
    </row>
    <row r="73" spans="2:12" s="1" customFormat="1" ht="12" customHeight="1">
      <c r="B73" s="30"/>
      <c r="C73" s="25" t="s">
        <v>16</v>
      </c>
      <c r="L73" s="30"/>
    </row>
    <row r="74" spans="2:12" s="1" customFormat="1" ht="16.5" customHeight="1">
      <c r="B74" s="30"/>
      <c r="E74" s="253" t="str">
        <f>E7</f>
        <v>UMT v SOŠ Liblice</v>
      </c>
      <c r="F74" s="254"/>
      <c r="G74" s="254"/>
      <c r="H74" s="254"/>
      <c r="L74" s="30"/>
    </row>
    <row r="75" spans="2:12" s="1" customFormat="1" ht="12" customHeight="1">
      <c r="B75" s="30"/>
      <c r="C75" s="25" t="s">
        <v>94</v>
      </c>
      <c r="L75" s="30"/>
    </row>
    <row r="76" spans="2:12" s="1" customFormat="1" ht="16.5" customHeight="1">
      <c r="B76" s="30"/>
      <c r="E76" s="217" t="str">
        <f>E9</f>
        <v>SO07 - ZPEVNĚNÉ PLOCHY</v>
      </c>
      <c r="F76" s="255"/>
      <c r="G76" s="255"/>
      <c r="H76" s="255"/>
      <c r="L76" s="30"/>
    </row>
    <row r="77" spans="2:12" s="1" customFormat="1" ht="6.95" customHeight="1">
      <c r="B77" s="30"/>
      <c r="L77" s="30"/>
    </row>
    <row r="78" spans="2:12" s="1" customFormat="1" ht="12" customHeight="1">
      <c r="B78" s="30"/>
      <c r="C78" s="25" t="s">
        <v>21</v>
      </c>
      <c r="F78" s="23" t="str">
        <f>F12</f>
        <v xml:space="preserve"> </v>
      </c>
      <c r="I78" s="25" t="s">
        <v>23</v>
      </c>
      <c r="J78" s="47" t="str">
        <f>IF(J12="","",J12)</f>
        <v>26. 6. 2023</v>
      </c>
      <c r="L78" s="30"/>
    </row>
    <row r="79" spans="2:12" s="1" customFormat="1" ht="6.95" customHeight="1">
      <c r="B79" s="30"/>
      <c r="L79" s="30"/>
    </row>
    <row r="80" spans="2:12" s="1" customFormat="1" ht="15.2" customHeight="1">
      <c r="B80" s="30"/>
      <c r="C80" s="25" t="s">
        <v>25</v>
      </c>
      <c r="F80" s="23" t="str">
        <f>E15</f>
        <v xml:space="preserve"> </v>
      </c>
      <c r="I80" s="25" t="s">
        <v>30</v>
      </c>
      <c r="J80" s="28" t="str">
        <f>E21</f>
        <v xml:space="preserve"> </v>
      </c>
      <c r="L80" s="30"/>
    </row>
    <row r="81" spans="2:12" s="1" customFormat="1" ht="25.7" customHeight="1">
      <c r="B81" s="30"/>
      <c r="C81" s="25" t="s">
        <v>28</v>
      </c>
      <c r="F81" s="23" t="str">
        <f>IF(E18="","",E18)</f>
        <v>Vyplň údaj</v>
      </c>
      <c r="I81" s="25" t="s">
        <v>32</v>
      </c>
      <c r="J81" s="28" t="str">
        <f>E24</f>
        <v>lacko.ondrej@seznam.cz</v>
      </c>
      <c r="L81" s="30"/>
    </row>
    <row r="82" spans="2:12" s="1" customFormat="1" ht="10.35" customHeight="1">
      <c r="B82" s="30"/>
      <c r="L82" s="30"/>
    </row>
    <row r="83" spans="2:20" s="10" customFormat="1" ht="29.25" customHeight="1">
      <c r="B83" s="105"/>
      <c r="C83" s="106" t="s">
        <v>107</v>
      </c>
      <c r="D83" s="107" t="s">
        <v>55</v>
      </c>
      <c r="E83" s="107" t="s">
        <v>51</v>
      </c>
      <c r="F83" s="107" t="s">
        <v>52</v>
      </c>
      <c r="G83" s="107" t="s">
        <v>108</v>
      </c>
      <c r="H83" s="107" t="s">
        <v>109</v>
      </c>
      <c r="I83" s="107" t="s">
        <v>110</v>
      </c>
      <c r="J83" s="108" t="s">
        <v>98</v>
      </c>
      <c r="K83" s="109" t="s">
        <v>111</v>
      </c>
      <c r="L83" s="105"/>
      <c r="M83" s="54" t="s">
        <v>19</v>
      </c>
      <c r="N83" s="55" t="s">
        <v>40</v>
      </c>
      <c r="O83" s="55" t="s">
        <v>112</v>
      </c>
      <c r="P83" s="55" t="s">
        <v>113</v>
      </c>
      <c r="Q83" s="55" t="s">
        <v>114</v>
      </c>
      <c r="R83" s="55" t="s">
        <v>115</v>
      </c>
      <c r="S83" s="55" t="s">
        <v>116</v>
      </c>
      <c r="T83" s="56" t="s">
        <v>117</v>
      </c>
    </row>
    <row r="84" spans="2:63" s="1" customFormat="1" ht="22.9" customHeight="1">
      <c r="B84" s="30"/>
      <c r="C84" s="59" t="s">
        <v>118</v>
      </c>
      <c r="J84" s="110">
        <f>BK84</f>
        <v>0</v>
      </c>
      <c r="L84" s="30"/>
      <c r="M84" s="57"/>
      <c r="N84" s="48"/>
      <c r="O84" s="48"/>
      <c r="P84" s="111">
        <f>P85</f>
        <v>0</v>
      </c>
      <c r="Q84" s="48"/>
      <c r="R84" s="111">
        <f>R85</f>
        <v>73.605786</v>
      </c>
      <c r="S84" s="48"/>
      <c r="T84" s="112">
        <f>T85</f>
        <v>0</v>
      </c>
      <c r="AT84" s="15" t="s">
        <v>69</v>
      </c>
      <c r="AU84" s="15" t="s">
        <v>99</v>
      </c>
      <c r="BK84" s="113">
        <f>BK85</f>
        <v>0</v>
      </c>
    </row>
    <row r="85" spans="2:63" s="11" customFormat="1" ht="25.9" customHeight="1">
      <c r="B85" s="114"/>
      <c r="D85" s="115" t="s">
        <v>69</v>
      </c>
      <c r="E85" s="116" t="s">
        <v>119</v>
      </c>
      <c r="F85" s="116" t="s">
        <v>120</v>
      </c>
      <c r="I85" s="117"/>
      <c r="J85" s="118">
        <f>BK85</f>
        <v>0</v>
      </c>
      <c r="L85" s="114"/>
      <c r="M85" s="119"/>
      <c r="P85" s="120">
        <f>P86+P109+P119+P126</f>
        <v>0</v>
      </c>
      <c r="R85" s="120">
        <f>R86+R109+R119+R126</f>
        <v>73.605786</v>
      </c>
      <c r="T85" s="121">
        <f>T86+T109+T119+T126</f>
        <v>0</v>
      </c>
      <c r="AR85" s="115" t="s">
        <v>78</v>
      </c>
      <c r="AT85" s="122" t="s">
        <v>69</v>
      </c>
      <c r="AU85" s="122" t="s">
        <v>70</v>
      </c>
      <c r="AY85" s="115" t="s">
        <v>121</v>
      </c>
      <c r="BK85" s="123">
        <f>BK86+BK109+BK119+BK126</f>
        <v>0</v>
      </c>
    </row>
    <row r="86" spans="2:63" s="11" customFormat="1" ht="22.9" customHeight="1">
      <c r="B86" s="114"/>
      <c r="D86" s="115" t="s">
        <v>69</v>
      </c>
      <c r="E86" s="124" t="s">
        <v>78</v>
      </c>
      <c r="F86" s="124" t="s">
        <v>122</v>
      </c>
      <c r="I86" s="117"/>
      <c r="J86" s="125">
        <f>BK86</f>
        <v>0</v>
      </c>
      <c r="L86" s="114"/>
      <c r="M86" s="119"/>
      <c r="P86" s="120">
        <f>SUM(P87:P108)</f>
        <v>0</v>
      </c>
      <c r="R86" s="120">
        <f>SUM(R87:R108)</f>
        <v>0</v>
      </c>
      <c r="T86" s="121">
        <f>SUM(T87:T108)</f>
        <v>0</v>
      </c>
      <c r="AR86" s="115" t="s">
        <v>78</v>
      </c>
      <c r="AT86" s="122" t="s">
        <v>69</v>
      </c>
      <c r="AU86" s="122" t="s">
        <v>78</v>
      </c>
      <c r="AY86" s="115" t="s">
        <v>121</v>
      </c>
      <c r="BK86" s="123">
        <f>SUM(BK87:BK108)</f>
        <v>0</v>
      </c>
    </row>
    <row r="87" spans="2:65" s="1" customFormat="1" ht="24.2" customHeight="1">
      <c r="B87" s="30"/>
      <c r="C87" s="126" t="s">
        <v>78</v>
      </c>
      <c r="D87" s="126" t="s">
        <v>123</v>
      </c>
      <c r="E87" s="127" t="s">
        <v>387</v>
      </c>
      <c r="F87" s="128" t="s">
        <v>388</v>
      </c>
      <c r="G87" s="129" t="s">
        <v>126</v>
      </c>
      <c r="H87" s="130">
        <v>222.3</v>
      </c>
      <c r="I87" s="131"/>
      <c r="J87" s="132">
        <f>ROUND(I87*H87,2)</f>
        <v>0</v>
      </c>
      <c r="K87" s="133"/>
      <c r="L87" s="30"/>
      <c r="M87" s="134" t="s">
        <v>19</v>
      </c>
      <c r="N87" s="135" t="s">
        <v>41</v>
      </c>
      <c r="P87" s="136">
        <f>O87*H87</f>
        <v>0</v>
      </c>
      <c r="Q87" s="136">
        <v>0</v>
      </c>
      <c r="R87" s="136">
        <f>Q87*H87</f>
        <v>0</v>
      </c>
      <c r="S87" s="136">
        <v>0</v>
      </c>
      <c r="T87" s="137">
        <f>S87*H87</f>
        <v>0</v>
      </c>
      <c r="AR87" s="138" t="s">
        <v>127</v>
      </c>
      <c r="AT87" s="138" t="s">
        <v>123</v>
      </c>
      <c r="AU87" s="138" t="s">
        <v>80</v>
      </c>
      <c r="AY87" s="15" t="s">
        <v>121</v>
      </c>
      <c r="BE87" s="139">
        <f>IF(N87="základní",J87,0)</f>
        <v>0</v>
      </c>
      <c r="BF87" s="139">
        <f>IF(N87="snížená",J87,0)</f>
        <v>0</v>
      </c>
      <c r="BG87" s="139">
        <f>IF(N87="zákl. přenesená",J87,0)</f>
        <v>0</v>
      </c>
      <c r="BH87" s="139">
        <f>IF(N87="sníž. přenesená",J87,0)</f>
        <v>0</v>
      </c>
      <c r="BI87" s="139">
        <f>IF(N87="nulová",J87,0)</f>
        <v>0</v>
      </c>
      <c r="BJ87" s="15" t="s">
        <v>78</v>
      </c>
      <c r="BK87" s="139">
        <f>ROUND(I87*H87,2)</f>
        <v>0</v>
      </c>
      <c r="BL87" s="15" t="s">
        <v>127</v>
      </c>
      <c r="BM87" s="138" t="s">
        <v>389</v>
      </c>
    </row>
    <row r="88" spans="2:47" s="1" customFormat="1" ht="12">
      <c r="B88" s="30"/>
      <c r="D88" s="140" t="s">
        <v>129</v>
      </c>
      <c r="F88" s="141" t="s">
        <v>390</v>
      </c>
      <c r="I88" s="142"/>
      <c r="L88" s="30"/>
      <c r="M88" s="143"/>
      <c r="T88" s="51"/>
      <c r="AT88" s="15" t="s">
        <v>129</v>
      </c>
      <c r="AU88" s="15" t="s">
        <v>80</v>
      </c>
    </row>
    <row r="89" spans="2:47" s="1" customFormat="1" ht="12">
      <c r="B89" s="30"/>
      <c r="D89" s="144" t="s">
        <v>131</v>
      </c>
      <c r="F89" s="145" t="s">
        <v>391</v>
      </c>
      <c r="I89" s="142"/>
      <c r="L89" s="30"/>
      <c r="M89" s="143"/>
      <c r="T89" s="51"/>
      <c r="AT89" s="15" t="s">
        <v>131</v>
      </c>
      <c r="AU89" s="15" t="s">
        <v>80</v>
      </c>
    </row>
    <row r="90" spans="2:65" s="1" customFormat="1" ht="33" customHeight="1">
      <c r="B90" s="30"/>
      <c r="C90" s="126" t="s">
        <v>80</v>
      </c>
      <c r="D90" s="126" t="s">
        <v>123</v>
      </c>
      <c r="E90" s="127" t="s">
        <v>133</v>
      </c>
      <c r="F90" s="128" t="s">
        <v>134</v>
      </c>
      <c r="G90" s="129" t="s">
        <v>135</v>
      </c>
      <c r="H90" s="130">
        <v>53.352</v>
      </c>
      <c r="I90" s="131"/>
      <c r="J90" s="132">
        <f>ROUND(I90*H90,2)</f>
        <v>0</v>
      </c>
      <c r="K90" s="133"/>
      <c r="L90" s="30"/>
      <c r="M90" s="134" t="s">
        <v>19</v>
      </c>
      <c r="N90" s="135" t="s">
        <v>41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127</v>
      </c>
      <c r="AT90" s="138" t="s">
        <v>123</v>
      </c>
      <c r="AU90" s="138" t="s">
        <v>80</v>
      </c>
      <c r="AY90" s="15" t="s">
        <v>121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5" t="s">
        <v>78</v>
      </c>
      <c r="BK90" s="139">
        <f>ROUND(I90*H90,2)</f>
        <v>0</v>
      </c>
      <c r="BL90" s="15" t="s">
        <v>127</v>
      </c>
      <c r="BM90" s="138" t="s">
        <v>392</v>
      </c>
    </row>
    <row r="91" spans="2:47" s="1" customFormat="1" ht="12">
      <c r="B91" s="30"/>
      <c r="D91" s="140" t="s">
        <v>129</v>
      </c>
      <c r="F91" s="141" t="s">
        <v>137</v>
      </c>
      <c r="I91" s="142"/>
      <c r="L91" s="30"/>
      <c r="M91" s="143"/>
      <c r="T91" s="51"/>
      <c r="AT91" s="15" t="s">
        <v>129</v>
      </c>
      <c r="AU91" s="15" t="s">
        <v>80</v>
      </c>
    </row>
    <row r="92" spans="2:47" s="1" customFormat="1" ht="12">
      <c r="B92" s="30"/>
      <c r="D92" s="144" t="s">
        <v>131</v>
      </c>
      <c r="F92" s="145" t="s">
        <v>138</v>
      </c>
      <c r="I92" s="142"/>
      <c r="L92" s="30"/>
      <c r="M92" s="143"/>
      <c r="T92" s="51"/>
      <c r="AT92" s="15" t="s">
        <v>131</v>
      </c>
      <c r="AU92" s="15" t="s">
        <v>80</v>
      </c>
    </row>
    <row r="93" spans="2:51" s="12" customFormat="1" ht="12">
      <c r="B93" s="146"/>
      <c r="D93" s="140" t="s">
        <v>145</v>
      </c>
      <c r="E93" s="147" t="s">
        <v>19</v>
      </c>
      <c r="F93" s="148" t="s">
        <v>393</v>
      </c>
      <c r="H93" s="149">
        <v>53.352</v>
      </c>
      <c r="I93" s="150"/>
      <c r="L93" s="146"/>
      <c r="M93" s="151"/>
      <c r="T93" s="152"/>
      <c r="AT93" s="147" t="s">
        <v>145</v>
      </c>
      <c r="AU93" s="147" t="s">
        <v>80</v>
      </c>
      <c r="AV93" s="12" t="s">
        <v>80</v>
      </c>
      <c r="AW93" s="12" t="s">
        <v>31</v>
      </c>
      <c r="AX93" s="12" t="s">
        <v>78</v>
      </c>
      <c r="AY93" s="147" t="s">
        <v>121</v>
      </c>
    </row>
    <row r="94" spans="2:65" s="1" customFormat="1" ht="37.9" customHeight="1">
      <c r="B94" s="30"/>
      <c r="C94" s="126" t="s">
        <v>139</v>
      </c>
      <c r="D94" s="126" t="s">
        <v>123</v>
      </c>
      <c r="E94" s="127" t="s">
        <v>147</v>
      </c>
      <c r="F94" s="128" t="s">
        <v>148</v>
      </c>
      <c r="G94" s="129" t="s">
        <v>135</v>
      </c>
      <c r="H94" s="130">
        <v>97.812</v>
      </c>
      <c r="I94" s="131"/>
      <c r="J94" s="132">
        <f>ROUND(I94*H94,2)</f>
        <v>0</v>
      </c>
      <c r="K94" s="133"/>
      <c r="L94" s="30"/>
      <c r="M94" s="134" t="s">
        <v>19</v>
      </c>
      <c r="N94" s="135" t="s">
        <v>41</v>
      </c>
      <c r="P94" s="136">
        <f>O94*H94</f>
        <v>0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127</v>
      </c>
      <c r="AT94" s="138" t="s">
        <v>123</v>
      </c>
      <c r="AU94" s="138" t="s">
        <v>80</v>
      </c>
      <c r="AY94" s="15" t="s">
        <v>121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5" t="s">
        <v>78</v>
      </c>
      <c r="BK94" s="139">
        <f>ROUND(I94*H94,2)</f>
        <v>0</v>
      </c>
      <c r="BL94" s="15" t="s">
        <v>127</v>
      </c>
      <c r="BM94" s="138" t="s">
        <v>394</v>
      </c>
    </row>
    <row r="95" spans="2:47" s="1" customFormat="1" ht="12">
      <c r="B95" s="30"/>
      <c r="D95" s="140" t="s">
        <v>129</v>
      </c>
      <c r="F95" s="141" t="s">
        <v>150</v>
      </c>
      <c r="I95" s="142"/>
      <c r="L95" s="30"/>
      <c r="M95" s="143"/>
      <c r="T95" s="51"/>
      <c r="AT95" s="15" t="s">
        <v>129</v>
      </c>
      <c r="AU95" s="15" t="s">
        <v>80</v>
      </c>
    </row>
    <row r="96" spans="2:47" s="1" customFormat="1" ht="12">
      <c r="B96" s="30"/>
      <c r="D96" s="144" t="s">
        <v>131</v>
      </c>
      <c r="F96" s="145" t="s">
        <v>151</v>
      </c>
      <c r="I96" s="142"/>
      <c r="L96" s="30"/>
      <c r="M96" s="143"/>
      <c r="T96" s="51"/>
      <c r="AT96" s="15" t="s">
        <v>131</v>
      </c>
      <c r="AU96" s="15" t="s">
        <v>80</v>
      </c>
    </row>
    <row r="97" spans="2:51" s="12" customFormat="1" ht="12">
      <c r="B97" s="146"/>
      <c r="D97" s="140" t="s">
        <v>145</v>
      </c>
      <c r="E97" s="147" t="s">
        <v>19</v>
      </c>
      <c r="F97" s="148" t="s">
        <v>395</v>
      </c>
      <c r="H97" s="149">
        <v>97.812</v>
      </c>
      <c r="I97" s="150"/>
      <c r="L97" s="146"/>
      <c r="M97" s="151"/>
      <c r="T97" s="152"/>
      <c r="AT97" s="147" t="s">
        <v>145</v>
      </c>
      <c r="AU97" s="147" t="s">
        <v>80</v>
      </c>
      <c r="AV97" s="12" t="s">
        <v>80</v>
      </c>
      <c r="AW97" s="12" t="s">
        <v>31</v>
      </c>
      <c r="AX97" s="12" t="s">
        <v>78</v>
      </c>
      <c r="AY97" s="147" t="s">
        <v>121</v>
      </c>
    </row>
    <row r="98" spans="2:65" s="1" customFormat="1" ht="37.9" customHeight="1">
      <c r="B98" s="30"/>
      <c r="C98" s="126" t="s">
        <v>127</v>
      </c>
      <c r="D98" s="126" t="s">
        <v>123</v>
      </c>
      <c r="E98" s="127" t="s">
        <v>154</v>
      </c>
      <c r="F98" s="128" t="s">
        <v>155</v>
      </c>
      <c r="G98" s="129" t="s">
        <v>135</v>
      </c>
      <c r="H98" s="130">
        <v>489.06</v>
      </c>
      <c r="I98" s="131"/>
      <c r="J98" s="132">
        <f>ROUND(I98*H98,2)</f>
        <v>0</v>
      </c>
      <c r="K98" s="133"/>
      <c r="L98" s="30"/>
      <c r="M98" s="134" t="s">
        <v>19</v>
      </c>
      <c r="N98" s="135" t="s">
        <v>41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127</v>
      </c>
      <c r="AT98" s="138" t="s">
        <v>123</v>
      </c>
      <c r="AU98" s="138" t="s">
        <v>80</v>
      </c>
      <c r="AY98" s="15" t="s">
        <v>121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5" t="s">
        <v>78</v>
      </c>
      <c r="BK98" s="139">
        <f>ROUND(I98*H98,2)</f>
        <v>0</v>
      </c>
      <c r="BL98" s="15" t="s">
        <v>127</v>
      </c>
      <c r="BM98" s="138" t="s">
        <v>396</v>
      </c>
    </row>
    <row r="99" spans="2:47" s="1" customFormat="1" ht="12">
      <c r="B99" s="30"/>
      <c r="D99" s="140" t="s">
        <v>129</v>
      </c>
      <c r="F99" s="141" t="s">
        <v>157</v>
      </c>
      <c r="I99" s="142"/>
      <c r="L99" s="30"/>
      <c r="M99" s="143"/>
      <c r="T99" s="51"/>
      <c r="AT99" s="15" t="s">
        <v>129</v>
      </c>
      <c r="AU99" s="15" t="s">
        <v>80</v>
      </c>
    </row>
    <row r="100" spans="2:47" s="1" customFormat="1" ht="12">
      <c r="B100" s="30"/>
      <c r="D100" s="144" t="s">
        <v>131</v>
      </c>
      <c r="F100" s="145" t="s">
        <v>158</v>
      </c>
      <c r="I100" s="142"/>
      <c r="L100" s="30"/>
      <c r="M100" s="143"/>
      <c r="T100" s="51"/>
      <c r="AT100" s="15" t="s">
        <v>131</v>
      </c>
      <c r="AU100" s="15" t="s">
        <v>80</v>
      </c>
    </row>
    <row r="101" spans="2:51" s="12" customFormat="1" ht="12">
      <c r="B101" s="146"/>
      <c r="D101" s="140" t="s">
        <v>145</v>
      </c>
      <c r="F101" s="148" t="s">
        <v>397</v>
      </c>
      <c r="H101" s="149">
        <v>489.06</v>
      </c>
      <c r="I101" s="150"/>
      <c r="L101" s="146"/>
      <c r="M101" s="151"/>
      <c r="T101" s="152"/>
      <c r="AT101" s="147" t="s">
        <v>145</v>
      </c>
      <c r="AU101" s="147" t="s">
        <v>80</v>
      </c>
      <c r="AV101" s="12" t="s">
        <v>80</v>
      </c>
      <c r="AW101" s="12" t="s">
        <v>4</v>
      </c>
      <c r="AX101" s="12" t="s">
        <v>78</v>
      </c>
      <c r="AY101" s="147" t="s">
        <v>121</v>
      </c>
    </row>
    <row r="102" spans="2:65" s="1" customFormat="1" ht="33" customHeight="1">
      <c r="B102" s="30"/>
      <c r="C102" s="126" t="s">
        <v>153</v>
      </c>
      <c r="D102" s="126" t="s">
        <v>123</v>
      </c>
      <c r="E102" s="127" t="s">
        <v>161</v>
      </c>
      <c r="F102" s="128" t="s">
        <v>162</v>
      </c>
      <c r="G102" s="129" t="s">
        <v>163</v>
      </c>
      <c r="H102" s="130">
        <v>176.062</v>
      </c>
      <c r="I102" s="131"/>
      <c r="J102" s="132">
        <f>ROUND(I102*H102,2)</f>
        <v>0</v>
      </c>
      <c r="K102" s="133"/>
      <c r="L102" s="30"/>
      <c r="M102" s="134" t="s">
        <v>19</v>
      </c>
      <c r="N102" s="135" t="s">
        <v>41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127</v>
      </c>
      <c r="AT102" s="138" t="s">
        <v>123</v>
      </c>
      <c r="AU102" s="138" t="s">
        <v>80</v>
      </c>
      <c r="AY102" s="15" t="s">
        <v>121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5" t="s">
        <v>78</v>
      </c>
      <c r="BK102" s="139">
        <f>ROUND(I102*H102,2)</f>
        <v>0</v>
      </c>
      <c r="BL102" s="15" t="s">
        <v>127</v>
      </c>
      <c r="BM102" s="138" t="s">
        <v>398</v>
      </c>
    </row>
    <row r="103" spans="2:47" s="1" customFormat="1" ht="12">
      <c r="B103" s="30"/>
      <c r="D103" s="140" t="s">
        <v>129</v>
      </c>
      <c r="F103" s="141" t="s">
        <v>165</v>
      </c>
      <c r="I103" s="142"/>
      <c r="L103" s="30"/>
      <c r="M103" s="143"/>
      <c r="T103" s="51"/>
      <c r="AT103" s="15" t="s">
        <v>129</v>
      </c>
      <c r="AU103" s="15" t="s">
        <v>80</v>
      </c>
    </row>
    <row r="104" spans="2:47" s="1" customFormat="1" ht="12">
      <c r="B104" s="30"/>
      <c r="D104" s="144" t="s">
        <v>131</v>
      </c>
      <c r="F104" s="145" t="s">
        <v>166</v>
      </c>
      <c r="I104" s="142"/>
      <c r="L104" s="30"/>
      <c r="M104" s="143"/>
      <c r="T104" s="51"/>
      <c r="AT104" s="15" t="s">
        <v>131</v>
      </c>
      <c r="AU104" s="15" t="s">
        <v>80</v>
      </c>
    </row>
    <row r="105" spans="2:51" s="12" customFormat="1" ht="12">
      <c r="B105" s="146"/>
      <c r="D105" s="140" t="s">
        <v>145</v>
      </c>
      <c r="F105" s="148" t="s">
        <v>399</v>
      </c>
      <c r="H105" s="149">
        <v>176.062</v>
      </c>
      <c r="I105" s="150"/>
      <c r="L105" s="146"/>
      <c r="M105" s="151"/>
      <c r="T105" s="152"/>
      <c r="AT105" s="147" t="s">
        <v>145</v>
      </c>
      <c r="AU105" s="147" t="s">
        <v>80</v>
      </c>
      <c r="AV105" s="12" t="s">
        <v>80</v>
      </c>
      <c r="AW105" s="12" t="s">
        <v>4</v>
      </c>
      <c r="AX105" s="12" t="s">
        <v>78</v>
      </c>
      <c r="AY105" s="147" t="s">
        <v>121</v>
      </c>
    </row>
    <row r="106" spans="2:65" s="1" customFormat="1" ht="24.2" customHeight="1">
      <c r="B106" s="30"/>
      <c r="C106" s="126" t="s">
        <v>160</v>
      </c>
      <c r="D106" s="126" t="s">
        <v>123</v>
      </c>
      <c r="E106" s="127" t="s">
        <v>169</v>
      </c>
      <c r="F106" s="128" t="s">
        <v>170</v>
      </c>
      <c r="G106" s="129" t="s">
        <v>126</v>
      </c>
      <c r="H106" s="130">
        <v>222.3</v>
      </c>
      <c r="I106" s="131"/>
      <c r="J106" s="132">
        <f>ROUND(I106*H106,2)</f>
        <v>0</v>
      </c>
      <c r="K106" s="133"/>
      <c r="L106" s="30"/>
      <c r="M106" s="134" t="s">
        <v>19</v>
      </c>
      <c r="N106" s="135" t="s">
        <v>41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127</v>
      </c>
      <c r="AT106" s="138" t="s">
        <v>123</v>
      </c>
      <c r="AU106" s="138" t="s">
        <v>80</v>
      </c>
      <c r="AY106" s="15" t="s">
        <v>121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5" t="s">
        <v>78</v>
      </c>
      <c r="BK106" s="139">
        <f>ROUND(I106*H106,2)</f>
        <v>0</v>
      </c>
      <c r="BL106" s="15" t="s">
        <v>127</v>
      </c>
      <c r="BM106" s="138" t="s">
        <v>400</v>
      </c>
    </row>
    <row r="107" spans="2:47" s="1" customFormat="1" ht="12">
      <c r="B107" s="30"/>
      <c r="D107" s="140" t="s">
        <v>129</v>
      </c>
      <c r="F107" s="141" t="s">
        <v>172</v>
      </c>
      <c r="I107" s="142"/>
      <c r="L107" s="30"/>
      <c r="M107" s="143"/>
      <c r="T107" s="51"/>
      <c r="AT107" s="15" t="s">
        <v>129</v>
      </c>
      <c r="AU107" s="15" t="s">
        <v>80</v>
      </c>
    </row>
    <row r="108" spans="2:47" s="1" customFormat="1" ht="12">
      <c r="B108" s="30"/>
      <c r="D108" s="144" t="s">
        <v>131</v>
      </c>
      <c r="F108" s="145" t="s">
        <v>173</v>
      </c>
      <c r="I108" s="142"/>
      <c r="L108" s="30"/>
      <c r="M108" s="143"/>
      <c r="T108" s="51"/>
      <c r="AT108" s="15" t="s">
        <v>131</v>
      </c>
      <c r="AU108" s="15" t="s">
        <v>80</v>
      </c>
    </row>
    <row r="109" spans="2:63" s="11" customFormat="1" ht="22.9" customHeight="1">
      <c r="B109" s="114"/>
      <c r="D109" s="115" t="s">
        <v>69</v>
      </c>
      <c r="E109" s="124" t="s">
        <v>153</v>
      </c>
      <c r="F109" s="124" t="s">
        <v>197</v>
      </c>
      <c r="I109" s="117"/>
      <c r="J109" s="125">
        <f>BK109</f>
        <v>0</v>
      </c>
      <c r="L109" s="114"/>
      <c r="M109" s="119"/>
      <c r="P109" s="120">
        <f>SUM(P110:P118)</f>
        <v>0</v>
      </c>
      <c r="R109" s="120">
        <f>SUM(R110:R118)</f>
        <v>51.867036</v>
      </c>
      <c r="T109" s="121">
        <f>SUM(T110:T118)</f>
        <v>0</v>
      </c>
      <c r="AR109" s="115" t="s">
        <v>78</v>
      </c>
      <c r="AT109" s="122" t="s">
        <v>69</v>
      </c>
      <c r="AU109" s="122" t="s">
        <v>78</v>
      </c>
      <c r="AY109" s="115" t="s">
        <v>121</v>
      </c>
      <c r="BK109" s="123">
        <f>SUM(BK110:BK118)</f>
        <v>0</v>
      </c>
    </row>
    <row r="110" spans="2:65" s="1" customFormat="1" ht="24.2" customHeight="1">
      <c r="B110" s="30"/>
      <c r="C110" s="126" t="s">
        <v>168</v>
      </c>
      <c r="D110" s="126" t="s">
        <v>123</v>
      </c>
      <c r="E110" s="127" t="s">
        <v>401</v>
      </c>
      <c r="F110" s="128" t="s">
        <v>402</v>
      </c>
      <c r="G110" s="129" t="s">
        <v>126</v>
      </c>
      <c r="H110" s="130">
        <v>222.3</v>
      </c>
      <c r="I110" s="131"/>
      <c r="J110" s="132">
        <f>ROUND(I110*H110,2)</f>
        <v>0</v>
      </c>
      <c r="K110" s="133"/>
      <c r="L110" s="30"/>
      <c r="M110" s="134" t="s">
        <v>19</v>
      </c>
      <c r="N110" s="135" t="s">
        <v>41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127</v>
      </c>
      <c r="AT110" s="138" t="s">
        <v>123</v>
      </c>
      <c r="AU110" s="138" t="s">
        <v>80</v>
      </c>
      <c r="AY110" s="15" t="s">
        <v>121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5" t="s">
        <v>78</v>
      </c>
      <c r="BK110" s="139">
        <f>ROUND(I110*H110,2)</f>
        <v>0</v>
      </c>
      <c r="BL110" s="15" t="s">
        <v>127</v>
      </c>
      <c r="BM110" s="138" t="s">
        <v>403</v>
      </c>
    </row>
    <row r="111" spans="2:47" s="1" customFormat="1" ht="12">
      <c r="B111" s="30"/>
      <c r="D111" s="140" t="s">
        <v>129</v>
      </c>
      <c r="F111" s="141" t="s">
        <v>404</v>
      </c>
      <c r="I111" s="142"/>
      <c r="L111" s="30"/>
      <c r="M111" s="143"/>
      <c r="T111" s="51"/>
      <c r="AT111" s="15" t="s">
        <v>129</v>
      </c>
      <c r="AU111" s="15" t="s">
        <v>80</v>
      </c>
    </row>
    <row r="112" spans="2:47" s="1" customFormat="1" ht="12">
      <c r="B112" s="30"/>
      <c r="D112" s="144" t="s">
        <v>131</v>
      </c>
      <c r="F112" s="145" t="s">
        <v>405</v>
      </c>
      <c r="I112" s="142"/>
      <c r="L112" s="30"/>
      <c r="M112" s="143"/>
      <c r="T112" s="51"/>
      <c r="AT112" s="15" t="s">
        <v>131</v>
      </c>
      <c r="AU112" s="15" t="s">
        <v>80</v>
      </c>
    </row>
    <row r="113" spans="2:65" s="1" customFormat="1" ht="33" customHeight="1">
      <c r="B113" s="30"/>
      <c r="C113" s="126" t="s">
        <v>175</v>
      </c>
      <c r="D113" s="126" t="s">
        <v>123</v>
      </c>
      <c r="E113" s="127" t="s">
        <v>406</v>
      </c>
      <c r="F113" s="128" t="s">
        <v>407</v>
      </c>
      <c r="G113" s="129" t="s">
        <v>126</v>
      </c>
      <c r="H113" s="130">
        <v>222.3</v>
      </c>
      <c r="I113" s="131"/>
      <c r="J113" s="132">
        <f>ROUND(I113*H113,2)</f>
        <v>0</v>
      </c>
      <c r="K113" s="133"/>
      <c r="L113" s="30"/>
      <c r="M113" s="134" t="s">
        <v>19</v>
      </c>
      <c r="N113" s="135" t="s">
        <v>41</v>
      </c>
      <c r="P113" s="136">
        <f>O113*H113</f>
        <v>0</v>
      </c>
      <c r="Q113" s="136">
        <v>0.08922</v>
      </c>
      <c r="R113" s="136">
        <f>Q113*H113</f>
        <v>19.833606</v>
      </c>
      <c r="S113" s="136">
        <v>0</v>
      </c>
      <c r="T113" s="137">
        <f>S113*H113</f>
        <v>0</v>
      </c>
      <c r="AR113" s="138" t="s">
        <v>127</v>
      </c>
      <c r="AT113" s="138" t="s">
        <v>123</v>
      </c>
      <c r="AU113" s="138" t="s">
        <v>80</v>
      </c>
      <c r="AY113" s="15" t="s">
        <v>121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5" t="s">
        <v>78</v>
      </c>
      <c r="BK113" s="139">
        <f>ROUND(I113*H113,2)</f>
        <v>0</v>
      </c>
      <c r="BL113" s="15" t="s">
        <v>127</v>
      </c>
      <c r="BM113" s="138" t="s">
        <v>408</v>
      </c>
    </row>
    <row r="114" spans="2:47" s="1" customFormat="1" ht="12">
      <c r="B114" s="30"/>
      <c r="D114" s="140" t="s">
        <v>129</v>
      </c>
      <c r="F114" s="141" t="s">
        <v>409</v>
      </c>
      <c r="I114" s="142"/>
      <c r="L114" s="30"/>
      <c r="M114" s="143"/>
      <c r="T114" s="51"/>
      <c r="AT114" s="15" t="s">
        <v>129</v>
      </c>
      <c r="AU114" s="15" t="s">
        <v>80</v>
      </c>
    </row>
    <row r="115" spans="2:47" s="1" customFormat="1" ht="12">
      <c r="B115" s="30"/>
      <c r="D115" s="144" t="s">
        <v>131</v>
      </c>
      <c r="F115" s="145" t="s">
        <v>410</v>
      </c>
      <c r="I115" s="142"/>
      <c r="L115" s="30"/>
      <c r="M115" s="143"/>
      <c r="T115" s="51"/>
      <c r="AT115" s="15" t="s">
        <v>131</v>
      </c>
      <c r="AU115" s="15" t="s">
        <v>80</v>
      </c>
    </row>
    <row r="116" spans="2:65" s="1" customFormat="1" ht="21.75" customHeight="1">
      <c r="B116" s="30"/>
      <c r="C116" s="157" t="s">
        <v>182</v>
      </c>
      <c r="D116" s="157" t="s">
        <v>353</v>
      </c>
      <c r="E116" s="158" t="s">
        <v>411</v>
      </c>
      <c r="F116" s="159" t="s">
        <v>412</v>
      </c>
      <c r="G116" s="160" t="s">
        <v>126</v>
      </c>
      <c r="H116" s="161">
        <v>244.53</v>
      </c>
      <c r="I116" s="162"/>
      <c r="J116" s="163">
        <f>ROUND(I116*H116,2)</f>
        <v>0</v>
      </c>
      <c r="K116" s="164"/>
      <c r="L116" s="165"/>
      <c r="M116" s="166" t="s">
        <v>19</v>
      </c>
      <c r="N116" s="167" t="s">
        <v>41</v>
      </c>
      <c r="P116" s="136">
        <f>O116*H116</f>
        <v>0</v>
      </c>
      <c r="Q116" s="136">
        <v>0.131</v>
      </c>
      <c r="R116" s="136">
        <f>Q116*H116</f>
        <v>32.03343</v>
      </c>
      <c r="S116" s="136">
        <v>0</v>
      </c>
      <c r="T116" s="137">
        <f>S116*H116</f>
        <v>0</v>
      </c>
      <c r="AR116" s="138" t="s">
        <v>175</v>
      </c>
      <c r="AT116" s="138" t="s">
        <v>353</v>
      </c>
      <c r="AU116" s="138" t="s">
        <v>80</v>
      </c>
      <c r="AY116" s="15" t="s">
        <v>121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5" t="s">
        <v>78</v>
      </c>
      <c r="BK116" s="139">
        <f>ROUND(I116*H116,2)</f>
        <v>0</v>
      </c>
      <c r="BL116" s="15" t="s">
        <v>127</v>
      </c>
      <c r="BM116" s="138" t="s">
        <v>413</v>
      </c>
    </row>
    <row r="117" spans="2:47" s="1" customFormat="1" ht="12">
      <c r="B117" s="30"/>
      <c r="D117" s="140" t="s">
        <v>129</v>
      </c>
      <c r="F117" s="141" t="s">
        <v>412</v>
      </c>
      <c r="I117" s="142"/>
      <c r="L117" s="30"/>
      <c r="M117" s="143"/>
      <c r="T117" s="51"/>
      <c r="AT117" s="15" t="s">
        <v>129</v>
      </c>
      <c r="AU117" s="15" t="s">
        <v>80</v>
      </c>
    </row>
    <row r="118" spans="2:51" s="12" customFormat="1" ht="12">
      <c r="B118" s="146"/>
      <c r="D118" s="140" t="s">
        <v>145</v>
      </c>
      <c r="F118" s="148" t="s">
        <v>414</v>
      </c>
      <c r="H118" s="149">
        <v>244.53</v>
      </c>
      <c r="I118" s="150"/>
      <c r="L118" s="146"/>
      <c r="M118" s="151"/>
      <c r="T118" s="152"/>
      <c r="AT118" s="147" t="s">
        <v>145</v>
      </c>
      <c r="AU118" s="147" t="s">
        <v>80</v>
      </c>
      <c r="AV118" s="12" t="s">
        <v>80</v>
      </c>
      <c r="AW118" s="12" t="s">
        <v>4</v>
      </c>
      <c r="AX118" s="12" t="s">
        <v>78</v>
      </c>
      <c r="AY118" s="147" t="s">
        <v>121</v>
      </c>
    </row>
    <row r="119" spans="2:63" s="11" customFormat="1" ht="22.9" customHeight="1">
      <c r="B119" s="114"/>
      <c r="D119" s="115" t="s">
        <v>69</v>
      </c>
      <c r="E119" s="124" t="s">
        <v>182</v>
      </c>
      <c r="F119" s="124" t="s">
        <v>226</v>
      </c>
      <c r="I119" s="117"/>
      <c r="J119" s="125">
        <f>BK119</f>
        <v>0</v>
      </c>
      <c r="L119" s="114"/>
      <c r="M119" s="119"/>
      <c r="P119" s="120">
        <f>SUM(P120:P125)</f>
        <v>0</v>
      </c>
      <c r="R119" s="120">
        <f>SUM(R120:R125)</f>
        <v>21.73875</v>
      </c>
      <c r="T119" s="121">
        <f>SUM(T120:T125)</f>
        <v>0</v>
      </c>
      <c r="AR119" s="115" t="s">
        <v>78</v>
      </c>
      <c r="AT119" s="122" t="s">
        <v>69</v>
      </c>
      <c r="AU119" s="122" t="s">
        <v>78</v>
      </c>
      <c r="AY119" s="115" t="s">
        <v>121</v>
      </c>
      <c r="BK119" s="123">
        <f>SUM(BK120:BK125)</f>
        <v>0</v>
      </c>
    </row>
    <row r="120" spans="2:65" s="1" customFormat="1" ht="24.2" customHeight="1">
      <c r="B120" s="30"/>
      <c r="C120" s="126" t="s">
        <v>188</v>
      </c>
      <c r="D120" s="126" t="s">
        <v>123</v>
      </c>
      <c r="E120" s="127" t="s">
        <v>415</v>
      </c>
      <c r="F120" s="128" t="s">
        <v>416</v>
      </c>
      <c r="G120" s="129" t="s">
        <v>178</v>
      </c>
      <c r="H120" s="130">
        <v>165</v>
      </c>
      <c r="I120" s="131"/>
      <c r="J120" s="132">
        <f>ROUND(I120*H120,2)</f>
        <v>0</v>
      </c>
      <c r="K120" s="133"/>
      <c r="L120" s="30"/>
      <c r="M120" s="134" t="s">
        <v>19</v>
      </c>
      <c r="N120" s="135" t="s">
        <v>41</v>
      </c>
      <c r="P120" s="136">
        <f>O120*H120</f>
        <v>0</v>
      </c>
      <c r="Q120" s="136">
        <v>0.10095</v>
      </c>
      <c r="R120" s="136">
        <f>Q120*H120</f>
        <v>16.65675</v>
      </c>
      <c r="S120" s="136">
        <v>0</v>
      </c>
      <c r="T120" s="137">
        <f>S120*H120</f>
        <v>0</v>
      </c>
      <c r="AR120" s="138" t="s">
        <v>127</v>
      </c>
      <c r="AT120" s="138" t="s">
        <v>123</v>
      </c>
      <c r="AU120" s="138" t="s">
        <v>80</v>
      </c>
      <c r="AY120" s="15" t="s">
        <v>121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5" t="s">
        <v>78</v>
      </c>
      <c r="BK120" s="139">
        <f>ROUND(I120*H120,2)</f>
        <v>0</v>
      </c>
      <c r="BL120" s="15" t="s">
        <v>127</v>
      </c>
      <c r="BM120" s="138" t="s">
        <v>417</v>
      </c>
    </row>
    <row r="121" spans="2:47" s="1" customFormat="1" ht="12">
      <c r="B121" s="30"/>
      <c r="D121" s="140" t="s">
        <v>129</v>
      </c>
      <c r="F121" s="141" t="s">
        <v>418</v>
      </c>
      <c r="I121" s="142"/>
      <c r="L121" s="30"/>
      <c r="M121" s="143"/>
      <c r="T121" s="51"/>
      <c r="AT121" s="15" t="s">
        <v>129</v>
      </c>
      <c r="AU121" s="15" t="s">
        <v>80</v>
      </c>
    </row>
    <row r="122" spans="2:47" s="1" customFormat="1" ht="12">
      <c r="B122" s="30"/>
      <c r="D122" s="144" t="s">
        <v>131</v>
      </c>
      <c r="F122" s="145" t="s">
        <v>419</v>
      </c>
      <c r="I122" s="142"/>
      <c r="L122" s="30"/>
      <c r="M122" s="143"/>
      <c r="T122" s="51"/>
      <c r="AT122" s="15" t="s">
        <v>131</v>
      </c>
      <c r="AU122" s="15" t="s">
        <v>80</v>
      </c>
    </row>
    <row r="123" spans="2:65" s="1" customFormat="1" ht="16.5" customHeight="1">
      <c r="B123" s="30"/>
      <c r="C123" s="157" t="s">
        <v>193</v>
      </c>
      <c r="D123" s="157" t="s">
        <v>353</v>
      </c>
      <c r="E123" s="158" t="s">
        <v>420</v>
      </c>
      <c r="F123" s="159" t="s">
        <v>421</v>
      </c>
      <c r="G123" s="160" t="s">
        <v>178</v>
      </c>
      <c r="H123" s="161">
        <v>181.5</v>
      </c>
      <c r="I123" s="162"/>
      <c r="J123" s="163">
        <f>ROUND(I123*H123,2)</f>
        <v>0</v>
      </c>
      <c r="K123" s="164"/>
      <c r="L123" s="165"/>
      <c r="M123" s="166" t="s">
        <v>19</v>
      </c>
      <c r="N123" s="167" t="s">
        <v>41</v>
      </c>
      <c r="P123" s="136">
        <f>O123*H123</f>
        <v>0</v>
      </c>
      <c r="Q123" s="136">
        <v>0.028</v>
      </c>
      <c r="R123" s="136">
        <f>Q123*H123</f>
        <v>5.082</v>
      </c>
      <c r="S123" s="136">
        <v>0</v>
      </c>
      <c r="T123" s="137">
        <f>S123*H123</f>
        <v>0</v>
      </c>
      <c r="AR123" s="138" t="s">
        <v>175</v>
      </c>
      <c r="AT123" s="138" t="s">
        <v>353</v>
      </c>
      <c r="AU123" s="138" t="s">
        <v>80</v>
      </c>
      <c r="AY123" s="15" t="s">
        <v>121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5" t="s">
        <v>78</v>
      </c>
      <c r="BK123" s="139">
        <f>ROUND(I123*H123,2)</f>
        <v>0</v>
      </c>
      <c r="BL123" s="15" t="s">
        <v>127</v>
      </c>
      <c r="BM123" s="138" t="s">
        <v>422</v>
      </c>
    </row>
    <row r="124" spans="2:47" s="1" customFormat="1" ht="12">
      <c r="B124" s="30"/>
      <c r="D124" s="140" t="s">
        <v>129</v>
      </c>
      <c r="F124" s="141" t="s">
        <v>421</v>
      </c>
      <c r="I124" s="142"/>
      <c r="L124" s="30"/>
      <c r="M124" s="143"/>
      <c r="T124" s="51"/>
      <c r="AT124" s="15" t="s">
        <v>129</v>
      </c>
      <c r="AU124" s="15" t="s">
        <v>80</v>
      </c>
    </row>
    <row r="125" spans="2:51" s="12" customFormat="1" ht="12">
      <c r="B125" s="146"/>
      <c r="D125" s="140" t="s">
        <v>145</v>
      </c>
      <c r="F125" s="148" t="s">
        <v>423</v>
      </c>
      <c r="H125" s="149">
        <v>181.5</v>
      </c>
      <c r="I125" s="150"/>
      <c r="L125" s="146"/>
      <c r="M125" s="151"/>
      <c r="T125" s="152"/>
      <c r="AT125" s="147" t="s">
        <v>145</v>
      </c>
      <c r="AU125" s="147" t="s">
        <v>80</v>
      </c>
      <c r="AV125" s="12" t="s">
        <v>80</v>
      </c>
      <c r="AW125" s="12" t="s">
        <v>4</v>
      </c>
      <c r="AX125" s="12" t="s">
        <v>78</v>
      </c>
      <c r="AY125" s="147" t="s">
        <v>121</v>
      </c>
    </row>
    <row r="126" spans="2:63" s="11" customFormat="1" ht="22.9" customHeight="1">
      <c r="B126" s="114"/>
      <c r="D126" s="115" t="s">
        <v>69</v>
      </c>
      <c r="E126" s="124" t="s">
        <v>233</v>
      </c>
      <c r="F126" s="124" t="s">
        <v>234</v>
      </c>
      <c r="I126" s="117"/>
      <c r="J126" s="125">
        <f>BK126</f>
        <v>0</v>
      </c>
      <c r="L126" s="114"/>
      <c r="M126" s="119"/>
      <c r="P126" s="120">
        <f>SUM(P127:P129)</f>
        <v>0</v>
      </c>
      <c r="R126" s="120">
        <f>SUM(R127:R129)</f>
        <v>0</v>
      </c>
      <c r="T126" s="121">
        <f>SUM(T127:T129)</f>
        <v>0</v>
      </c>
      <c r="AR126" s="115" t="s">
        <v>78</v>
      </c>
      <c r="AT126" s="122" t="s">
        <v>69</v>
      </c>
      <c r="AU126" s="122" t="s">
        <v>78</v>
      </c>
      <c r="AY126" s="115" t="s">
        <v>121</v>
      </c>
      <c r="BK126" s="123">
        <f>SUM(BK127:BK129)</f>
        <v>0</v>
      </c>
    </row>
    <row r="127" spans="2:65" s="1" customFormat="1" ht="24.2" customHeight="1">
      <c r="B127" s="30"/>
      <c r="C127" s="126" t="s">
        <v>8</v>
      </c>
      <c r="D127" s="126" t="s">
        <v>123</v>
      </c>
      <c r="E127" s="127" t="s">
        <v>424</v>
      </c>
      <c r="F127" s="128" t="s">
        <v>425</v>
      </c>
      <c r="G127" s="129" t="s">
        <v>163</v>
      </c>
      <c r="H127" s="130">
        <v>73.606</v>
      </c>
      <c r="I127" s="131"/>
      <c r="J127" s="132">
        <f>ROUND(I127*H127,2)</f>
        <v>0</v>
      </c>
      <c r="K127" s="133"/>
      <c r="L127" s="30"/>
      <c r="M127" s="134" t="s">
        <v>19</v>
      </c>
      <c r="N127" s="135" t="s">
        <v>41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127</v>
      </c>
      <c r="AT127" s="138" t="s">
        <v>123</v>
      </c>
      <c r="AU127" s="138" t="s">
        <v>80</v>
      </c>
      <c r="AY127" s="15" t="s">
        <v>121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5" t="s">
        <v>78</v>
      </c>
      <c r="BK127" s="139">
        <f>ROUND(I127*H127,2)</f>
        <v>0</v>
      </c>
      <c r="BL127" s="15" t="s">
        <v>127</v>
      </c>
      <c r="BM127" s="138" t="s">
        <v>426</v>
      </c>
    </row>
    <row r="128" spans="2:47" s="1" customFormat="1" ht="12">
      <c r="B128" s="30"/>
      <c r="D128" s="140" t="s">
        <v>129</v>
      </c>
      <c r="F128" s="141" t="s">
        <v>427</v>
      </c>
      <c r="I128" s="142"/>
      <c r="L128" s="30"/>
      <c r="M128" s="143"/>
      <c r="T128" s="51"/>
      <c r="AT128" s="15" t="s">
        <v>129</v>
      </c>
      <c r="AU128" s="15" t="s">
        <v>80</v>
      </c>
    </row>
    <row r="129" spans="2:47" s="1" customFormat="1" ht="12">
      <c r="B129" s="30"/>
      <c r="D129" s="144" t="s">
        <v>131</v>
      </c>
      <c r="F129" s="145" t="s">
        <v>428</v>
      </c>
      <c r="I129" s="142"/>
      <c r="L129" s="30"/>
      <c r="M129" s="153"/>
      <c r="N129" s="154"/>
      <c r="O129" s="154"/>
      <c r="P129" s="154"/>
      <c r="Q129" s="154"/>
      <c r="R129" s="154"/>
      <c r="S129" s="154"/>
      <c r="T129" s="155"/>
      <c r="AT129" s="15" t="s">
        <v>131</v>
      </c>
      <c r="AU129" s="15" t="s">
        <v>80</v>
      </c>
    </row>
    <row r="130" spans="2:12" s="1" customFormat="1" ht="6.95" customHeight="1"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30"/>
    </row>
  </sheetData>
  <sheetProtection algorithmName="SHA-512" hashValue="jFZG8Ea4JcbgA/yZapzolbFMQX1vTS9BCJL0HRmfQVVDJ1Gn1VnTtEqDSVGKUCwaL5/FeM0s2fVWtqrd2aJdMw==" saltValue="dKezxw0Bdr2gFf6Q00HSNzjYBhrZ+MqAuWGm8/Ya6toDeKI5uDwhtN+aG1j0WCWB9ObRguF+mFxWVm1p6KuRmg==" spinCount="100000" sheet="1" objects="1" scenarios="1" formatColumns="0" formatRows="0" autoFilter="0"/>
  <autoFilter ref="C83:K12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121151113"/>
    <hyperlink ref="F92" r:id="rId2" display="https://podminky.urs.cz/item/CS_URS_2023_01/122251106"/>
    <hyperlink ref="F96" r:id="rId3" display="https://podminky.urs.cz/item/CS_URS_2023_01/162751117"/>
    <hyperlink ref="F100" r:id="rId4" display="https://podminky.urs.cz/item/CS_URS_2023_01/162751119"/>
    <hyperlink ref="F104" r:id="rId5" display="https://podminky.urs.cz/item/CS_URS_2023_01/171201231"/>
    <hyperlink ref="F108" r:id="rId6" display="https://podminky.urs.cz/item/CS_URS_2023_01/181951112"/>
    <hyperlink ref="F112" r:id="rId7" display="https://podminky.urs.cz/item/CS_URS_2023_01/564851111"/>
    <hyperlink ref="F115" r:id="rId8" display="https://podminky.urs.cz/item/CS_URS_2023_01/596211112"/>
    <hyperlink ref="F122" r:id="rId9" display="https://podminky.urs.cz/item/CS_URS_2023_01/916331112"/>
    <hyperlink ref="F129" r:id="rId10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93</v>
      </c>
      <c r="L4" s="18"/>
      <c r="M4" s="83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53" t="str">
        <f>'Rekapitulace stavby'!K6</f>
        <v>UMT v SOŠ Liblice</v>
      </c>
      <c r="F7" s="254"/>
      <c r="G7" s="254"/>
      <c r="H7" s="254"/>
      <c r="L7" s="18"/>
    </row>
    <row r="8" spans="2:12" s="1" customFormat="1" ht="12" customHeight="1">
      <c r="B8" s="30"/>
      <c r="D8" s="25" t="s">
        <v>94</v>
      </c>
      <c r="L8" s="30"/>
    </row>
    <row r="9" spans="2:12" s="1" customFormat="1" ht="16.5" customHeight="1">
      <c r="B9" s="30"/>
      <c r="E9" s="217" t="s">
        <v>429</v>
      </c>
      <c r="F9" s="255"/>
      <c r="G9" s="255"/>
      <c r="H9" s="255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26. 6. 2023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56" t="str">
        <f>'Rekapitulace stavby'!E14</f>
        <v>Vyplň údaj</v>
      </c>
      <c r="F18" s="238"/>
      <c r="G18" s="238"/>
      <c r="H18" s="238"/>
      <c r="I18" s="2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">
        <v>19</v>
      </c>
      <c r="L23" s="30"/>
    </row>
    <row r="24" spans="2:12" s="1" customFormat="1" ht="18" customHeight="1">
      <c r="B24" s="30"/>
      <c r="E24" s="23" t="s">
        <v>33</v>
      </c>
      <c r="I24" s="25" t="s">
        <v>27</v>
      </c>
      <c r="J24" s="23" t="s">
        <v>19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4"/>
      <c r="E27" s="242" t="s">
        <v>19</v>
      </c>
      <c r="F27" s="242"/>
      <c r="G27" s="242"/>
      <c r="H27" s="242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85" t="s">
        <v>36</v>
      </c>
      <c r="J30" s="61">
        <f>ROUND(J83,2)</f>
        <v>0</v>
      </c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0" t="s">
        <v>40</v>
      </c>
      <c r="E33" s="25" t="s">
        <v>41</v>
      </c>
      <c r="F33" s="86">
        <f>ROUND((SUM(BE83:BE102)),2)</f>
        <v>0</v>
      </c>
      <c r="I33" s="87">
        <v>0.21</v>
      </c>
      <c r="J33" s="86">
        <f>ROUND(((SUM(BE83:BE102))*I33),2)</f>
        <v>0</v>
      </c>
      <c r="L33" s="30"/>
    </row>
    <row r="34" spans="2:12" s="1" customFormat="1" ht="14.45" customHeight="1">
      <c r="B34" s="30"/>
      <c r="E34" s="25" t="s">
        <v>42</v>
      </c>
      <c r="F34" s="86">
        <f>ROUND((SUM(BF83:BF102)),2)</f>
        <v>0</v>
      </c>
      <c r="I34" s="87">
        <v>0.12</v>
      </c>
      <c r="J34" s="86">
        <f>ROUND(((SUM(BF83:BF102))*I34),2)</f>
        <v>0</v>
      </c>
      <c r="L34" s="30"/>
    </row>
    <row r="35" spans="2:12" s="1" customFormat="1" ht="14.45" customHeight="1" hidden="1">
      <c r="B35" s="30"/>
      <c r="E35" s="25" t="s">
        <v>43</v>
      </c>
      <c r="F35" s="86">
        <f>ROUND((SUM(BG83:BG102)),2)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6">
        <f>ROUND((SUM(BH83:BH102)),2)</f>
        <v>0</v>
      </c>
      <c r="I36" s="87">
        <v>0.12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6">
        <f>ROUND((SUM(BI83:BI102)),2)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46</v>
      </c>
      <c r="E39" s="52"/>
      <c r="F39" s="52"/>
      <c r="G39" s="90" t="s">
        <v>47</v>
      </c>
      <c r="H39" s="91" t="s">
        <v>48</v>
      </c>
      <c r="I39" s="52"/>
      <c r="J39" s="92">
        <f>SUM(J30:J37)</f>
        <v>0</v>
      </c>
      <c r="K39" s="93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>
      <c r="B45" s="30"/>
      <c r="C45" s="19" t="s">
        <v>96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53" t="str">
        <f>E7</f>
        <v>UMT v SOŠ Liblice</v>
      </c>
      <c r="F48" s="254"/>
      <c r="G48" s="254"/>
      <c r="H48" s="254"/>
      <c r="L48" s="30"/>
    </row>
    <row r="49" spans="2:12" s="1" customFormat="1" ht="12" customHeight="1">
      <c r="B49" s="30"/>
      <c r="C49" s="25" t="s">
        <v>94</v>
      </c>
      <c r="L49" s="30"/>
    </row>
    <row r="50" spans="2:12" s="1" customFormat="1" ht="16.5" customHeight="1">
      <c r="B50" s="30"/>
      <c r="E50" s="217" t="str">
        <f>E9</f>
        <v>VRN - VEDLEJŠÍ ROZPOČTOVÉ NÁKLADY</v>
      </c>
      <c r="F50" s="255"/>
      <c r="G50" s="255"/>
      <c r="H50" s="255"/>
      <c r="L50" s="30"/>
    </row>
    <row r="51" spans="2:12" s="1" customFormat="1" ht="6.95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26. 6. 2023</v>
      </c>
      <c r="L52" s="30"/>
    </row>
    <row r="53" spans="2:12" s="1" customFormat="1" ht="6.95" customHeight="1">
      <c r="B53" s="30"/>
      <c r="L53" s="30"/>
    </row>
    <row r="54" spans="2:12" s="1" customFormat="1" ht="15.2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25.7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>lacko.ondrej@seznam.cz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4" t="s">
        <v>97</v>
      </c>
      <c r="D57" s="88"/>
      <c r="E57" s="88"/>
      <c r="F57" s="88"/>
      <c r="G57" s="88"/>
      <c r="H57" s="88"/>
      <c r="I57" s="88"/>
      <c r="J57" s="95" t="s">
        <v>98</v>
      </c>
      <c r="K57" s="88"/>
      <c r="L57" s="30"/>
    </row>
    <row r="58" spans="2:12" s="1" customFormat="1" ht="10.35" customHeight="1">
      <c r="B58" s="30"/>
      <c r="L58" s="30"/>
    </row>
    <row r="59" spans="2:47" s="1" customFormat="1" ht="22.9" customHeight="1">
      <c r="B59" s="30"/>
      <c r="C59" s="96" t="s">
        <v>68</v>
      </c>
      <c r="J59" s="61">
        <f>J83</f>
        <v>0</v>
      </c>
      <c r="L59" s="30"/>
      <c r="AU59" s="15" t="s">
        <v>99</v>
      </c>
    </row>
    <row r="60" spans="2:12" s="8" customFormat="1" ht="24.95" customHeight="1">
      <c r="B60" s="97"/>
      <c r="D60" s="98" t="s">
        <v>430</v>
      </c>
      <c r="E60" s="99"/>
      <c r="F60" s="99"/>
      <c r="G60" s="99"/>
      <c r="H60" s="99"/>
      <c r="I60" s="99"/>
      <c r="J60" s="100">
        <f>J84</f>
        <v>0</v>
      </c>
      <c r="L60" s="97"/>
    </row>
    <row r="61" spans="2:12" s="9" customFormat="1" ht="19.9" customHeight="1">
      <c r="B61" s="101"/>
      <c r="D61" s="102" t="s">
        <v>431</v>
      </c>
      <c r="E61" s="103"/>
      <c r="F61" s="103"/>
      <c r="G61" s="103"/>
      <c r="H61" s="103"/>
      <c r="I61" s="103"/>
      <c r="J61" s="104">
        <f>J85</f>
        <v>0</v>
      </c>
      <c r="L61" s="101"/>
    </row>
    <row r="62" spans="2:12" s="9" customFormat="1" ht="19.9" customHeight="1">
      <c r="B62" s="101"/>
      <c r="D62" s="102" t="s">
        <v>432</v>
      </c>
      <c r="E62" s="103"/>
      <c r="F62" s="103"/>
      <c r="G62" s="103"/>
      <c r="H62" s="103"/>
      <c r="I62" s="103"/>
      <c r="J62" s="104">
        <f>J95</f>
        <v>0</v>
      </c>
      <c r="L62" s="101"/>
    </row>
    <row r="63" spans="2:12" s="9" customFormat="1" ht="19.9" customHeight="1">
      <c r="B63" s="101"/>
      <c r="D63" s="102" t="s">
        <v>433</v>
      </c>
      <c r="E63" s="103"/>
      <c r="F63" s="103"/>
      <c r="G63" s="103"/>
      <c r="H63" s="103"/>
      <c r="I63" s="103"/>
      <c r="J63" s="104">
        <f>J99</f>
        <v>0</v>
      </c>
      <c r="L63" s="101"/>
    </row>
    <row r="64" spans="2:12" s="1" customFormat="1" ht="21.75" customHeight="1">
      <c r="B64" s="30"/>
      <c r="L64" s="30"/>
    </row>
    <row r="65" spans="2:12" s="1" customFormat="1" ht="6.9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30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0"/>
    </row>
    <row r="70" spans="2:12" s="1" customFormat="1" ht="24.95" customHeight="1">
      <c r="B70" s="30"/>
      <c r="C70" s="19" t="s">
        <v>106</v>
      </c>
      <c r="L70" s="30"/>
    </row>
    <row r="71" spans="2:12" s="1" customFormat="1" ht="6.95" customHeight="1">
      <c r="B71" s="30"/>
      <c r="L71" s="30"/>
    </row>
    <row r="72" spans="2:12" s="1" customFormat="1" ht="12" customHeight="1">
      <c r="B72" s="30"/>
      <c r="C72" s="25" t="s">
        <v>16</v>
      </c>
      <c r="L72" s="30"/>
    </row>
    <row r="73" spans="2:12" s="1" customFormat="1" ht="16.5" customHeight="1">
      <c r="B73" s="30"/>
      <c r="E73" s="253" t="str">
        <f>E7</f>
        <v>UMT v SOŠ Liblice</v>
      </c>
      <c r="F73" s="254"/>
      <c r="G73" s="254"/>
      <c r="H73" s="254"/>
      <c r="L73" s="30"/>
    </row>
    <row r="74" spans="2:12" s="1" customFormat="1" ht="12" customHeight="1">
      <c r="B74" s="30"/>
      <c r="C74" s="25" t="s">
        <v>94</v>
      </c>
      <c r="L74" s="30"/>
    </row>
    <row r="75" spans="2:12" s="1" customFormat="1" ht="16.5" customHeight="1">
      <c r="B75" s="30"/>
      <c r="E75" s="217" t="str">
        <f>E9</f>
        <v>VRN - VEDLEJŠÍ ROZPOČTOVÉ NÁKLADY</v>
      </c>
      <c r="F75" s="255"/>
      <c r="G75" s="255"/>
      <c r="H75" s="255"/>
      <c r="L75" s="30"/>
    </row>
    <row r="76" spans="2:12" s="1" customFormat="1" ht="6.95" customHeight="1">
      <c r="B76" s="30"/>
      <c r="L76" s="30"/>
    </row>
    <row r="77" spans="2:12" s="1" customFormat="1" ht="12" customHeight="1">
      <c r="B77" s="30"/>
      <c r="C77" s="25" t="s">
        <v>21</v>
      </c>
      <c r="F77" s="23" t="str">
        <f>F12</f>
        <v xml:space="preserve"> </v>
      </c>
      <c r="I77" s="25" t="s">
        <v>23</v>
      </c>
      <c r="J77" s="47" t="str">
        <f>IF(J12="","",J12)</f>
        <v>26. 6. 2023</v>
      </c>
      <c r="L77" s="30"/>
    </row>
    <row r="78" spans="2:12" s="1" customFormat="1" ht="6.95" customHeight="1">
      <c r="B78" s="30"/>
      <c r="L78" s="30"/>
    </row>
    <row r="79" spans="2:12" s="1" customFormat="1" ht="15.2" customHeight="1">
      <c r="B79" s="30"/>
      <c r="C79" s="25" t="s">
        <v>25</v>
      </c>
      <c r="F79" s="23" t="str">
        <f>E15</f>
        <v xml:space="preserve"> </v>
      </c>
      <c r="I79" s="25" t="s">
        <v>30</v>
      </c>
      <c r="J79" s="28" t="str">
        <f>E21</f>
        <v xml:space="preserve"> </v>
      </c>
      <c r="L79" s="30"/>
    </row>
    <row r="80" spans="2:12" s="1" customFormat="1" ht="25.7" customHeight="1">
      <c r="B80" s="30"/>
      <c r="C80" s="25" t="s">
        <v>28</v>
      </c>
      <c r="F80" s="23" t="str">
        <f>IF(E18="","",E18)</f>
        <v>Vyplň údaj</v>
      </c>
      <c r="I80" s="25" t="s">
        <v>32</v>
      </c>
      <c r="J80" s="28" t="str">
        <f>E24</f>
        <v>lacko.ondrej@seznam.cz</v>
      </c>
      <c r="L80" s="30"/>
    </row>
    <row r="81" spans="2:12" s="1" customFormat="1" ht="10.35" customHeight="1">
      <c r="B81" s="30"/>
      <c r="L81" s="30"/>
    </row>
    <row r="82" spans="2:20" s="10" customFormat="1" ht="29.25" customHeight="1">
      <c r="B82" s="105"/>
      <c r="C82" s="106" t="s">
        <v>107</v>
      </c>
      <c r="D82" s="107" t="s">
        <v>55</v>
      </c>
      <c r="E82" s="107" t="s">
        <v>51</v>
      </c>
      <c r="F82" s="107" t="s">
        <v>52</v>
      </c>
      <c r="G82" s="107" t="s">
        <v>108</v>
      </c>
      <c r="H82" s="107" t="s">
        <v>109</v>
      </c>
      <c r="I82" s="107" t="s">
        <v>110</v>
      </c>
      <c r="J82" s="108" t="s">
        <v>98</v>
      </c>
      <c r="K82" s="109" t="s">
        <v>111</v>
      </c>
      <c r="L82" s="105"/>
      <c r="M82" s="54" t="s">
        <v>19</v>
      </c>
      <c r="N82" s="55" t="s">
        <v>40</v>
      </c>
      <c r="O82" s="55" t="s">
        <v>112</v>
      </c>
      <c r="P82" s="55" t="s">
        <v>113</v>
      </c>
      <c r="Q82" s="55" t="s">
        <v>114</v>
      </c>
      <c r="R82" s="55" t="s">
        <v>115</v>
      </c>
      <c r="S82" s="55" t="s">
        <v>116</v>
      </c>
      <c r="T82" s="56" t="s">
        <v>117</v>
      </c>
    </row>
    <row r="83" spans="2:63" s="1" customFormat="1" ht="22.9" customHeight="1">
      <c r="B83" s="30"/>
      <c r="C83" s="59" t="s">
        <v>118</v>
      </c>
      <c r="J83" s="110">
        <f>BK83</f>
        <v>0</v>
      </c>
      <c r="L83" s="30"/>
      <c r="M83" s="57"/>
      <c r="N83" s="48"/>
      <c r="O83" s="48"/>
      <c r="P83" s="111">
        <f>P84</f>
        <v>0</v>
      </c>
      <c r="Q83" s="48"/>
      <c r="R83" s="111">
        <f>R84</f>
        <v>0</v>
      </c>
      <c r="S83" s="48"/>
      <c r="T83" s="112">
        <f>T84</f>
        <v>0</v>
      </c>
      <c r="AT83" s="15" t="s">
        <v>69</v>
      </c>
      <c r="AU83" s="15" t="s">
        <v>99</v>
      </c>
      <c r="BK83" s="113">
        <f>BK84</f>
        <v>0</v>
      </c>
    </row>
    <row r="84" spans="2:63" s="11" customFormat="1" ht="25.9" customHeight="1">
      <c r="B84" s="114"/>
      <c r="D84" s="115" t="s">
        <v>69</v>
      </c>
      <c r="E84" s="116" t="s">
        <v>90</v>
      </c>
      <c r="F84" s="116" t="s">
        <v>434</v>
      </c>
      <c r="I84" s="117"/>
      <c r="J84" s="118">
        <f>BK84</f>
        <v>0</v>
      </c>
      <c r="L84" s="114"/>
      <c r="M84" s="119"/>
      <c r="P84" s="120">
        <f>P85+P95+P99</f>
        <v>0</v>
      </c>
      <c r="R84" s="120">
        <f>R85+R95+R99</f>
        <v>0</v>
      </c>
      <c r="T84" s="121">
        <f>T85+T95+T99</f>
        <v>0</v>
      </c>
      <c r="AR84" s="115" t="s">
        <v>153</v>
      </c>
      <c r="AT84" s="122" t="s">
        <v>69</v>
      </c>
      <c r="AU84" s="122" t="s">
        <v>70</v>
      </c>
      <c r="AY84" s="115" t="s">
        <v>121</v>
      </c>
      <c r="BK84" s="123">
        <f>BK85+BK95+BK99</f>
        <v>0</v>
      </c>
    </row>
    <row r="85" spans="2:63" s="11" customFormat="1" ht="22.9" customHeight="1">
      <c r="B85" s="114"/>
      <c r="D85" s="115" t="s">
        <v>69</v>
      </c>
      <c r="E85" s="124" t="s">
        <v>435</v>
      </c>
      <c r="F85" s="124" t="s">
        <v>436</v>
      </c>
      <c r="I85" s="117"/>
      <c r="J85" s="125">
        <f>BK85</f>
        <v>0</v>
      </c>
      <c r="L85" s="114"/>
      <c r="M85" s="119"/>
      <c r="P85" s="120">
        <f>SUM(P86:P94)</f>
        <v>0</v>
      </c>
      <c r="R85" s="120">
        <f>SUM(R86:R94)</f>
        <v>0</v>
      </c>
      <c r="T85" s="121">
        <f>SUM(T86:T94)</f>
        <v>0</v>
      </c>
      <c r="AR85" s="115" t="s">
        <v>153</v>
      </c>
      <c r="AT85" s="122" t="s">
        <v>69</v>
      </c>
      <c r="AU85" s="122" t="s">
        <v>78</v>
      </c>
      <c r="AY85" s="115" t="s">
        <v>121</v>
      </c>
      <c r="BK85" s="123">
        <f>SUM(BK86:BK94)</f>
        <v>0</v>
      </c>
    </row>
    <row r="86" spans="2:65" s="1" customFormat="1" ht="16.5" customHeight="1">
      <c r="B86" s="30"/>
      <c r="C86" s="126" t="s">
        <v>78</v>
      </c>
      <c r="D86" s="126" t="s">
        <v>123</v>
      </c>
      <c r="E86" s="127" t="s">
        <v>437</v>
      </c>
      <c r="F86" s="128" t="s">
        <v>438</v>
      </c>
      <c r="G86" s="129" t="s">
        <v>439</v>
      </c>
      <c r="H86" s="130">
        <v>1</v>
      </c>
      <c r="I86" s="131"/>
      <c r="J86" s="132">
        <f>ROUND(I86*H86,2)</f>
        <v>0</v>
      </c>
      <c r="K86" s="133"/>
      <c r="L86" s="30"/>
      <c r="M86" s="134" t="s">
        <v>19</v>
      </c>
      <c r="N86" s="135" t="s">
        <v>41</v>
      </c>
      <c r="P86" s="136">
        <f>O86*H86</f>
        <v>0</v>
      </c>
      <c r="Q86" s="136">
        <v>0</v>
      </c>
      <c r="R86" s="136">
        <f>Q86*H86</f>
        <v>0</v>
      </c>
      <c r="S86" s="136">
        <v>0</v>
      </c>
      <c r="T86" s="137">
        <f>S86*H86</f>
        <v>0</v>
      </c>
      <c r="AR86" s="138" t="s">
        <v>440</v>
      </c>
      <c r="AT86" s="138" t="s">
        <v>123</v>
      </c>
      <c r="AU86" s="138" t="s">
        <v>80</v>
      </c>
      <c r="AY86" s="15" t="s">
        <v>121</v>
      </c>
      <c r="BE86" s="139">
        <f>IF(N86="základní",J86,0)</f>
        <v>0</v>
      </c>
      <c r="BF86" s="139">
        <f>IF(N86="snížená",J86,0)</f>
        <v>0</v>
      </c>
      <c r="BG86" s="139">
        <f>IF(N86="zákl. přenesená",J86,0)</f>
        <v>0</v>
      </c>
      <c r="BH86" s="139">
        <f>IF(N86="sníž. přenesená",J86,0)</f>
        <v>0</v>
      </c>
      <c r="BI86" s="139">
        <f>IF(N86="nulová",J86,0)</f>
        <v>0</v>
      </c>
      <c r="BJ86" s="15" t="s">
        <v>78</v>
      </c>
      <c r="BK86" s="139">
        <f>ROUND(I86*H86,2)</f>
        <v>0</v>
      </c>
      <c r="BL86" s="15" t="s">
        <v>440</v>
      </c>
      <c r="BM86" s="138" t="s">
        <v>441</v>
      </c>
    </row>
    <row r="87" spans="2:47" s="1" customFormat="1" ht="12">
      <c r="B87" s="30"/>
      <c r="D87" s="140" t="s">
        <v>129</v>
      </c>
      <c r="F87" s="141" t="s">
        <v>438</v>
      </c>
      <c r="I87" s="142"/>
      <c r="L87" s="30"/>
      <c r="M87" s="143"/>
      <c r="T87" s="51"/>
      <c r="AT87" s="15" t="s">
        <v>129</v>
      </c>
      <c r="AU87" s="15" t="s">
        <v>80</v>
      </c>
    </row>
    <row r="88" spans="2:47" s="1" customFormat="1" ht="12">
      <c r="B88" s="30"/>
      <c r="D88" s="144" t="s">
        <v>131</v>
      </c>
      <c r="F88" s="145" t="s">
        <v>442</v>
      </c>
      <c r="I88" s="142"/>
      <c r="L88" s="30"/>
      <c r="M88" s="143"/>
      <c r="T88" s="51"/>
      <c r="AT88" s="15" t="s">
        <v>131</v>
      </c>
      <c r="AU88" s="15" t="s">
        <v>80</v>
      </c>
    </row>
    <row r="89" spans="2:65" s="1" customFormat="1" ht="16.5" customHeight="1">
      <c r="B89" s="30"/>
      <c r="C89" s="126" t="s">
        <v>80</v>
      </c>
      <c r="D89" s="126" t="s">
        <v>123</v>
      </c>
      <c r="E89" s="127" t="s">
        <v>443</v>
      </c>
      <c r="F89" s="128" t="s">
        <v>444</v>
      </c>
      <c r="G89" s="129" t="s">
        <v>439</v>
      </c>
      <c r="H89" s="130">
        <v>1</v>
      </c>
      <c r="I89" s="131"/>
      <c r="J89" s="132">
        <f>ROUND(I89*H89,2)</f>
        <v>0</v>
      </c>
      <c r="K89" s="133"/>
      <c r="L89" s="30"/>
      <c r="M89" s="134" t="s">
        <v>19</v>
      </c>
      <c r="N89" s="135" t="s">
        <v>41</v>
      </c>
      <c r="P89" s="136">
        <f>O89*H89</f>
        <v>0</v>
      </c>
      <c r="Q89" s="136">
        <v>0</v>
      </c>
      <c r="R89" s="136">
        <f>Q89*H89</f>
        <v>0</v>
      </c>
      <c r="S89" s="136">
        <v>0</v>
      </c>
      <c r="T89" s="137">
        <f>S89*H89</f>
        <v>0</v>
      </c>
      <c r="AR89" s="138" t="s">
        <v>440</v>
      </c>
      <c r="AT89" s="138" t="s">
        <v>123</v>
      </c>
      <c r="AU89" s="138" t="s">
        <v>80</v>
      </c>
      <c r="AY89" s="15" t="s">
        <v>121</v>
      </c>
      <c r="BE89" s="139">
        <f>IF(N89="základní",J89,0)</f>
        <v>0</v>
      </c>
      <c r="BF89" s="139">
        <f>IF(N89="snížená",J89,0)</f>
        <v>0</v>
      </c>
      <c r="BG89" s="139">
        <f>IF(N89="zákl. přenesená",J89,0)</f>
        <v>0</v>
      </c>
      <c r="BH89" s="139">
        <f>IF(N89="sníž. přenesená",J89,0)</f>
        <v>0</v>
      </c>
      <c r="BI89" s="139">
        <f>IF(N89="nulová",J89,0)</f>
        <v>0</v>
      </c>
      <c r="BJ89" s="15" t="s">
        <v>78</v>
      </c>
      <c r="BK89" s="139">
        <f>ROUND(I89*H89,2)</f>
        <v>0</v>
      </c>
      <c r="BL89" s="15" t="s">
        <v>440</v>
      </c>
      <c r="BM89" s="138" t="s">
        <v>445</v>
      </c>
    </row>
    <row r="90" spans="2:47" s="1" customFormat="1" ht="12">
      <c r="B90" s="30"/>
      <c r="D90" s="140" t="s">
        <v>129</v>
      </c>
      <c r="F90" s="141" t="s">
        <v>444</v>
      </c>
      <c r="I90" s="142"/>
      <c r="L90" s="30"/>
      <c r="M90" s="143"/>
      <c r="T90" s="51"/>
      <c r="AT90" s="15" t="s">
        <v>129</v>
      </c>
      <c r="AU90" s="15" t="s">
        <v>80</v>
      </c>
    </row>
    <row r="91" spans="2:47" s="1" customFormat="1" ht="12">
      <c r="B91" s="30"/>
      <c r="D91" s="144" t="s">
        <v>131</v>
      </c>
      <c r="F91" s="145" t="s">
        <v>446</v>
      </c>
      <c r="I91" s="142"/>
      <c r="L91" s="30"/>
      <c r="M91" s="143"/>
      <c r="T91" s="51"/>
      <c r="AT91" s="15" t="s">
        <v>131</v>
      </c>
      <c r="AU91" s="15" t="s">
        <v>80</v>
      </c>
    </row>
    <row r="92" spans="2:65" s="1" customFormat="1" ht="16.5" customHeight="1">
      <c r="B92" s="30"/>
      <c r="C92" s="126" t="s">
        <v>139</v>
      </c>
      <c r="D92" s="126" t="s">
        <v>123</v>
      </c>
      <c r="E92" s="127" t="s">
        <v>447</v>
      </c>
      <c r="F92" s="128" t="s">
        <v>448</v>
      </c>
      <c r="G92" s="129" t="s">
        <v>439</v>
      </c>
      <c r="H92" s="130">
        <v>1</v>
      </c>
      <c r="I92" s="131"/>
      <c r="J92" s="132">
        <f>ROUND(I92*H92,2)</f>
        <v>0</v>
      </c>
      <c r="K92" s="133"/>
      <c r="L92" s="30"/>
      <c r="M92" s="134" t="s">
        <v>19</v>
      </c>
      <c r="N92" s="135" t="s">
        <v>41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440</v>
      </c>
      <c r="AT92" s="138" t="s">
        <v>123</v>
      </c>
      <c r="AU92" s="138" t="s">
        <v>80</v>
      </c>
      <c r="AY92" s="15" t="s">
        <v>121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5" t="s">
        <v>78</v>
      </c>
      <c r="BK92" s="139">
        <f>ROUND(I92*H92,2)</f>
        <v>0</v>
      </c>
      <c r="BL92" s="15" t="s">
        <v>440</v>
      </c>
      <c r="BM92" s="138" t="s">
        <v>449</v>
      </c>
    </row>
    <row r="93" spans="2:47" s="1" customFormat="1" ht="12">
      <c r="B93" s="30"/>
      <c r="D93" s="140" t="s">
        <v>129</v>
      </c>
      <c r="F93" s="141" t="s">
        <v>448</v>
      </c>
      <c r="I93" s="142"/>
      <c r="L93" s="30"/>
      <c r="M93" s="143"/>
      <c r="T93" s="51"/>
      <c r="AT93" s="15" t="s">
        <v>129</v>
      </c>
      <c r="AU93" s="15" t="s">
        <v>80</v>
      </c>
    </row>
    <row r="94" spans="2:47" s="1" customFormat="1" ht="12">
      <c r="B94" s="30"/>
      <c r="D94" s="144" t="s">
        <v>131</v>
      </c>
      <c r="F94" s="145" t="s">
        <v>450</v>
      </c>
      <c r="I94" s="142"/>
      <c r="L94" s="30"/>
      <c r="M94" s="143"/>
      <c r="T94" s="51"/>
      <c r="AT94" s="15" t="s">
        <v>131</v>
      </c>
      <c r="AU94" s="15" t="s">
        <v>80</v>
      </c>
    </row>
    <row r="95" spans="2:63" s="11" customFormat="1" ht="22.9" customHeight="1">
      <c r="B95" s="114"/>
      <c r="D95" s="115" t="s">
        <v>69</v>
      </c>
      <c r="E95" s="124" t="s">
        <v>451</v>
      </c>
      <c r="F95" s="124" t="s">
        <v>452</v>
      </c>
      <c r="I95" s="117"/>
      <c r="J95" s="125">
        <f>BK95</f>
        <v>0</v>
      </c>
      <c r="L95" s="114"/>
      <c r="M95" s="119"/>
      <c r="P95" s="120">
        <f>SUM(P96:P98)</f>
        <v>0</v>
      </c>
      <c r="R95" s="120">
        <f>SUM(R96:R98)</f>
        <v>0</v>
      </c>
      <c r="T95" s="121">
        <f>SUM(T96:T98)</f>
        <v>0</v>
      </c>
      <c r="AR95" s="115" t="s">
        <v>153</v>
      </c>
      <c r="AT95" s="122" t="s">
        <v>69</v>
      </c>
      <c r="AU95" s="122" t="s">
        <v>78</v>
      </c>
      <c r="AY95" s="115" t="s">
        <v>121</v>
      </c>
      <c r="BK95" s="123">
        <f>SUM(BK96:BK98)</f>
        <v>0</v>
      </c>
    </row>
    <row r="96" spans="2:65" s="1" customFormat="1" ht="16.5" customHeight="1">
      <c r="B96" s="30"/>
      <c r="C96" s="126" t="s">
        <v>127</v>
      </c>
      <c r="D96" s="126" t="s">
        <v>123</v>
      </c>
      <c r="E96" s="127" t="s">
        <v>453</v>
      </c>
      <c r="F96" s="128" t="s">
        <v>452</v>
      </c>
      <c r="G96" s="129" t="s">
        <v>439</v>
      </c>
      <c r="H96" s="130">
        <v>1</v>
      </c>
      <c r="I96" s="131"/>
      <c r="J96" s="132">
        <f>ROUND(I96*H96,2)</f>
        <v>0</v>
      </c>
      <c r="K96" s="133"/>
      <c r="L96" s="30"/>
      <c r="M96" s="134" t="s">
        <v>19</v>
      </c>
      <c r="N96" s="135" t="s">
        <v>41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440</v>
      </c>
      <c r="AT96" s="138" t="s">
        <v>123</v>
      </c>
      <c r="AU96" s="138" t="s">
        <v>80</v>
      </c>
      <c r="AY96" s="15" t="s">
        <v>121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5" t="s">
        <v>78</v>
      </c>
      <c r="BK96" s="139">
        <f>ROUND(I96*H96,2)</f>
        <v>0</v>
      </c>
      <c r="BL96" s="15" t="s">
        <v>440</v>
      </c>
      <c r="BM96" s="138" t="s">
        <v>454</v>
      </c>
    </row>
    <row r="97" spans="2:47" s="1" customFormat="1" ht="12">
      <c r="B97" s="30"/>
      <c r="D97" s="140" t="s">
        <v>129</v>
      </c>
      <c r="F97" s="141" t="s">
        <v>452</v>
      </c>
      <c r="I97" s="142"/>
      <c r="L97" s="30"/>
      <c r="M97" s="143"/>
      <c r="T97" s="51"/>
      <c r="AT97" s="15" t="s">
        <v>129</v>
      </c>
      <c r="AU97" s="15" t="s">
        <v>80</v>
      </c>
    </row>
    <row r="98" spans="2:47" s="1" customFormat="1" ht="12">
      <c r="B98" s="30"/>
      <c r="D98" s="144" t="s">
        <v>131</v>
      </c>
      <c r="F98" s="145" t="s">
        <v>455</v>
      </c>
      <c r="I98" s="142"/>
      <c r="L98" s="30"/>
      <c r="M98" s="143"/>
      <c r="T98" s="51"/>
      <c r="AT98" s="15" t="s">
        <v>131</v>
      </c>
      <c r="AU98" s="15" t="s">
        <v>80</v>
      </c>
    </row>
    <row r="99" spans="2:63" s="11" customFormat="1" ht="22.9" customHeight="1">
      <c r="B99" s="114"/>
      <c r="D99" s="115" t="s">
        <v>69</v>
      </c>
      <c r="E99" s="124" t="s">
        <v>456</v>
      </c>
      <c r="F99" s="124" t="s">
        <v>457</v>
      </c>
      <c r="I99" s="117"/>
      <c r="J99" s="125">
        <f>BK99</f>
        <v>0</v>
      </c>
      <c r="L99" s="114"/>
      <c r="M99" s="119"/>
      <c r="P99" s="120">
        <f>SUM(P100:P102)</f>
        <v>0</v>
      </c>
      <c r="R99" s="120">
        <f>SUM(R100:R102)</f>
        <v>0</v>
      </c>
      <c r="T99" s="121">
        <f>SUM(T100:T102)</f>
        <v>0</v>
      </c>
      <c r="AR99" s="115" t="s">
        <v>153</v>
      </c>
      <c r="AT99" s="122" t="s">
        <v>69</v>
      </c>
      <c r="AU99" s="122" t="s">
        <v>78</v>
      </c>
      <c r="AY99" s="115" t="s">
        <v>121</v>
      </c>
      <c r="BK99" s="123">
        <f>SUM(BK100:BK102)</f>
        <v>0</v>
      </c>
    </row>
    <row r="100" spans="2:65" s="1" customFormat="1" ht="16.5" customHeight="1">
      <c r="B100" s="30"/>
      <c r="C100" s="126" t="s">
        <v>153</v>
      </c>
      <c r="D100" s="126" t="s">
        <v>123</v>
      </c>
      <c r="E100" s="127" t="s">
        <v>458</v>
      </c>
      <c r="F100" s="128" t="s">
        <v>459</v>
      </c>
      <c r="G100" s="129" t="s">
        <v>439</v>
      </c>
      <c r="H100" s="130">
        <v>1</v>
      </c>
      <c r="I100" s="131"/>
      <c r="J100" s="132">
        <f>ROUND(I100*H100,2)</f>
        <v>0</v>
      </c>
      <c r="K100" s="133"/>
      <c r="L100" s="30"/>
      <c r="M100" s="134" t="s">
        <v>19</v>
      </c>
      <c r="N100" s="135" t="s">
        <v>41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440</v>
      </c>
      <c r="AT100" s="138" t="s">
        <v>123</v>
      </c>
      <c r="AU100" s="138" t="s">
        <v>80</v>
      </c>
      <c r="AY100" s="15" t="s">
        <v>121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5" t="s">
        <v>78</v>
      </c>
      <c r="BK100" s="139">
        <f>ROUND(I100*H100,2)</f>
        <v>0</v>
      </c>
      <c r="BL100" s="15" t="s">
        <v>440</v>
      </c>
      <c r="BM100" s="138" t="s">
        <v>460</v>
      </c>
    </row>
    <row r="101" spans="2:47" s="1" customFormat="1" ht="12">
      <c r="B101" s="30"/>
      <c r="D101" s="140" t="s">
        <v>129</v>
      </c>
      <c r="F101" s="141" t="s">
        <v>459</v>
      </c>
      <c r="I101" s="142"/>
      <c r="L101" s="30"/>
      <c r="M101" s="143"/>
      <c r="T101" s="51"/>
      <c r="AT101" s="15" t="s">
        <v>129</v>
      </c>
      <c r="AU101" s="15" t="s">
        <v>80</v>
      </c>
    </row>
    <row r="102" spans="2:47" s="1" customFormat="1" ht="12">
      <c r="B102" s="30"/>
      <c r="D102" s="144" t="s">
        <v>131</v>
      </c>
      <c r="F102" s="145" t="s">
        <v>461</v>
      </c>
      <c r="I102" s="142"/>
      <c r="L102" s="30"/>
      <c r="M102" s="153"/>
      <c r="N102" s="154"/>
      <c r="O102" s="154"/>
      <c r="P102" s="154"/>
      <c r="Q102" s="154"/>
      <c r="R102" s="154"/>
      <c r="S102" s="154"/>
      <c r="T102" s="155"/>
      <c r="AT102" s="15" t="s">
        <v>131</v>
      </c>
      <c r="AU102" s="15" t="s">
        <v>80</v>
      </c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30"/>
    </row>
  </sheetData>
  <sheetProtection algorithmName="SHA-512" hashValue="u/7FbqF3QdIhBGPwGlwTBO3HsHhLVUKh4mye+uPBnnUkbfZEJYCgCRnYw7uB1YkZ2W22DXMkIv6wOlu0QkBaEA==" saltValue="trNTT3qjRoS+PLeG4F/R1JaobQw706i3yyJ2hgiTr/8xtJuoHpFn6FXkk7jsUde+hHDqzEVXYpjqO/cbsKE0ew==" spinCount="100000" sheet="1" objects="1" scenarios="1" formatColumns="0" formatRows="0" autoFilter="0"/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12103000"/>
    <hyperlink ref="F91" r:id="rId2" display="https://podminky.urs.cz/item/CS_URS_2023_01/012303000"/>
    <hyperlink ref="F94" r:id="rId3" display="https://podminky.urs.cz/item/CS_URS_2023_01/013254000"/>
    <hyperlink ref="F98" r:id="rId4" display="https://podminky.urs.cz/item/CS_URS_2023_01/030001000"/>
    <hyperlink ref="F102" r:id="rId5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68" customWidth="1"/>
    <col min="2" max="2" width="1.7109375" style="168" customWidth="1"/>
    <col min="3" max="4" width="5.00390625" style="168" customWidth="1"/>
    <col min="5" max="5" width="11.7109375" style="168" customWidth="1"/>
    <col min="6" max="6" width="9.140625" style="168" customWidth="1"/>
    <col min="7" max="7" width="5.00390625" style="168" customWidth="1"/>
    <col min="8" max="8" width="77.8515625" style="168" customWidth="1"/>
    <col min="9" max="10" width="20.00390625" style="168" customWidth="1"/>
    <col min="11" max="11" width="1.7109375" style="168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3" customFormat="1" ht="45" customHeight="1">
      <c r="B3" s="269"/>
      <c r="C3" s="259" t="s">
        <v>462</v>
      </c>
      <c r="D3" s="259"/>
      <c r="E3" s="259"/>
      <c r="F3" s="259"/>
      <c r="G3" s="259"/>
      <c r="H3" s="259"/>
      <c r="I3" s="259"/>
      <c r="J3" s="259"/>
      <c r="K3" s="270"/>
    </row>
    <row r="4" spans="2:11" ht="25.5" customHeight="1">
      <c r="B4" s="271"/>
      <c r="C4" s="258" t="s">
        <v>463</v>
      </c>
      <c r="D4" s="258"/>
      <c r="E4" s="258"/>
      <c r="F4" s="258"/>
      <c r="G4" s="258"/>
      <c r="H4" s="258"/>
      <c r="I4" s="258"/>
      <c r="J4" s="258"/>
      <c r="K4" s="272"/>
    </row>
    <row r="5" spans="2:11" ht="5.25" customHeight="1">
      <c r="B5" s="271"/>
      <c r="C5" s="169"/>
      <c r="D5" s="169"/>
      <c r="E5" s="169"/>
      <c r="F5" s="169"/>
      <c r="G5" s="169"/>
      <c r="H5" s="169"/>
      <c r="I5" s="169"/>
      <c r="J5" s="169"/>
      <c r="K5" s="272"/>
    </row>
    <row r="6" spans="2:11" ht="15" customHeight="1">
      <c r="B6" s="271"/>
      <c r="C6" s="257" t="s">
        <v>464</v>
      </c>
      <c r="D6" s="257"/>
      <c r="E6" s="257"/>
      <c r="F6" s="257"/>
      <c r="G6" s="257"/>
      <c r="H6" s="257"/>
      <c r="I6" s="257"/>
      <c r="J6" s="257"/>
      <c r="K6" s="272"/>
    </row>
    <row r="7" spans="2:11" ht="15" customHeight="1">
      <c r="B7" s="171"/>
      <c r="C7" s="257" t="s">
        <v>465</v>
      </c>
      <c r="D7" s="257"/>
      <c r="E7" s="257"/>
      <c r="F7" s="257"/>
      <c r="G7" s="257"/>
      <c r="H7" s="257"/>
      <c r="I7" s="257"/>
      <c r="J7" s="257"/>
      <c r="K7" s="272"/>
    </row>
    <row r="8" spans="2:11" ht="12.75" customHeight="1">
      <c r="B8" s="171"/>
      <c r="C8" s="170"/>
      <c r="D8" s="170"/>
      <c r="E8" s="170"/>
      <c r="F8" s="170"/>
      <c r="G8" s="170"/>
      <c r="H8" s="170"/>
      <c r="I8" s="170"/>
      <c r="J8" s="170"/>
      <c r="K8" s="272"/>
    </row>
    <row r="9" spans="2:11" ht="15" customHeight="1">
      <c r="B9" s="171"/>
      <c r="C9" s="257" t="s">
        <v>466</v>
      </c>
      <c r="D9" s="257"/>
      <c r="E9" s="257"/>
      <c r="F9" s="257"/>
      <c r="G9" s="257"/>
      <c r="H9" s="257"/>
      <c r="I9" s="257"/>
      <c r="J9" s="257"/>
      <c r="K9" s="272"/>
    </row>
    <row r="10" spans="2:11" ht="15" customHeight="1">
      <c r="B10" s="171"/>
      <c r="C10" s="170"/>
      <c r="D10" s="257" t="s">
        <v>467</v>
      </c>
      <c r="E10" s="257"/>
      <c r="F10" s="257"/>
      <c r="G10" s="257"/>
      <c r="H10" s="257"/>
      <c r="I10" s="257"/>
      <c r="J10" s="257"/>
      <c r="K10" s="272"/>
    </row>
    <row r="11" spans="2:11" ht="15" customHeight="1">
      <c r="B11" s="171"/>
      <c r="C11" s="172"/>
      <c r="D11" s="257" t="s">
        <v>468</v>
      </c>
      <c r="E11" s="257"/>
      <c r="F11" s="257"/>
      <c r="G11" s="257"/>
      <c r="H11" s="257"/>
      <c r="I11" s="257"/>
      <c r="J11" s="257"/>
      <c r="K11" s="272"/>
    </row>
    <row r="12" spans="2:11" ht="15" customHeight="1">
      <c r="B12" s="171"/>
      <c r="C12" s="172"/>
      <c r="D12" s="170"/>
      <c r="E12" s="170"/>
      <c r="F12" s="170"/>
      <c r="G12" s="170"/>
      <c r="H12" s="170"/>
      <c r="I12" s="170"/>
      <c r="J12" s="170"/>
      <c r="K12" s="272"/>
    </row>
    <row r="13" spans="2:11" ht="15" customHeight="1">
      <c r="B13" s="171"/>
      <c r="C13" s="172"/>
      <c r="D13" s="173" t="s">
        <v>469</v>
      </c>
      <c r="E13" s="170"/>
      <c r="F13" s="170"/>
      <c r="G13" s="170"/>
      <c r="H13" s="170"/>
      <c r="I13" s="170"/>
      <c r="J13" s="170"/>
      <c r="K13" s="272"/>
    </row>
    <row r="14" spans="2:11" ht="12.75" customHeight="1">
      <c r="B14" s="171"/>
      <c r="C14" s="172"/>
      <c r="D14" s="172"/>
      <c r="E14" s="172"/>
      <c r="F14" s="172"/>
      <c r="G14" s="172"/>
      <c r="H14" s="172"/>
      <c r="I14" s="172"/>
      <c r="J14" s="172"/>
      <c r="K14" s="272"/>
    </row>
    <row r="15" spans="2:11" ht="15" customHeight="1">
      <c r="B15" s="171"/>
      <c r="C15" s="172"/>
      <c r="D15" s="257" t="s">
        <v>470</v>
      </c>
      <c r="E15" s="257"/>
      <c r="F15" s="257"/>
      <c r="G15" s="257"/>
      <c r="H15" s="257"/>
      <c r="I15" s="257"/>
      <c r="J15" s="257"/>
      <c r="K15" s="272"/>
    </row>
    <row r="16" spans="2:11" ht="15" customHeight="1">
      <c r="B16" s="171"/>
      <c r="C16" s="172"/>
      <c r="D16" s="257" t="s">
        <v>471</v>
      </c>
      <c r="E16" s="257"/>
      <c r="F16" s="257"/>
      <c r="G16" s="257"/>
      <c r="H16" s="257"/>
      <c r="I16" s="257"/>
      <c r="J16" s="257"/>
      <c r="K16" s="272"/>
    </row>
    <row r="17" spans="2:11" ht="15" customHeight="1">
      <c r="B17" s="171"/>
      <c r="C17" s="172"/>
      <c r="D17" s="257" t="s">
        <v>472</v>
      </c>
      <c r="E17" s="257"/>
      <c r="F17" s="257"/>
      <c r="G17" s="257"/>
      <c r="H17" s="257"/>
      <c r="I17" s="257"/>
      <c r="J17" s="257"/>
      <c r="K17" s="272"/>
    </row>
    <row r="18" spans="2:11" ht="15" customHeight="1">
      <c r="B18" s="171"/>
      <c r="C18" s="172"/>
      <c r="D18" s="172"/>
      <c r="E18" s="174" t="s">
        <v>77</v>
      </c>
      <c r="F18" s="257" t="s">
        <v>473</v>
      </c>
      <c r="G18" s="257"/>
      <c r="H18" s="257"/>
      <c r="I18" s="257"/>
      <c r="J18" s="257"/>
      <c r="K18" s="272"/>
    </row>
    <row r="19" spans="2:11" ht="15" customHeight="1">
      <c r="B19" s="171"/>
      <c r="C19" s="172"/>
      <c r="D19" s="172"/>
      <c r="E19" s="174" t="s">
        <v>474</v>
      </c>
      <c r="F19" s="257" t="s">
        <v>475</v>
      </c>
      <c r="G19" s="257"/>
      <c r="H19" s="257"/>
      <c r="I19" s="257"/>
      <c r="J19" s="257"/>
      <c r="K19" s="272"/>
    </row>
    <row r="20" spans="2:11" ht="15" customHeight="1">
      <c r="B20" s="171"/>
      <c r="C20" s="172"/>
      <c r="D20" s="172"/>
      <c r="E20" s="174" t="s">
        <v>476</v>
      </c>
      <c r="F20" s="257" t="s">
        <v>477</v>
      </c>
      <c r="G20" s="257"/>
      <c r="H20" s="257"/>
      <c r="I20" s="257"/>
      <c r="J20" s="257"/>
      <c r="K20" s="272"/>
    </row>
    <row r="21" spans="2:11" ht="15" customHeight="1">
      <c r="B21" s="171"/>
      <c r="C21" s="172"/>
      <c r="D21" s="172"/>
      <c r="E21" s="174" t="s">
        <v>478</v>
      </c>
      <c r="F21" s="257" t="s">
        <v>479</v>
      </c>
      <c r="G21" s="257"/>
      <c r="H21" s="257"/>
      <c r="I21" s="257"/>
      <c r="J21" s="257"/>
      <c r="K21" s="272"/>
    </row>
    <row r="22" spans="2:11" ht="15" customHeight="1">
      <c r="B22" s="171"/>
      <c r="C22" s="172"/>
      <c r="D22" s="172"/>
      <c r="E22" s="174" t="s">
        <v>260</v>
      </c>
      <c r="F22" s="257" t="s">
        <v>261</v>
      </c>
      <c r="G22" s="257"/>
      <c r="H22" s="257"/>
      <c r="I22" s="257"/>
      <c r="J22" s="257"/>
      <c r="K22" s="272"/>
    </row>
    <row r="23" spans="2:11" ht="15" customHeight="1">
      <c r="B23" s="171"/>
      <c r="C23" s="172"/>
      <c r="D23" s="172"/>
      <c r="E23" s="174" t="s">
        <v>480</v>
      </c>
      <c r="F23" s="257" t="s">
        <v>481</v>
      </c>
      <c r="G23" s="257"/>
      <c r="H23" s="257"/>
      <c r="I23" s="257"/>
      <c r="J23" s="257"/>
      <c r="K23" s="272"/>
    </row>
    <row r="24" spans="2:11" ht="12.75" customHeight="1">
      <c r="B24" s="171"/>
      <c r="C24" s="172"/>
      <c r="D24" s="172"/>
      <c r="E24" s="172"/>
      <c r="F24" s="172"/>
      <c r="G24" s="172"/>
      <c r="H24" s="172"/>
      <c r="I24" s="172"/>
      <c r="J24" s="172"/>
      <c r="K24" s="272"/>
    </row>
    <row r="25" spans="2:11" ht="15" customHeight="1">
      <c r="B25" s="171"/>
      <c r="C25" s="257" t="s">
        <v>482</v>
      </c>
      <c r="D25" s="257"/>
      <c r="E25" s="257"/>
      <c r="F25" s="257"/>
      <c r="G25" s="257"/>
      <c r="H25" s="257"/>
      <c r="I25" s="257"/>
      <c r="J25" s="257"/>
      <c r="K25" s="272"/>
    </row>
    <row r="26" spans="2:11" ht="15" customHeight="1">
      <c r="B26" s="171"/>
      <c r="C26" s="257" t="s">
        <v>483</v>
      </c>
      <c r="D26" s="257"/>
      <c r="E26" s="257"/>
      <c r="F26" s="257"/>
      <c r="G26" s="257"/>
      <c r="H26" s="257"/>
      <c r="I26" s="257"/>
      <c r="J26" s="257"/>
      <c r="K26" s="272"/>
    </row>
    <row r="27" spans="2:11" ht="15" customHeight="1">
      <c r="B27" s="171"/>
      <c r="C27" s="170"/>
      <c r="D27" s="257" t="s">
        <v>484</v>
      </c>
      <c r="E27" s="257"/>
      <c r="F27" s="257"/>
      <c r="G27" s="257"/>
      <c r="H27" s="257"/>
      <c r="I27" s="257"/>
      <c r="J27" s="257"/>
      <c r="K27" s="272"/>
    </row>
    <row r="28" spans="2:11" ht="15" customHeight="1">
      <c r="B28" s="171"/>
      <c r="C28" s="172"/>
      <c r="D28" s="257" t="s">
        <v>485</v>
      </c>
      <c r="E28" s="257"/>
      <c r="F28" s="257"/>
      <c r="G28" s="257"/>
      <c r="H28" s="257"/>
      <c r="I28" s="257"/>
      <c r="J28" s="257"/>
      <c r="K28" s="272"/>
    </row>
    <row r="29" spans="2:11" ht="12.75" customHeight="1">
      <c r="B29" s="171"/>
      <c r="C29" s="172"/>
      <c r="D29" s="172"/>
      <c r="E29" s="172"/>
      <c r="F29" s="172"/>
      <c r="G29" s="172"/>
      <c r="H29" s="172"/>
      <c r="I29" s="172"/>
      <c r="J29" s="172"/>
      <c r="K29" s="272"/>
    </row>
    <row r="30" spans="2:11" ht="15" customHeight="1">
      <c r="B30" s="171"/>
      <c r="C30" s="172"/>
      <c r="D30" s="257" t="s">
        <v>486</v>
      </c>
      <c r="E30" s="257"/>
      <c r="F30" s="257"/>
      <c r="G30" s="257"/>
      <c r="H30" s="257"/>
      <c r="I30" s="257"/>
      <c r="J30" s="257"/>
      <c r="K30" s="272"/>
    </row>
    <row r="31" spans="2:11" ht="15" customHeight="1">
      <c r="B31" s="171"/>
      <c r="C31" s="172"/>
      <c r="D31" s="257" t="s">
        <v>487</v>
      </c>
      <c r="E31" s="257"/>
      <c r="F31" s="257"/>
      <c r="G31" s="257"/>
      <c r="H31" s="257"/>
      <c r="I31" s="257"/>
      <c r="J31" s="257"/>
      <c r="K31" s="272"/>
    </row>
    <row r="32" spans="2:11" ht="12.75" customHeight="1">
      <c r="B32" s="171"/>
      <c r="C32" s="172"/>
      <c r="D32" s="172"/>
      <c r="E32" s="172"/>
      <c r="F32" s="172"/>
      <c r="G32" s="172"/>
      <c r="H32" s="172"/>
      <c r="I32" s="172"/>
      <c r="J32" s="172"/>
      <c r="K32" s="272"/>
    </row>
    <row r="33" spans="2:11" ht="15" customHeight="1">
      <c r="B33" s="171"/>
      <c r="C33" s="172"/>
      <c r="D33" s="257" t="s">
        <v>488</v>
      </c>
      <c r="E33" s="257"/>
      <c r="F33" s="257"/>
      <c r="G33" s="257"/>
      <c r="H33" s="257"/>
      <c r="I33" s="257"/>
      <c r="J33" s="257"/>
      <c r="K33" s="272"/>
    </row>
    <row r="34" spans="2:11" ht="15" customHeight="1">
      <c r="B34" s="171"/>
      <c r="C34" s="172"/>
      <c r="D34" s="257" t="s">
        <v>489</v>
      </c>
      <c r="E34" s="257"/>
      <c r="F34" s="257"/>
      <c r="G34" s="257"/>
      <c r="H34" s="257"/>
      <c r="I34" s="257"/>
      <c r="J34" s="257"/>
      <c r="K34" s="272"/>
    </row>
    <row r="35" spans="2:11" ht="15" customHeight="1">
      <c r="B35" s="171"/>
      <c r="C35" s="172"/>
      <c r="D35" s="257" t="s">
        <v>490</v>
      </c>
      <c r="E35" s="257"/>
      <c r="F35" s="257"/>
      <c r="G35" s="257"/>
      <c r="H35" s="257"/>
      <c r="I35" s="257"/>
      <c r="J35" s="257"/>
      <c r="K35" s="272"/>
    </row>
    <row r="36" spans="2:11" ht="15" customHeight="1">
      <c r="B36" s="171"/>
      <c r="C36" s="172"/>
      <c r="D36" s="170"/>
      <c r="E36" s="173" t="s">
        <v>107</v>
      </c>
      <c r="F36" s="170"/>
      <c r="G36" s="257" t="s">
        <v>491</v>
      </c>
      <c r="H36" s="257"/>
      <c r="I36" s="257"/>
      <c r="J36" s="257"/>
      <c r="K36" s="272"/>
    </row>
    <row r="37" spans="2:11" ht="30.75" customHeight="1">
      <c r="B37" s="171"/>
      <c r="C37" s="172"/>
      <c r="D37" s="170"/>
      <c r="E37" s="173" t="s">
        <v>492</v>
      </c>
      <c r="F37" s="170"/>
      <c r="G37" s="257" t="s">
        <v>493</v>
      </c>
      <c r="H37" s="257"/>
      <c r="I37" s="257"/>
      <c r="J37" s="257"/>
      <c r="K37" s="272"/>
    </row>
    <row r="38" spans="2:11" ht="15" customHeight="1">
      <c r="B38" s="171"/>
      <c r="C38" s="172"/>
      <c r="D38" s="170"/>
      <c r="E38" s="173" t="s">
        <v>51</v>
      </c>
      <c r="F38" s="170"/>
      <c r="G38" s="257" t="s">
        <v>494</v>
      </c>
      <c r="H38" s="257"/>
      <c r="I38" s="257"/>
      <c r="J38" s="257"/>
      <c r="K38" s="272"/>
    </row>
    <row r="39" spans="2:11" ht="15" customHeight="1">
      <c r="B39" s="171"/>
      <c r="C39" s="172"/>
      <c r="D39" s="170"/>
      <c r="E39" s="173" t="s">
        <v>52</v>
      </c>
      <c r="F39" s="170"/>
      <c r="G39" s="257" t="s">
        <v>495</v>
      </c>
      <c r="H39" s="257"/>
      <c r="I39" s="257"/>
      <c r="J39" s="257"/>
      <c r="K39" s="272"/>
    </row>
    <row r="40" spans="2:11" ht="15" customHeight="1">
      <c r="B40" s="171"/>
      <c r="C40" s="172"/>
      <c r="D40" s="170"/>
      <c r="E40" s="173" t="s">
        <v>108</v>
      </c>
      <c r="F40" s="170"/>
      <c r="G40" s="257" t="s">
        <v>496</v>
      </c>
      <c r="H40" s="257"/>
      <c r="I40" s="257"/>
      <c r="J40" s="257"/>
      <c r="K40" s="272"/>
    </row>
    <row r="41" spans="2:11" ht="15" customHeight="1">
      <c r="B41" s="171"/>
      <c r="C41" s="172"/>
      <c r="D41" s="170"/>
      <c r="E41" s="173" t="s">
        <v>109</v>
      </c>
      <c r="F41" s="170"/>
      <c r="G41" s="257" t="s">
        <v>497</v>
      </c>
      <c r="H41" s="257"/>
      <c r="I41" s="257"/>
      <c r="J41" s="257"/>
      <c r="K41" s="272"/>
    </row>
    <row r="42" spans="2:11" ht="15" customHeight="1">
      <c r="B42" s="171"/>
      <c r="C42" s="172"/>
      <c r="D42" s="170"/>
      <c r="E42" s="173" t="s">
        <v>498</v>
      </c>
      <c r="F42" s="170"/>
      <c r="G42" s="257" t="s">
        <v>499</v>
      </c>
      <c r="H42" s="257"/>
      <c r="I42" s="257"/>
      <c r="J42" s="257"/>
      <c r="K42" s="272"/>
    </row>
    <row r="43" spans="2:11" ht="15" customHeight="1">
      <c r="B43" s="171"/>
      <c r="C43" s="172"/>
      <c r="D43" s="170"/>
      <c r="E43" s="173"/>
      <c r="F43" s="170"/>
      <c r="G43" s="257" t="s">
        <v>500</v>
      </c>
      <c r="H43" s="257"/>
      <c r="I43" s="257"/>
      <c r="J43" s="257"/>
      <c r="K43" s="272"/>
    </row>
    <row r="44" spans="2:11" ht="15" customHeight="1">
      <c r="B44" s="171"/>
      <c r="C44" s="172"/>
      <c r="D44" s="170"/>
      <c r="E44" s="173" t="s">
        <v>501</v>
      </c>
      <c r="F44" s="170"/>
      <c r="G44" s="257" t="s">
        <v>502</v>
      </c>
      <c r="H44" s="257"/>
      <c r="I44" s="257"/>
      <c r="J44" s="257"/>
      <c r="K44" s="272"/>
    </row>
    <row r="45" spans="2:11" ht="15" customHeight="1">
      <c r="B45" s="171"/>
      <c r="C45" s="172"/>
      <c r="D45" s="170"/>
      <c r="E45" s="173" t="s">
        <v>111</v>
      </c>
      <c r="F45" s="170"/>
      <c r="G45" s="257" t="s">
        <v>503</v>
      </c>
      <c r="H45" s="257"/>
      <c r="I45" s="257"/>
      <c r="J45" s="257"/>
      <c r="K45" s="272"/>
    </row>
    <row r="46" spans="2:11" ht="12.75" customHeight="1">
      <c r="B46" s="171"/>
      <c r="C46" s="172"/>
      <c r="D46" s="170"/>
      <c r="E46" s="170"/>
      <c r="F46" s="170"/>
      <c r="G46" s="170"/>
      <c r="H46" s="170"/>
      <c r="I46" s="170"/>
      <c r="J46" s="170"/>
      <c r="K46" s="272"/>
    </row>
    <row r="47" spans="2:11" ht="15" customHeight="1">
      <c r="B47" s="171"/>
      <c r="C47" s="172"/>
      <c r="D47" s="257" t="s">
        <v>504</v>
      </c>
      <c r="E47" s="257"/>
      <c r="F47" s="257"/>
      <c r="G47" s="257"/>
      <c r="H47" s="257"/>
      <c r="I47" s="257"/>
      <c r="J47" s="257"/>
      <c r="K47" s="272"/>
    </row>
    <row r="48" spans="2:11" ht="15" customHeight="1">
      <c r="B48" s="171"/>
      <c r="C48" s="172"/>
      <c r="D48" s="172"/>
      <c r="E48" s="257" t="s">
        <v>505</v>
      </c>
      <c r="F48" s="257"/>
      <c r="G48" s="257"/>
      <c r="H48" s="257"/>
      <c r="I48" s="257"/>
      <c r="J48" s="257"/>
      <c r="K48" s="272"/>
    </row>
    <row r="49" spans="2:11" ht="15" customHeight="1">
      <c r="B49" s="171"/>
      <c r="C49" s="172"/>
      <c r="D49" s="172"/>
      <c r="E49" s="257" t="s">
        <v>506</v>
      </c>
      <c r="F49" s="257"/>
      <c r="G49" s="257"/>
      <c r="H49" s="257"/>
      <c r="I49" s="257"/>
      <c r="J49" s="257"/>
      <c r="K49" s="272"/>
    </row>
    <row r="50" spans="2:11" ht="15" customHeight="1">
      <c r="B50" s="171"/>
      <c r="C50" s="172"/>
      <c r="D50" s="172"/>
      <c r="E50" s="257" t="s">
        <v>507</v>
      </c>
      <c r="F50" s="257"/>
      <c r="G50" s="257"/>
      <c r="H50" s="257"/>
      <c r="I50" s="257"/>
      <c r="J50" s="257"/>
      <c r="K50" s="272"/>
    </row>
    <row r="51" spans="2:11" ht="15" customHeight="1">
      <c r="B51" s="171"/>
      <c r="C51" s="172"/>
      <c r="D51" s="257" t="s">
        <v>508</v>
      </c>
      <c r="E51" s="257"/>
      <c r="F51" s="257"/>
      <c r="G51" s="257"/>
      <c r="H51" s="257"/>
      <c r="I51" s="257"/>
      <c r="J51" s="257"/>
      <c r="K51" s="272"/>
    </row>
    <row r="52" spans="2:11" ht="25.5" customHeight="1">
      <c r="B52" s="271"/>
      <c r="C52" s="258" t="s">
        <v>509</v>
      </c>
      <c r="D52" s="258"/>
      <c r="E52" s="258"/>
      <c r="F52" s="258"/>
      <c r="G52" s="258"/>
      <c r="H52" s="258"/>
      <c r="I52" s="258"/>
      <c r="J52" s="258"/>
      <c r="K52" s="272"/>
    </row>
    <row r="53" spans="2:11" ht="5.25" customHeight="1">
      <c r="B53" s="271"/>
      <c r="C53" s="169"/>
      <c r="D53" s="169"/>
      <c r="E53" s="169"/>
      <c r="F53" s="169"/>
      <c r="G53" s="169"/>
      <c r="H53" s="169"/>
      <c r="I53" s="169"/>
      <c r="J53" s="169"/>
      <c r="K53" s="272"/>
    </row>
    <row r="54" spans="2:11" ht="15" customHeight="1">
      <c r="B54" s="271"/>
      <c r="C54" s="257" t="s">
        <v>510</v>
      </c>
      <c r="D54" s="257"/>
      <c r="E54" s="257"/>
      <c r="F54" s="257"/>
      <c r="G54" s="257"/>
      <c r="H54" s="257"/>
      <c r="I54" s="257"/>
      <c r="J54" s="257"/>
      <c r="K54" s="272"/>
    </row>
    <row r="55" spans="2:11" ht="15" customHeight="1">
      <c r="B55" s="271"/>
      <c r="C55" s="257" t="s">
        <v>511</v>
      </c>
      <c r="D55" s="257"/>
      <c r="E55" s="257"/>
      <c r="F55" s="257"/>
      <c r="G55" s="257"/>
      <c r="H55" s="257"/>
      <c r="I55" s="257"/>
      <c r="J55" s="257"/>
      <c r="K55" s="272"/>
    </row>
    <row r="56" spans="2:11" ht="12.75" customHeight="1">
      <c r="B56" s="271"/>
      <c r="C56" s="170"/>
      <c r="D56" s="170"/>
      <c r="E56" s="170"/>
      <c r="F56" s="170"/>
      <c r="G56" s="170"/>
      <c r="H56" s="170"/>
      <c r="I56" s="170"/>
      <c r="J56" s="170"/>
      <c r="K56" s="272"/>
    </row>
    <row r="57" spans="2:11" ht="15" customHeight="1">
      <c r="B57" s="271"/>
      <c r="C57" s="257" t="s">
        <v>512</v>
      </c>
      <c r="D57" s="257"/>
      <c r="E57" s="257"/>
      <c r="F57" s="257"/>
      <c r="G57" s="257"/>
      <c r="H57" s="257"/>
      <c r="I57" s="257"/>
      <c r="J57" s="257"/>
      <c r="K57" s="272"/>
    </row>
    <row r="58" spans="2:11" ht="15" customHeight="1">
      <c r="B58" s="271"/>
      <c r="C58" s="172"/>
      <c r="D58" s="257" t="s">
        <v>513</v>
      </c>
      <c r="E58" s="257"/>
      <c r="F58" s="257"/>
      <c r="G58" s="257"/>
      <c r="H58" s="257"/>
      <c r="I58" s="257"/>
      <c r="J58" s="257"/>
      <c r="K58" s="272"/>
    </row>
    <row r="59" spans="2:11" ht="15" customHeight="1">
      <c r="B59" s="271"/>
      <c r="C59" s="172"/>
      <c r="D59" s="257" t="s">
        <v>514</v>
      </c>
      <c r="E59" s="257"/>
      <c r="F59" s="257"/>
      <c r="G59" s="257"/>
      <c r="H59" s="257"/>
      <c r="I59" s="257"/>
      <c r="J59" s="257"/>
      <c r="K59" s="272"/>
    </row>
    <row r="60" spans="2:11" ht="15" customHeight="1">
      <c r="B60" s="271"/>
      <c r="C60" s="172"/>
      <c r="D60" s="257" t="s">
        <v>515</v>
      </c>
      <c r="E60" s="257"/>
      <c r="F60" s="257"/>
      <c r="G60" s="257"/>
      <c r="H60" s="257"/>
      <c r="I60" s="257"/>
      <c r="J60" s="257"/>
      <c r="K60" s="272"/>
    </row>
    <row r="61" spans="2:11" ht="15" customHeight="1">
      <c r="B61" s="271"/>
      <c r="C61" s="172"/>
      <c r="D61" s="257" t="s">
        <v>516</v>
      </c>
      <c r="E61" s="257"/>
      <c r="F61" s="257"/>
      <c r="G61" s="257"/>
      <c r="H61" s="257"/>
      <c r="I61" s="257"/>
      <c r="J61" s="257"/>
      <c r="K61" s="272"/>
    </row>
    <row r="62" spans="2:11" ht="15" customHeight="1">
      <c r="B62" s="271"/>
      <c r="C62" s="172"/>
      <c r="D62" s="260" t="s">
        <v>517</v>
      </c>
      <c r="E62" s="260"/>
      <c r="F62" s="260"/>
      <c r="G62" s="260"/>
      <c r="H62" s="260"/>
      <c r="I62" s="260"/>
      <c r="J62" s="260"/>
      <c r="K62" s="272"/>
    </row>
    <row r="63" spans="2:11" ht="15" customHeight="1">
      <c r="B63" s="271"/>
      <c r="C63" s="172"/>
      <c r="D63" s="257" t="s">
        <v>518</v>
      </c>
      <c r="E63" s="257"/>
      <c r="F63" s="257"/>
      <c r="G63" s="257"/>
      <c r="H63" s="257"/>
      <c r="I63" s="257"/>
      <c r="J63" s="257"/>
      <c r="K63" s="272"/>
    </row>
    <row r="64" spans="2:11" ht="12.75" customHeight="1">
      <c r="B64" s="271"/>
      <c r="C64" s="172"/>
      <c r="D64" s="172"/>
      <c r="E64" s="175"/>
      <c r="F64" s="172"/>
      <c r="G64" s="172"/>
      <c r="H64" s="172"/>
      <c r="I64" s="172"/>
      <c r="J64" s="172"/>
      <c r="K64" s="272"/>
    </row>
    <row r="65" spans="2:11" ht="15" customHeight="1">
      <c r="B65" s="271"/>
      <c r="C65" s="172"/>
      <c r="D65" s="257" t="s">
        <v>519</v>
      </c>
      <c r="E65" s="257"/>
      <c r="F65" s="257"/>
      <c r="G65" s="257"/>
      <c r="H65" s="257"/>
      <c r="I65" s="257"/>
      <c r="J65" s="257"/>
      <c r="K65" s="272"/>
    </row>
    <row r="66" spans="2:11" ht="15" customHeight="1">
      <c r="B66" s="271"/>
      <c r="C66" s="172"/>
      <c r="D66" s="260" t="s">
        <v>520</v>
      </c>
      <c r="E66" s="260"/>
      <c r="F66" s="260"/>
      <c r="G66" s="260"/>
      <c r="H66" s="260"/>
      <c r="I66" s="260"/>
      <c r="J66" s="260"/>
      <c r="K66" s="272"/>
    </row>
    <row r="67" spans="2:11" ht="15" customHeight="1">
      <c r="B67" s="271"/>
      <c r="C67" s="172"/>
      <c r="D67" s="257" t="s">
        <v>521</v>
      </c>
      <c r="E67" s="257"/>
      <c r="F67" s="257"/>
      <c r="G67" s="257"/>
      <c r="H67" s="257"/>
      <c r="I67" s="257"/>
      <c r="J67" s="257"/>
      <c r="K67" s="272"/>
    </row>
    <row r="68" spans="2:11" ht="15" customHeight="1">
      <c r="B68" s="271"/>
      <c r="C68" s="172"/>
      <c r="D68" s="257" t="s">
        <v>522</v>
      </c>
      <c r="E68" s="257"/>
      <c r="F68" s="257"/>
      <c r="G68" s="257"/>
      <c r="H68" s="257"/>
      <c r="I68" s="257"/>
      <c r="J68" s="257"/>
      <c r="K68" s="272"/>
    </row>
    <row r="69" spans="2:11" ht="15" customHeight="1">
      <c r="B69" s="271"/>
      <c r="C69" s="172"/>
      <c r="D69" s="257" t="s">
        <v>523</v>
      </c>
      <c r="E69" s="257"/>
      <c r="F69" s="257"/>
      <c r="G69" s="257"/>
      <c r="H69" s="257"/>
      <c r="I69" s="257"/>
      <c r="J69" s="257"/>
      <c r="K69" s="272"/>
    </row>
    <row r="70" spans="2:11" ht="15" customHeight="1">
      <c r="B70" s="271"/>
      <c r="C70" s="172"/>
      <c r="D70" s="257" t="s">
        <v>524</v>
      </c>
      <c r="E70" s="257"/>
      <c r="F70" s="257"/>
      <c r="G70" s="257"/>
      <c r="H70" s="257"/>
      <c r="I70" s="257"/>
      <c r="J70" s="257"/>
      <c r="K70" s="272"/>
    </row>
    <row r="71" spans="2:11" ht="12.75" customHeight="1">
      <c r="B71" s="273"/>
      <c r="C71" s="176"/>
      <c r="D71" s="176"/>
      <c r="E71" s="176"/>
      <c r="F71" s="176"/>
      <c r="G71" s="176"/>
      <c r="H71" s="176"/>
      <c r="I71" s="176"/>
      <c r="J71" s="176"/>
      <c r="K71" s="274"/>
    </row>
    <row r="72" spans="2:1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ht="45" customHeight="1">
      <c r="B75" s="280"/>
      <c r="C75" s="261" t="s">
        <v>525</v>
      </c>
      <c r="D75" s="261"/>
      <c r="E75" s="261"/>
      <c r="F75" s="261"/>
      <c r="G75" s="261"/>
      <c r="H75" s="261"/>
      <c r="I75" s="261"/>
      <c r="J75" s="261"/>
      <c r="K75" s="281"/>
    </row>
    <row r="76" spans="2:11" ht="17.25" customHeight="1">
      <c r="B76" s="280"/>
      <c r="C76" s="177" t="s">
        <v>526</v>
      </c>
      <c r="D76" s="177"/>
      <c r="E76" s="177"/>
      <c r="F76" s="177" t="s">
        <v>527</v>
      </c>
      <c r="G76" s="178"/>
      <c r="H76" s="177" t="s">
        <v>52</v>
      </c>
      <c r="I76" s="177" t="s">
        <v>55</v>
      </c>
      <c r="J76" s="177" t="s">
        <v>528</v>
      </c>
      <c r="K76" s="281"/>
    </row>
    <row r="77" spans="2:11" ht="17.25" customHeight="1">
      <c r="B77" s="280"/>
      <c r="C77" s="179" t="s">
        <v>529</v>
      </c>
      <c r="D77" s="179"/>
      <c r="E77" s="179"/>
      <c r="F77" s="180" t="s">
        <v>530</v>
      </c>
      <c r="G77" s="181"/>
      <c r="H77" s="179"/>
      <c r="I77" s="179"/>
      <c r="J77" s="179" t="s">
        <v>531</v>
      </c>
      <c r="K77" s="281"/>
    </row>
    <row r="78" spans="2:11" ht="5.25" customHeight="1">
      <c r="B78" s="280"/>
      <c r="C78" s="182"/>
      <c r="D78" s="182"/>
      <c r="E78" s="182"/>
      <c r="F78" s="182"/>
      <c r="G78" s="183"/>
      <c r="H78" s="182"/>
      <c r="I78" s="182"/>
      <c r="J78" s="182"/>
      <c r="K78" s="281"/>
    </row>
    <row r="79" spans="2:11" ht="15" customHeight="1">
      <c r="B79" s="280"/>
      <c r="C79" s="173" t="s">
        <v>51</v>
      </c>
      <c r="D79" s="184"/>
      <c r="E79" s="184"/>
      <c r="F79" s="185" t="s">
        <v>532</v>
      </c>
      <c r="G79" s="186"/>
      <c r="H79" s="173" t="s">
        <v>533</v>
      </c>
      <c r="I79" s="173" t="s">
        <v>534</v>
      </c>
      <c r="J79" s="173">
        <v>20</v>
      </c>
      <c r="K79" s="281"/>
    </row>
    <row r="80" spans="2:11" ht="15" customHeight="1">
      <c r="B80" s="280"/>
      <c r="C80" s="173" t="s">
        <v>535</v>
      </c>
      <c r="D80" s="173"/>
      <c r="E80" s="173"/>
      <c r="F80" s="185" t="s">
        <v>532</v>
      </c>
      <c r="G80" s="186"/>
      <c r="H80" s="173" t="s">
        <v>536</v>
      </c>
      <c r="I80" s="173" t="s">
        <v>534</v>
      </c>
      <c r="J80" s="173">
        <v>120</v>
      </c>
      <c r="K80" s="281"/>
    </row>
    <row r="81" spans="2:11" ht="15" customHeight="1">
      <c r="B81" s="187"/>
      <c r="C81" s="173" t="s">
        <v>537</v>
      </c>
      <c r="D81" s="173"/>
      <c r="E81" s="173"/>
      <c r="F81" s="185" t="s">
        <v>538</v>
      </c>
      <c r="G81" s="186"/>
      <c r="H81" s="173" t="s">
        <v>539</v>
      </c>
      <c r="I81" s="173" t="s">
        <v>534</v>
      </c>
      <c r="J81" s="173">
        <v>50</v>
      </c>
      <c r="K81" s="281"/>
    </row>
    <row r="82" spans="2:11" ht="15" customHeight="1">
      <c r="B82" s="187"/>
      <c r="C82" s="173" t="s">
        <v>540</v>
      </c>
      <c r="D82" s="173"/>
      <c r="E82" s="173"/>
      <c r="F82" s="185" t="s">
        <v>532</v>
      </c>
      <c r="G82" s="186"/>
      <c r="H82" s="173" t="s">
        <v>541</v>
      </c>
      <c r="I82" s="173" t="s">
        <v>542</v>
      </c>
      <c r="J82" s="173"/>
      <c r="K82" s="281"/>
    </row>
    <row r="83" spans="2:11" ht="15" customHeight="1">
      <c r="B83" s="187"/>
      <c r="C83" s="173" t="s">
        <v>543</v>
      </c>
      <c r="D83" s="173"/>
      <c r="E83" s="173"/>
      <c r="F83" s="185" t="s">
        <v>538</v>
      </c>
      <c r="G83" s="173"/>
      <c r="H83" s="173" t="s">
        <v>544</v>
      </c>
      <c r="I83" s="173" t="s">
        <v>534</v>
      </c>
      <c r="J83" s="173">
        <v>15</v>
      </c>
      <c r="K83" s="281"/>
    </row>
    <row r="84" spans="2:11" ht="15" customHeight="1">
      <c r="B84" s="187"/>
      <c r="C84" s="173" t="s">
        <v>545</v>
      </c>
      <c r="D84" s="173"/>
      <c r="E84" s="173"/>
      <c r="F84" s="185" t="s">
        <v>538</v>
      </c>
      <c r="G84" s="173"/>
      <c r="H84" s="173" t="s">
        <v>546</v>
      </c>
      <c r="I84" s="173" t="s">
        <v>534</v>
      </c>
      <c r="J84" s="173">
        <v>15</v>
      </c>
      <c r="K84" s="281"/>
    </row>
    <row r="85" spans="2:11" ht="15" customHeight="1">
      <c r="B85" s="187"/>
      <c r="C85" s="173" t="s">
        <v>547</v>
      </c>
      <c r="D85" s="173"/>
      <c r="E85" s="173"/>
      <c r="F85" s="185" t="s">
        <v>538</v>
      </c>
      <c r="G85" s="173"/>
      <c r="H85" s="173" t="s">
        <v>548</v>
      </c>
      <c r="I85" s="173" t="s">
        <v>534</v>
      </c>
      <c r="J85" s="173">
        <v>20</v>
      </c>
      <c r="K85" s="281"/>
    </row>
    <row r="86" spans="2:11" ht="15" customHeight="1">
      <c r="B86" s="187"/>
      <c r="C86" s="173" t="s">
        <v>549</v>
      </c>
      <c r="D86" s="173"/>
      <c r="E86" s="173"/>
      <c r="F86" s="185" t="s">
        <v>538</v>
      </c>
      <c r="G86" s="173"/>
      <c r="H86" s="173" t="s">
        <v>550</v>
      </c>
      <c r="I86" s="173" t="s">
        <v>534</v>
      </c>
      <c r="J86" s="173">
        <v>20</v>
      </c>
      <c r="K86" s="281"/>
    </row>
    <row r="87" spans="2:11" ht="15" customHeight="1">
      <c r="B87" s="187"/>
      <c r="C87" s="173" t="s">
        <v>551</v>
      </c>
      <c r="D87" s="173"/>
      <c r="E87" s="173"/>
      <c r="F87" s="185" t="s">
        <v>538</v>
      </c>
      <c r="G87" s="186"/>
      <c r="H87" s="173" t="s">
        <v>552</v>
      </c>
      <c r="I87" s="173" t="s">
        <v>534</v>
      </c>
      <c r="J87" s="173">
        <v>50</v>
      </c>
      <c r="K87" s="281"/>
    </row>
    <row r="88" spans="2:11" ht="15" customHeight="1">
      <c r="B88" s="187"/>
      <c r="C88" s="173" t="s">
        <v>553</v>
      </c>
      <c r="D88" s="173"/>
      <c r="E88" s="173"/>
      <c r="F88" s="185" t="s">
        <v>538</v>
      </c>
      <c r="G88" s="186"/>
      <c r="H88" s="173" t="s">
        <v>554</v>
      </c>
      <c r="I88" s="173" t="s">
        <v>534</v>
      </c>
      <c r="J88" s="173">
        <v>20</v>
      </c>
      <c r="K88" s="281"/>
    </row>
    <row r="89" spans="2:11" ht="15" customHeight="1">
      <c r="B89" s="187"/>
      <c r="C89" s="173" t="s">
        <v>555</v>
      </c>
      <c r="D89" s="173"/>
      <c r="E89" s="173"/>
      <c r="F89" s="185" t="s">
        <v>538</v>
      </c>
      <c r="G89" s="186"/>
      <c r="H89" s="173" t="s">
        <v>556</v>
      </c>
      <c r="I89" s="173" t="s">
        <v>534</v>
      </c>
      <c r="J89" s="173">
        <v>20</v>
      </c>
      <c r="K89" s="281"/>
    </row>
    <row r="90" spans="2:11" ht="15" customHeight="1">
      <c r="B90" s="187"/>
      <c r="C90" s="173" t="s">
        <v>557</v>
      </c>
      <c r="D90" s="173"/>
      <c r="E90" s="173"/>
      <c r="F90" s="185" t="s">
        <v>538</v>
      </c>
      <c r="G90" s="186"/>
      <c r="H90" s="173" t="s">
        <v>558</v>
      </c>
      <c r="I90" s="173" t="s">
        <v>534</v>
      </c>
      <c r="J90" s="173">
        <v>50</v>
      </c>
      <c r="K90" s="281"/>
    </row>
    <row r="91" spans="2:11" ht="15" customHeight="1">
      <c r="B91" s="187"/>
      <c r="C91" s="173" t="s">
        <v>559</v>
      </c>
      <c r="D91" s="173"/>
      <c r="E91" s="173"/>
      <c r="F91" s="185" t="s">
        <v>538</v>
      </c>
      <c r="G91" s="186"/>
      <c r="H91" s="173" t="s">
        <v>559</v>
      </c>
      <c r="I91" s="173" t="s">
        <v>534</v>
      </c>
      <c r="J91" s="173">
        <v>50</v>
      </c>
      <c r="K91" s="281"/>
    </row>
    <row r="92" spans="2:11" ht="15" customHeight="1">
      <c r="B92" s="187"/>
      <c r="C92" s="173" t="s">
        <v>560</v>
      </c>
      <c r="D92" s="173"/>
      <c r="E92" s="173"/>
      <c r="F92" s="185" t="s">
        <v>538</v>
      </c>
      <c r="G92" s="186"/>
      <c r="H92" s="173" t="s">
        <v>561</v>
      </c>
      <c r="I92" s="173" t="s">
        <v>534</v>
      </c>
      <c r="J92" s="173">
        <v>255</v>
      </c>
      <c r="K92" s="281"/>
    </row>
    <row r="93" spans="2:11" ht="15" customHeight="1">
      <c r="B93" s="187"/>
      <c r="C93" s="173" t="s">
        <v>562</v>
      </c>
      <c r="D93" s="173"/>
      <c r="E93" s="173"/>
      <c r="F93" s="185" t="s">
        <v>532</v>
      </c>
      <c r="G93" s="186"/>
      <c r="H93" s="173" t="s">
        <v>563</v>
      </c>
      <c r="I93" s="173" t="s">
        <v>564</v>
      </c>
      <c r="J93" s="173"/>
      <c r="K93" s="281"/>
    </row>
    <row r="94" spans="2:11" ht="15" customHeight="1">
      <c r="B94" s="187"/>
      <c r="C94" s="173" t="s">
        <v>565</v>
      </c>
      <c r="D94" s="173"/>
      <c r="E94" s="173"/>
      <c r="F94" s="185" t="s">
        <v>532</v>
      </c>
      <c r="G94" s="186"/>
      <c r="H94" s="173" t="s">
        <v>566</v>
      </c>
      <c r="I94" s="173" t="s">
        <v>567</v>
      </c>
      <c r="J94" s="173"/>
      <c r="K94" s="281"/>
    </row>
    <row r="95" spans="2:11" ht="15" customHeight="1">
      <c r="B95" s="187"/>
      <c r="C95" s="173" t="s">
        <v>568</v>
      </c>
      <c r="D95" s="173"/>
      <c r="E95" s="173"/>
      <c r="F95" s="185" t="s">
        <v>532</v>
      </c>
      <c r="G95" s="186"/>
      <c r="H95" s="173" t="s">
        <v>568</v>
      </c>
      <c r="I95" s="173" t="s">
        <v>567</v>
      </c>
      <c r="J95" s="173"/>
      <c r="K95" s="281"/>
    </row>
    <row r="96" spans="2:11" ht="15" customHeight="1">
      <c r="B96" s="187"/>
      <c r="C96" s="173" t="s">
        <v>36</v>
      </c>
      <c r="D96" s="173"/>
      <c r="E96" s="173"/>
      <c r="F96" s="185" t="s">
        <v>532</v>
      </c>
      <c r="G96" s="186"/>
      <c r="H96" s="173" t="s">
        <v>569</v>
      </c>
      <c r="I96" s="173" t="s">
        <v>567</v>
      </c>
      <c r="J96" s="173"/>
      <c r="K96" s="281"/>
    </row>
    <row r="97" spans="2:11" ht="15" customHeight="1">
      <c r="B97" s="187"/>
      <c r="C97" s="173" t="s">
        <v>46</v>
      </c>
      <c r="D97" s="173"/>
      <c r="E97" s="173"/>
      <c r="F97" s="185" t="s">
        <v>532</v>
      </c>
      <c r="G97" s="186"/>
      <c r="H97" s="173" t="s">
        <v>570</v>
      </c>
      <c r="I97" s="173" t="s">
        <v>567</v>
      </c>
      <c r="J97" s="173"/>
      <c r="K97" s="281"/>
    </row>
    <row r="98" spans="2:11" ht="15" customHeight="1">
      <c r="B98" s="282"/>
      <c r="C98" s="188"/>
      <c r="D98" s="188"/>
      <c r="E98" s="188"/>
      <c r="F98" s="188"/>
      <c r="G98" s="188"/>
      <c r="H98" s="188"/>
      <c r="I98" s="188"/>
      <c r="J98" s="188"/>
      <c r="K98" s="283"/>
    </row>
    <row r="99" spans="2:11" ht="18.75" customHeight="1">
      <c r="B99" s="284"/>
      <c r="C99" s="189"/>
      <c r="D99" s="189"/>
      <c r="E99" s="189"/>
      <c r="F99" s="189"/>
      <c r="G99" s="189"/>
      <c r="H99" s="189"/>
      <c r="I99" s="189"/>
      <c r="J99" s="189"/>
      <c r="K99" s="284"/>
    </row>
    <row r="100" spans="2:1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ht="45" customHeight="1">
      <c r="B102" s="280"/>
      <c r="C102" s="261" t="s">
        <v>571</v>
      </c>
      <c r="D102" s="261"/>
      <c r="E102" s="261"/>
      <c r="F102" s="261"/>
      <c r="G102" s="261"/>
      <c r="H102" s="261"/>
      <c r="I102" s="261"/>
      <c r="J102" s="261"/>
      <c r="K102" s="281"/>
    </row>
    <row r="103" spans="2:11" ht="17.25" customHeight="1">
      <c r="B103" s="280"/>
      <c r="C103" s="177" t="s">
        <v>526</v>
      </c>
      <c r="D103" s="177"/>
      <c r="E103" s="177"/>
      <c r="F103" s="177" t="s">
        <v>527</v>
      </c>
      <c r="G103" s="178"/>
      <c r="H103" s="177" t="s">
        <v>52</v>
      </c>
      <c r="I103" s="177" t="s">
        <v>55</v>
      </c>
      <c r="J103" s="177" t="s">
        <v>528</v>
      </c>
      <c r="K103" s="281"/>
    </row>
    <row r="104" spans="2:11" ht="17.25" customHeight="1">
      <c r="B104" s="280"/>
      <c r="C104" s="179" t="s">
        <v>529</v>
      </c>
      <c r="D104" s="179"/>
      <c r="E104" s="179"/>
      <c r="F104" s="180" t="s">
        <v>530</v>
      </c>
      <c r="G104" s="181"/>
      <c r="H104" s="179"/>
      <c r="I104" s="179"/>
      <c r="J104" s="179" t="s">
        <v>531</v>
      </c>
      <c r="K104" s="281"/>
    </row>
    <row r="105" spans="2:11" ht="5.25" customHeight="1">
      <c r="B105" s="280"/>
      <c r="C105" s="177"/>
      <c r="D105" s="177"/>
      <c r="E105" s="177"/>
      <c r="F105" s="177"/>
      <c r="G105" s="190"/>
      <c r="H105" s="177"/>
      <c r="I105" s="177"/>
      <c r="J105" s="177"/>
      <c r="K105" s="281"/>
    </row>
    <row r="106" spans="2:11" ht="15" customHeight="1">
      <c r="B106" s="280"/>
      <c r="C106" s="173" t="s">
        <v>51</v>
      </c>
      <c r="D106" s="184"/>
      <c r="E106" s="184"/>
      <c r="F106" s="185" t="s">
        <v>532</v>
      </c>
      <c r="G106" s="173"/>
      <c r="H106" s="173" t="s">
        <v>572</v>
      </c>
      <c r="I106" s="173" t="s">
        <v>534</v>
      </c>
      <c r="J106" s="173">
        <v>20</v>
      </c>
      <c r="K106" s="281"/>
    </row>
    <row r="107" spans="2:11" ht="15" customHeight="1">
      <c r="B107" s="280"/>
      <c r="C107" s="173" t="s">
        <v>535</v>
      </c>
      <c r="D107" s="173"/>
      <c r="E107" s="173"/>
      <c r="F107" s="185" t="s">
        <v>532</v>
      </c>
      <c r="G107" s="173"/>
      <c r="H107" s="173" t="s">
        <v>572</v>
      </c>
      <c r="I107" s="173" t="s">
        <v>534</v>
      </c>
      <c r="J107" s="173">
        <v>120</v>
      </c>
      <c r="K107" s="281"/>
    </row>
    <row r="108" spans="2:11" ht="15" customHeight="1">
      <c r="B108" s="187"/>
      <c r="C108" s="173" t="s">
        <v>537</v>
      </c>
      <c r="D108" s="173"/>
      <c r="E108" s="173"/>
      <c r="F108" s="185" t="s">
        <v>538</v>
      </c>
      <c r="G108" s="173"/>
      <c r="H108" s="173" t="s">
        <v>572</v>
      </c>
      <c r="I108" s="173" t="s">
        <v>534</v>
      </c>
      <c r="J108" s="173">
        <v>50</v>
      </c>
      <c r="K108" s="281"/>
    </row>
    <row r="109" spans="2:11" ht="15" customHeight="1">
      <c r="B109" s="187"/>
      <c r="C109" s="173" t="s">
        <v>540</v>
      </c>
      <c r="D109" s="173"/>
      <c r="E109" s="173"/>
      <c r="F109" s="185" t="s">
        <v>532</v>
      </c>
      <c r="G109" s="173"/>
      <c r="H109" s="173" t="s">
        <v>572</v>
      </c>
      <c r="I109" s="173" t="s">
        <v>542</v>
      </c>
      <c r="J109" s="173"/>
      <c r="K109" s="281"/>
    </row>
    <row r="110" spans="2:11" ht="15" customHeight="1">
      <c r="B110" s="187"/>
      <c r="C110" s="173" t="s">
        <v>551</v>
      </c>
      <c r="D110" s="173"/>
      <c r="E110" s="173"/>
      <c r="F110" s="185" t="s">
        <v>538</v>
      </c>
      <c r="G110" s="173"/>
      <c r="H110" s="173" t="s">
        <v>572</v>
      </c>
      <c r="I110" s="173" t="s">
        <v>534</v>
      </c>
      <c r="J110" s="173">
        <v>50</v>
      </c>
      <c r="K110" s="281"/>
    </row>
    <row r="111" spans="2:11" ht="15" customHeight="1">
      <c r="B111" s="187"/>
      <c r="C111" s="173" t="s">
        <v>559</v>
      </c>
      <c r="D111" s="173"/>
      <c r="E111" s="173"/>
      <c r="F111" s="185" t="s">
        <v>538</v>
      </c>
      <c r="G111" s="173"/>
      <c r="H111" s="173" t="s">
        <v>572</v>
      </c>
      <c r="I111" s="173" t="s">
        <v>534</v>
      </c>
      <c r="J111" s="173">
        <v>50</v>
      </c>
      <c r="K111" s="281"/>
    </row>
    <row r="112" spans="2:11" ht="15" customHeight="1">
      <c r="B112" s="187"/>
      <c r="C112" s="173" t="s">
        <v>557</v>
      </c>
      <c r="D112" s="173"/>
      <c r="E112" s="173"/>
      <c r="F112" s="185" t="s">
        <v>538</v>
      </c>
      <c r="G112" s="173"/>
      <c r="H112" s="173" t="s">
        <v>572</v>
      </c>
      <c r="I112" s="173" t="s">
        <v>534</v>
      </c>
      <c r="J112" s="173">
        <v>50</v>
      </c>
      <c r="K112" s="281"/>
    </row>
    <row r="113" spans="2:11" ht="15" customHeight="1">
      <c r="B113" s="187"/>
      <c r="C113" s="173" t="s">
        <v>51</v>
      </c>
      <c r="D113" s="173"/>
      <c r="E113" s="173"/>
      <c r="F113" s="185" t="s">
        <v>532</v>
      </c>
      <c r="G113" s="173"/>
      <c r="H113" s="173" t="s">
        <v>573</v>
      </c>
      <c r="I113" s="173" t="s">
        <v>534</v>
      </c>
      <c r="J113" s="173">
        <v>20</v>
      </c>
      <c r="K113" s="281"/>
    </row>
    <row r="114" spans="2:11" ht="15" customHeight="1">
      <c r="B114" s="187"/>
      <c r="C114" s="173" t="s">
        <v>574</v>
      </c>
      <c r="D114" s="173"/>
      <c r="E114" s="173"/>
      <c r="F114" s="185" t="s">
        <v>532</v>
      </c>
      <c r="G114" s="173"/>
      <c r="H114" s="173" t="s">
        <v>575</v>
      </c>
      <c r="I114" s="173" t="s">
        <v>534</v>
      </c>
      <c r="J114" s="173">
        <v>120</v>
      </c>
      <c r="K114" s="281"/>
    </row>
    <row r="115" spans="2:11" ht="15" customHeight="1">
      <c r="B115" s="187"/>
      <c r="C115" s="173" t="s">
        <v>36</v>
      </c>
      <c r="D115" s="173"/>
      <c r="E115" s="173"/>
      <c r="F115" s="185" t="s">
        <v>532</v>
      </c>
      <c r="G115" s="173"/>
      <c r="H115" s="173" t="s">
        <v>576</v>
      </c>
      <c r="I115" s="173" t="s">
        <v>567</v>
      </c>
      <c r="J115" s="173"/>
      <c r="K115" s="281"/>
    </row>
    <row r="116" spans="2:11" ht="15" customHeight="1">
      <c r="B116" s="187"/>
      <c r="C116" s="173" t="s">
        <v>46</v>
      </c>
      <c r="D116" s="173"/>
      <c r="E116" s="173"/>
      <c r="F116" s="185" t="s">
        <v>532</v>
      </c>
      <c r="G116" s="173"/>
      <c r="H116" s="173" t="s">
        <v>577</v>
      </c>
      <c r="I116" s="173" t="s">
        <v>567</v>
      </c>
      <c r="J116" s="173"/>
      <c r="K116" s="281"/>
    </row>
    <row r="117" spans="2:11" ht="15" customHeight="1">
      <c r="B117" s="187"/>
      <c r="C117" s="173" t="s">
        <v>55</v>
      </c>
      <c r="D117" s="173"/>
      <c r="E117" s="173"/>
      <c r="F117" s="185" t="s">
        <v>532</v>
      </c>
      <c r="G117" s="173"/>
      <c r="H117" s="173" t="s">
        <v>578</v>
      </c>
      <c r="I117" s="173" t="s">
        <v>579</v>
      </c>
      <c r="J117" s="173"/>
      <c r="K117" s="281"/>
    </row>
    <row r="118" spans="2:11" ht="15" customHeight="1">
      <c r="B118" s="282"/>
      <c r="C118" s="191"/>
      <c r="D118" s="191"/>
      <c r="E118" s="191"/>
      <c r="F118" s="191"/>
      <c r="G118" s="191"/>
      <c r="H118" s="191"/>
      <c r="I118" s="191"/>
      <c r="J118" s="191"/>
      <c r="K118" s="283"/>
    </row>
    <row r="119" spans="2:11" ht="18.75" customHeight="1">
      <c r="B119" s="285"/>
      <c r="C119" s="192"/>
      <c r="D119" s="192"/>
      <c r="E119" s="192"/>
      <c r="F119" s="193"/>
      <c r="G119" s="192"/>
      <c r="H119" s="192"/>
      <c r="I119" s="192"/>
      <c r="J119" s="192"/>
      <c r="K119" s="285"/>
    </row>
    <row r="120" spans="2:1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ht="45" customHeight="1">
      <c r="B122" s="289"/>
      <c r="C122" s="259" t="s">
        <v>580</v>
      </c>
      <c r="D122" s="259"/>
      <c r="E122" s="259"/>
      <c r="F122" s="259"/>
      <c r="G122" s="259"/>
      <c r="H122" s="259"/>
      <c r="I122" s="259"/>
      <c r="J122" s="259"/>
      <c r="K122" s="290"/>
    </row>
    <row r="123" spans="2:11" ht="17.25" customHeight="1">
      <c r="B123" s="194"/>
      <c r="C123" s="177" t="s">
        <v>526</v>
      </c>
      <c r="D123" s="177"/>
      <c r="E123" s="177"/>
      <c r="F123" s="177" t="s">
        <v>527</v>
      </c>
      <c r="G123" s="178"/>
      <c r="H123" s="177" t="s">
        <v>52</v>
      </c>
      <c r="I123" s="177" t="s">
        <v>55</v>
      </c>
      <c r="J123" s="177" t="s">
        <v>528</v>
      </c>
      <c r="K123" s="195"/>
    </row>
    <row r="124" spans="2:11" ht="17.25" customHeight="1">
      <c r="B124" s="194"/>
      <c r="C124" s="179" t="s">
        <v>529</v>
      </c>
      <c r="D124" s="179"/>
      <c r="E124" s="179"/>
      <c r="F124" s="180" t="s">
        <v>530</v>
      </c>
      <c r="G124" s="181"/>
      <c r="H124" s="179"/>
      <c r="I124" s="179"/>
      <c r="J124" s="179" t="s">
        <v>531</v>
      </c>
      <c r="K124" s="195"/>
    </row>
    <row r="125" spans="2:11" ht="5.25" customHeight="1">
      <c r="B125" s="196"/>
      <c r="C125" s="182"/>
      <c r="D125" s="182"/>
      <c r="E125" s="182"/>
      <c r="F125" s="182"/>
      <c r="G125" s="197"/>
      <c r="H125" s="182"/>
      <c r="I125" s="182"/>
      <c r="J125" s="182"/>
      <c r="K125" s="198"/>
    </row>
    <row r="126" spans="2:11" ht="15" customHeight="1">
      <c r="B126" s="196"/>
      <c r="C126" s="173" t="s">
        <v>535</v>
      </c>
      <c r="D126" s="184"/>
      <c r="E126" s="184"/>
      <c r="F126" s="185" t="s">
        <v>532</v>
      </c>
      <c r="G126" s="173"/>
      <c r="H126" s="173" t="s">
        <v>572</v>
      </c>
      <c r="I126" s="173" t="s">
        <v>534</v>
      </c>
      <c r="J126" s="173">
        <v>120</v>
      </c>
      <c r="K126" s="199"/>
    </row>
    <row r="127" spans="2:11" ht="15" customHeight="1">
      <c r="B127" s="196"/>
      <c r="C127" s="173" t="s">
        <v>581</v>
      </c>
      <c r="D127" s="173"/>
      <c r="E127" s="173"/>
      <c r="F127" s="185" t="s">
        <v>532</v>
      </c>
      <c r="G127" s="173"/>
      <c r="H127" s="173" t="s">
        <v>582</v>
      </c>
      <c r="I127" s="173" t="s">
        <v>534</v>
      </c>
      <c r="J127" s="173" t="s">
        <v>583</v>
      </c>
      <c r="K127" s="199"/>
    </row>
    <row r="128" spans="2:11" ht="15" customHeight="1">
      <c r="B128" s="196"/>
      <c r="C128" s="173" t="s">
        <v>480</v>
      </c>
      <c r="D128" s="173"/>
      <c r="E128" s="173"/>
      <c r="F128" s="185" t="s">
        <v>532</v>
      </c>
      <c r="G128" s="173"/>
      <c r="H128" s="173" t="s">
        <v>584</v>
      </c>
      <c r="I128" s="173" t="s">
        <v>534</v>
      </c>
      <c r="J128" s="173" t="s">
        <v>583</v>
      </c>
      <c r="K128" s="199"/>
    </row>
    <row r="129" spans="2:11" ht="15" customHeight="1">
      <c r="B129" s="196"/>
      <c r="C129" s="173" t="s">
        <v>543</v>
      </c>
      <c r="D129" s="173"/>
      <c r="E129" s="173"/>
      <c r="F129" s="185" t="s">
        <v>538</v>
      </c>
      <c r="G129" s="173"/>
      <c r="H129" s="173" t="s">
        <v>544</v>
      </c>
      <c r="I129" s="173" t="s">
        <v>534</v>
      </c>
      <c r="J129" s="173">
        <v>15</v>
      </c>
      <c r="K129" s="199"/>
    </row>
    <row r="130" spans="2:11" ht="15" customHeight="1">
      <c r="B130" s="196"/>
      <c r="C130" s="173" t="s">
        <v>545</v>
      </c>
      <c r="D130" s="173"/>
      <c r="E130" s="173"/>
      <c r="F130" s="185" t="s">
        <v>538</v>
      </c>
      <c r="G130" s="173"/>
      <c r="H130" s="173" t="s">
        <v>546</v>
      </c>
      <c r="I130" s="173" t="s">
        <v>534</v>
      </c>
      <c r="J130" s="173">
        <v>15</v>
      </c>
      <c r="K130" s="199"/>
    </row>
    <row r="131" spans="2:11" ht="15" customHeight="1">
      <c r="B131" s="196"/>
      <c r="C131" s="173" t="s">
        <v>547</v>
      </c>
      <c r="D131" s="173"/>
      <c r="E131" s="173"/>
      <c r="F131" s="185" t="s">
        <v>538</v>
      </c>
      <c r="G131" s="173"/>
      <c r="H131" s="173" t="s">
        <v>548</v>
      </c>
      <c r="I131" s="173" t="s">
        <v>534</v>
      </c>
      <c r="J131" s="173">
        <v>20</v>
      </c>
      <c r="K131" s="199"/>
    </row>
    <row r="132" spans="2:11" ht="15" customHeight="1">
      <c r="B132" s="196"/>
      <c r="C132" s="173" t="s">
        <v>549</v>
      </c>
      <c r="D132" s="173"/>
      <c r="E132" s="173"/>
      <c r="F132" s="185" t="s">
        <v>538</v>
      </c>
      <c r="G132" s="173"/>
      <c r="H132" s="173" t="s">
        <v>550</v>
      </c>
      <c r="I132" s="173" t="s">
        <v>534</v>
      </c>
      <c r="J132" s="173">
        <v>20</v>
      </c>
      <c r="K132" s="199"/>
    </row>
    <row r="133" spans="2:11" ht="15" customHeight="1">
      <c r="B133" s="196"/>
      <c r="C133" s="173" t="s">
        <v>537</v>
      </c>
      <c r="D133" s="173"/>
      <c r="E133" s="173"/>
      <c r="F133" s="185" t="s">
        <v>538</v>
      </c>
      <c r="G133" s="173"/>
      <c r="H133" s="173" t="s">
        <v>572</v>
      </c>
      <c r="I133" s="173" t="s">
        <v>534</v>
      </c>
      <c r="J133" s="173">
        <v>50</v>
      </c>
      <c r="K133" s="199"/>
    </row>
    <row r="134" spans="2:11" ht="15" customHeight="1">
      <c r="B134" s="196"/>
      <c r="C134" s="173" t="s">
        <v>551</v>
      </c>
      <c r="D134" s="173"/>
      <c r="E134" s="173"/>
      <c r="F134" s="185" t="s">
        <v>538</v>
      </c>
      <c r="G134" s="173"/>
      <c r="H134" s="173" t="s">
        <v>572</v>
      </c>
      <c r="I134" s="173" t="s">
        <v>534</v>
      </c>
      <c r="J134" s="173">
        <v>50</v>
      </c>
      <c r="K134" s="199"/>
    </row>
    <row r="135" spans="2:11" ht="15" customHeight="1">
      <c r="B135" s="196"/>
      <c r="C135" s="173" t="s">
        <v>557</v>
      </c>
      <c r="D135" s="173"/>
      <c r="E135" s="173"/>
      <c r="F135" s="185" t="s">
        <v>538</v>
      </c>
      <c r="G135" s="173"/>
      <c r="H135" s="173" t="s">
        <v>572</v>
      </c>
      <c r="I135" s="173" t="s">
        <v>534</v>
      </c>
      <c r="J135" s="173">
        <v>50</v>
      </c>
      <c r="K135" s="199"/>
    </row>
    <row r="136" spans="2:11" ht="15" customHeight="1">
      <c r="B136" s="196"/>
      <c r="C136" s="173" t="s">
        <v>559</v>
      </c>
      <c r="D136" s="173"/>
      <c r="E136" s="173"/>
      <c r="F136" s="185" t="s">
        <v>538</v>
      </c>
      <c r="G136" s="173"/>
      <c r="H136" s="173" t="s">
        <v>572</v>
      </c>
      <c r="I136" s="173" t="s">
        <v>534</v>
      </c>
      <c r="J136" s="173">
        <v>50</v>
      </c>
      <c r="K136" s="199"/>
    </row>
    <row r="137" spans="2:11" ht="15" customHeight="1">
      <c r="B137" s="196"/>
      <c r="C137" s="173" t="s">
        <v>560</v>
      </c>
      <c r="D137" s="173"/>
      <c r="E137" s="173"/>
      <c r="F137" s="185" t="s">
        <v>538</v>
      </c>
      <c r="G137" s="173"/>
      <c r="H137" s="173" t="s">
        <v>585</v>
      </c>
      <c r="I137" s="173" t="s">
        <v>534</v>
      </c>
      <c r="J137" s="173">
        <v>255</v>
      </c>
      <c r="K137" s="199"/>
    </row>
    <row r="138" spans="2:11" ht="15" customHeight="1">
      <c r="B138" s="196"/>
      <c r="C138" s="173" t="s">
        <v>562</v>
      </c>
      <c r="D138" s="173"/>
      <c r="E138" s="173"/>
      <c r="F138" s="185" t="s">
        <v>532</v>
      </c>
      <c r="G138" s="173"/>
      <c r="H138" s="173" t="s">
        <v>586</v>
      </c>
      <c r="I138" s="173" t="s">
        <v>564</v>
      </c>
      <c r="J138" s="173"/>
      <c r="K138" s="199"/>
    </row>
    <row r="139" spans="2:11" ht="15" customHeight="1">
      <c r="B139" s="196"/>
      <c r="C139" s="173" t="s">
        <v>565</v>
      </c>
      <c r="D139" s="173"/>
      <c r="E139" s="173"/>
      <c r="F139" s="185" t="s">
        <v>532</v>
      </c>
      <c r="G139" s="173"/>
      <c r="H139" s="173" t="s">
        <v>587</v>
      </c>
      <c r="I139" s="173" t="s">
        <v>567</v>
      </c>
      <c r="J139" s="173"/>
      <c r="K139" s="199"/>
    </row>
    <row r="140" spans="2:11" ht="15" customHeight="1">
      <c r="B140" s="196"/>
      <c r="C140" s="173" t="s">
        <v>568</v>
      </c>
      <c r="D140" s="173"/>
      <c r="E140" s="173"/>
      <c r="F140" s="185" t="s">
        <v>532</v>
      </c>
      <c r="G140" s="173"/>
      <c r="H140" s="173" t="s">
        <v>568</v>
      </c>
      <c r="I140" s="173" t="s">
        <v>567</v>
      </c>
      <c r="J140" s="173"/>
      <c r="K140" s="199"/>
    </row>
    <row r="141" spans="2:11" ht="15" customHeight="1">
      <c r="B141" s="196"/>
      <c r="C141" s="173" t="s">
        <v>36</v>
      </c>
      <c r="D141" s="173"/>
      <c r="E141" s="173"/>
      <c r="F141" s="185" t="s">
        <v>532</v>
      </c>
      <c r="G141" s="173"/>
      <c r="H141" s="173" t="s">
        <v>588</v>
      </c>
      <c r="I141" s="173" t="s">
        <v>567</v>
      </c>
      <c r="J141" s="173"/>
      <c r="K141" s="199"/>
    </row>
    <row r="142" spans="2:11" ht="15" customHeight="1">
      <c r="B142" s="196"/>
      <c r="C142" s="173" t="s">
        <v>589</v>
      </c>
      <c r="D142" s="173"/>
      <c r="E142" s="173"/>
      <c r="F142" s="185" t="s">
        <v>532</v>
      </c>
      <c r="G142" s="173"/>
      <c r="H142" s="173" t="s">
        <v>590</v>
      </c>
      <c r="I142" s="173" t="s">
        <v>567</v>
      </c>
      <c r="J142" s="173"/>
      <c r="K142" s="199"/>
    </row>
    <row r="143" spans="2:11" ht="15" customHeight="1">
      <c r="B143" s="200"/>
      <c r="C143" s="201"/>
      <c r="D143" s="201"/>
      <c r="E143" s="201"/>
      <c r="F143" s="201"/>
      <c r="G143" s="201"/>
      <c r="H143" s="201"/>
      <c r="I143" s="201"/>
      <c r="J143" s="201"/>
      <c r="K143" s="202"/>
    </row>
    <row r="144" spans="2:11" ht="18.75" customHeight="1">
      <c r="B144" s="192"/>
      <c r="C144" s="192"/>
      <c r="D144" s="192"/>
      <c r="E144" s="192"/>
      <c r="F144" s="193"/>
      <c r="G144" s="192"/>
      <c r="H144" s="192"/>
      <c r="I144" s="192"/>
      <c r="J144" s="192"/>
      <c r="K144" s="192"/>
    </row>
    <row r="145" spans="2:1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ht="45" customHeight="1">
      <c r="B147" s="280"/>
      <c r="C147" s="261" t="s">
        <v>591</v>
      </c>
      <c r="D147" s="261"/>
      <c r="E147" s="261"/>
      <c r="F147" s="261"/>
      <c r="G147" s="261"/>
      <c r="H147" s="261"/>
      <c r="I147" s="261"/>
      <c r="J147" s="261"/>
      <c r="K147" s="281"/>
    </row>
    <row r="148" spans="2:11" ht="17.25" customHeight="1">
      <c r="B148" s="280"/>
      <c r="C148" s="177" t="s">
        <v>526</v>
      </c>
      <c r="D148" s="177"/>
      <c r="E148" s="177"/>
      <c r="F148" s="177" t="s">
        <v>527</v>
      </c>
      <c r="G148" s="178"/>
      <c r="H148" s="177" t="s">
        <v>52</v>
      </c>
      <c r="I148" s="177" t="s">
        <v>55</v>
      </c>
      <c r="J148" s="177" t="s">
        <v>528</v>
      </c>
      <c r="K148" s="281"/>
    </row>
    <row r="149" spans="2:11" ht="17.25" customHeight="1">
      <c r="B149" s="280"/>
      <c r="C149" s="179" t="s">
        <v>529</v>
      </c>
      <c r="D149" s="179"/>
      <c r="E149" s="179"/>
      <c r="F149" s="180" t="s">
        <v>530</v>
      </c>
      <c r="G149" s="181"/>
      <c r="H149" s="179"/>
      <c r="I149" s="179"/>
      <c r="J149" s="179" t="s">
        <v>531</v>
      </c>
      <c r="K149" s="281"/>
    </row>
    <row r="150" spans="2:11" ht="5.25" customHeight="1">
      <c r="B150" s="187"/>
      <c r="C150" s="182"/>
      <c r="D150" s="182"/>
      <c r="E150" s="182"/>
      <c r="F150" s="182"/>
      <c r="G150" s="183"/>
      <c r="H150" s="182"/>
      <c r="I150" s="182"/>
      <c r="J150" s="182"/>
      <c r="K150" s="199"/>
    </row>
    <row r="151" spans="2:11" ht="15" customHeight="1">
      <c r="B151" s="187"/>
      <c r="C151" s="203" t="s">
        <v>535</v>
      </c>
      <c r="D151" s="173"/>
      <c r="E151" s="173"/>
      <c r="F151" s="204" t="s">
        <v>532</v>
      </c>
      <c r="G151" s="173"/>
      <c r="H151" s="203" t="s">
        <v>572</v>
      </c>
      <c r="I151" s="203" t="s">
        <v>534</v>
      </c>
      <c r="J151" s="203">
        <v>120</v>
      </c>
      <c r="K151" s="199"/>
    </row>
    <row r="152" spans="2:11" ht="15" customHeight="1">
      <c r="B152" s="187"/>
      <c r="C152" s="203" t="s">
        <v>581</v>
      </c>
      <c r="D152" s="173"/>
      <c r="E152" s="173"/>
      <c r="F152" s="204" t="s">
        <v>532</v>
      </c>
      <c r="G152" s="173"/>
      <c r="H152" s="203" t="s">
        <v>592</v>
      </c>
      <c r="I152" s="203" t="s">
        <v>534</v>
      </c>
      <c r="J152" s="203" t="s">
        <v>583</v>
      </c>
      <c r="K152" s="199"/>
    </row>
    <row r="153" spans="2:11" ht="15" customHeight="1">
      <c r="B153" s="187"/>
      <c r="C153" s="203" t="s">
        <v>480</v>
      </c>
      <c r="D153" s="173"/>
      <c r="E153" s="173"/>
      <c r="F153" s="204" t="s">
        <v>532</v>
      </c>
      <c r="G153" s="173"/>
      <c r="H153" s="203" t="s">
        <v>593</v>
      </c>
      <c r="I153" s="203" t="s">
        <v>534</v>
      </c>
      <c r="J153" s="203" t="s">
        <v>583</v>
      </c>
      <c r="K153" s="199"/>
    </row>
    <row r="154" spans="2:11" ht="15" customHeight="1">
      <c r="B154" s="187"/>
      <c r="C154" s="203" t="s">
        <v>537</v>
      </c>
      <c r="D154" s="173"/>
      <c r="E154" s="173"/>
      <c r="F154" s="204" t="s">
        <v>538</v>
      </c>
      <c r="G154" s="173"/>
      <c r="H154" s="203" t="s">
        <v>572</v>
      </c>
      <c r="I154" s="203" t="s">
        <v>534</v>
      </c>
      <c r="J154" s="203">
        <v>50</v>
      </c>
      <c r="K154" s="199"/>
    </row>
    <row r="155" spans="2:11" ht="15" customHeight="1">
      <c r="B155" s="187"/>
      <c r="C155" s="203" t="s">
        <v>540</v>
      </c>
      <c r="D155" s="173"/>
      <c r="E155" s="173"/>
      <c r="F155" s="204" t="s">
        <v>532</v>
      </c>
      <c r="G155" s="173"/>
      <c r="H155" s="203" t="s">
        <v>572</v>
      </c>
      <c r="I155" s="203" t="s">
        <v>542</v>
      </c>
      <c r="J155" s="203"/>
      <c r="K155" s="199"/>
    </row>
    <row r="156" spans="2:11" ht="15" customHeight="1">
      <c r="B156" s="187"/>
      <c r="C156" s="203" t="s">
        <v>551</v>
      </c>
      <c r="D156" s="173"/>
      <c r="E156" s="173"/>
      <c r="F156" s="204" t="s">
        <v>538</v>
      </c>
      <c r="G156" s="173"/>
      <c r="H156" s="203" t="s">
        <v>572</v>
      </c>
      <c r="I156" s="203" t="s">
        <v>534</v>
      </c>
      <c r="J156" s="203">
        <v>50</v>
      </c>
      <c r="K156" s="199"/>
    </row>
    <row r="157" spans="2:11" ht="15" customHeight="1">
      <c r="B157" s="187"/>
      <c r="C157" s="203" t="s">
        <v>559</v>
      </c>
      <c r="D157" s="173"/>
      <c r="E157" s="173"/>
      <c r="F157" s="204" t="s">
        <v>538</v>
      </c>
      <c r="G157" s="173"/>
      <c r="H157" s="203" t="s">
        <v>572</v>
      </c>
      <c r="I157" s="203" t="s">
        <v>534</v>
      </c>
      <c r="J157" s="203">
        <v>50</v>
      </c>
      <c r="K157" s="199"/>
    </row>
    <row r="158" spans="2:11" ht="15" customHeight="1">
      <c r="B158" s="187"/>
      <c r="C158" s="203" t="s">
        <v>557</v>
      </c>
      <c r="D158" s="173"/>
      <c r="E158" s="173"/>
      <c r="F158" s="204" t="s">
        <v>538</v>
      </c>
      <c r="G158" s="173"/>
      <c r="H158" s="203" t="s">
        <v>572</v>
      </c>
      <c r="I158" s="203" t="s">
        <v>534</v>
      </c>
      <c r="J158" s="203">
        <v>50</v>
      </c>
      <c r="K158" s="199"/>
    </row>
    <row r="159" spans="2:11" ht="15" customHeight="1">
      <c r="B159" s="187"/>
      <c r="C159" s="203" t="s">
        <v>97</v>
      </c>
      <c r="D159" s="173"/>
      <c r="E159" s="173"/>
      <c r="F159" s="204" t="s">
        <v>532</v>
      </c>
      <c r="G159" s="173"/>
      <c r="H159" s="203" t="s">
        <v>594</v>
      </c>
      <c r="I159" s="203" t="s">
        <v>534</v>
      </c>
      <c r="J159" s="203" t="s">
        <v>595</v>
      </c>
      <c r="K159" s="199"/>
    </row>
    <row r="160" spans="2:11" ht="15" customHeight="1">
      <c r="B160" s="187"/>
      <c r="C160" s="203" t="s">
        <v>596</v>
      </c>
      <c r="D160" s="173"/>
      <c r="E160" s="173"/>
      <c r="F160" s="204" t="s">
        <v>532</v>
      </c>
      <c r="G160" s="173"/>
      <c r="H160" s="203" t="s">
        <v>597</v>
      </c>
      <c r="I160" s="203" t="s">
        <v>567</v>
      </c>
      <c r="J160" s="203"/>
      <c r="K160" s="199"/>
    </row>
    <row r="161" spans="2:11" ht="15" customHeight="1">
      <c r="B161" s="205"/>
      <c r="C161" s="191"/>
      <c r="D161" s="191"/>
      <c r="E161" s="191"/>
      <c r="F161" s="191"/>
      <c r="G161" s="191"/>
      <c r="H161" s="191"/>
      <c r="I161" s="191"/>
      <c r="J161" s="191"/>
      <c r="K161" s="206"/>
    </row>
    <row r="162" spans="2:11" ht="18.75" customHeight="1">
      <c r="B162" s="192"/>
      <c r="C162" s="197"/>
      <c r="D162" s="197"/>
      <c r="E162" s="197"/>
      <c r="F162" s="207"/>
      <c r="G162" s="197"/>
      <c r="H162" s="197"/>
      <c r="I162" s="197"/>
      <c r="J162" s="197"/>
      <c r="K162" s="192"/>
    </row>
    <row r="163" spans="2:1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ht="45" customHeight="1">
      <c r="B165" s="269"/>
      <c r="C165" s="259" t="s">
        <v>598</v>
      </c>
      <c r="D165" s="259"/>
      <c r="E165" s="259"/>
      <c r="F165" s="259"/>
      <c r="G165" s="259"/>
      <c r="H165" s="259"/>
      <c r="I165" s="259"/>
      <c r="J165" s="259"/>
      <c r="K165" s="270"/>
    </row>
    <row r="166" spans="2:11" ht="17.25" customHeight="1">
      <c r="B166" s="269"/>
      <c r="C166" s="177" t="s">
        <v>526</v>
      </c>
      <c r="D166" s="177"/>
      <c r="E166" s="177"/>
      <c r="F166" s="177" t="s">
        <v>527</v>
      </c>
      <c r="G166" s="208"/>
      <c r="H166" s="209" t="s">
        <v>52</v>
      </c>
      <c r="I166" s="209" t="s">
        <v>55</v>
      </c>
      <c r="J166" s="177" t="s">
        <v>528</v>
      </c>
      <c r="K166" s="270"/>
    </row>
    <row r="167" spans="2:11" ht="17.25" customHeight="1">
      <c r="B167" s="271"/>
      <c r="C167" s="179" t="s">
        <v>529</v>
      </c>
      <c r="D167" s="179"/>
      <c r="E167" s="179"/>
      <c r="F167" s="180" t="s">
        <v>530</v>
      </c>
      <c r="G167" s="210"/>
      <c r="H167" s="211"/>
      <c r="I167" s="211"/>
      <c r="J167" s="179" t="s">
        <v>531</v>
      </c>
      <c r="K167" s="272"/>
    </row>
    <row r="168" spans="2:11" ht="5.25" customHeight="1">
      <c r="B168" s="187"/>
      <c r="C168" s="182"/>
      <c r="D168" s="182"/>
      <c r="E168" s="182"/>
      <c r="F168" s="182"/>
      <c r="G168" s="183"/>
      <c r="H168" s="182"/>
      <c r="I168" s="182"/>
      <c r="J168" s="182"/>
      <c r="K168" s="199"/>
    </row>
    <row r="169" spans="2:11" ht="15" customHeight="1">
      <c r="B169" s="187"/>
      <c r="C169" s="173" t="s">
        <v>535</v>
      </c>
      <c r="D169" s="173"/>
      <c r="E169" s="173"/>
      <c r="F169" s="185" t="s">
        <v>532</v>
      </c>
      <c r="G169" s="173"/>
      <c r="H169" s="173" t="s">
        <v>572</v>
      </c>
      <c r="I169" s="173" t="s">
        <v>534</v>
      </c>
      <c r="J169" s="173">
        <v>120</v>
      </c>
      <c r="K169" s="199"/>
    </row>
    <row r="170" spans="2:11" ht="15" customHeight="1">
      <c r="B170" s="187"/>
      <c r="C170" s="173" t="s">
        <v>581</v>
      </c>
      <c r="D170" s="173"/>
      <c r="E170" s="173"/>
      <c r="F170" s="185" t="s">
        <v>532</v>
      </c>
      <c r="G170" s="173"/>
      <c r="H170" s="173" t="s">
        <v>582</v>
      </c>
      <c r="I170" s="173" t="s">
        <v>534</v>
      </c>
      <c r="J170" s="173" t="s">
        <v>583</v>
      </c>
      <c r="K170" s="199"/>
    </row>
    <row r="171" spans="2:11" ht="15" customHeight="1">
      <c r="B171" s="187"/>
      <c r="C171" s="173" t="s">
        <v>480</v>
      </c>
      <c r="D171" s="173"/>
      <c r="E171" s="173"/>
      <c r="F171" s="185" t="s">
        <v>532</v>
      </c>
      <c r="G171" s="173"/>
      <c r="H171" s="173" t="s">
        <v>599</v>
      </c>
      <c r="I171" s="173" t="s">
        <v>534</v>
      </c>
      <c r="J171" s="173" t="s">
        <v>583</v>
      </c>
      <c r="K171" s="199"/>
    </row>
    <row r="172" spans="2:11" ht="15" customHeight="1">
      <c r="B172" s="187"/>
      <c r="C172" s="173" t="s">
        <v>537</v>
      </c>
      <c r="D172" s="173"/>
      <c r="E172" s="173"/>
      <c r="F172" s="185" t="s">
        <v>538</v>
      </c>
      <c r="G172" s="173"/>
      <c r="H172" s="173" t="s">
        <v>599</v>
      </c>
      <c r="I172" s="173" t="s">
        <v>534</v>
      </c>
      <c r="J172" s="173">
        <v>50</v>
      </c>
      <c r="K172" s="199"/>
    </row>
    <row r="173" spans="2:11" ht="15" customHeight="1">
      <c r="B173" s="187"/>
      <c r="C173" s="173" t="s">
        <v>540</v>
      </c>
      <c r="D173" s="173"/>
      <c r="E173" s="173"/>
      <c r="F173" s="185" t="s">
        <v>532</v>
      </c>
      <c r="G173" s="173"/>
      <c r="H173" s="173" t="s">
        <v>599</v>
      </c>
      <c r="I173" s="173" t="s">
        <v>542</v>
      </c>
      <c r="J173" s="173"/>
      <c r="K173" s="199"/>
    </row>
    <row r="174" spans="2:11" ht="15" customHeight="1">
      <c r="B174" s="187"/>
      <c r="C174" s="173" t="s">
        <v>551</v>
      </c>
      <c r="D174" s="173"/>
      <c r="E174" s="173"/>
      <c r="F174" s="185" t="s">
        <v>538</v>
      </c>
      <c r="G174" s="173"/>
      <c r="H174" s="173" t="s">
        <v>599</v>
      </c>
      <c r="I174" s="173" t="s">
        <v>534</v>
      </c>
      <c r="J174" s="173">
        <v>50</v>
      </c>
      <c r="K174" s="199"/>
    </row>
    <row r="175" spans="2:11" ht="15" customHeight="1">
      <c r="B175" s="187"/>
      <c r="C175" s="173" t="s">
        <v>559</v>
      </c>
      <c r="D175" s="173"/>
      <c r="E175" s="173"/>
      <c r="F175" s="185" t="s">
        <v>538</v>
      </c>
      <c r="G175" s="173"/>
      <c r="H175" s="173" t="s">
        <v>599</v>
      </c>
      <c r="I175" s="173" t="s">
        <v>534</v>
      </c>
      <c r="J175" s="173">
        <v>50</v>
      </c>
      <c r="K175" s="199"/>
    </row>
    <row r="176" spans="2:11" ht="15" customHeight="1">
      <c r="B176" s="187"/>
      <c r="C176" s="173" t="s">
        <v>557</v>
      </c>
      <c r="D176" s="173"/>
      <c r="E176" s="173"/>
      <c r="F176" s="185" t="s">
        <v>538</v>
      </c>
      <c r="G176" s="173"/>
      <c r="H176" s="173" t="s">
        <v>599</v>
      </c>
      <c r="I176" s="173" t="s">
        <v>534</v>
      </c>
      <c r="J176" s="173">
        <v>50</v>
      </c>
      <c r="K176" s="199"/>
    </row>
    <row r="177" spans="2:11" ht="15" customHeight="1">
      <c r="B177" s="187"/>
      <c r="C177" s="173" t="s">
        <v>107</v>
      </c>
      <c r="D177" s="173"/>
      <c r="E177" s="173"/>
      <c r="F177" s="185" t="s">
        <v>532</v>
      </c>
      <c r="G177" s="173"/>
      <c r="H177" s="173" t="s">
        <v>600</v>
      </c>
      <c r="I177" s="173" t="s">
        <v>601</v>
      </c>
      <c r="J177" s="173"/>
      <c r="K177" s="199"/>
    </row>
    <row r="178" spans="2:11" ht="15" customHeight="1">
      <c r="B178" s="187"/>
      <c r="C178" s="173" t="s">
        <v>55</v>
      </c>
      <c r="D178" s="173"/>
      <c r="E178" s="173"/>
      <c r="F178" s="185" t="s">
        <v>532</v>
      </c>
      <c r="G178" s="173"/>
      <c r="H178" s="173" t="s">
        <v>602</v>
      </c>
      <c r="I178" s="173" t="s">
        <v>603</v>
      </c>
      <c r="J178" s="173">
        <v>1</v>
      </c>
      <c r="K178" s="199"/>
    </row>
    <row r="179" spans="2:11" ht="15" customHeight="1">
      <c r="B179" s="187"/>
      <c r="C179" s="173" t="s">
        <v>51</v>
      </c>
      <c r="D179" s="173"/>
      <c r="E179" s="173"/>
      <c r="F179" s="185" t="s">
        <v>532</v>
      </c>
      <c r="G179" s="173"/>
      <c r="H179" s="173" t="s">
        <v>604</v>
      </c>
      <c r="I179" s="173" t="s">
        <v>534</v>
      </c>
      <c r="J179" s="173">
        <v>20</v>
      </c>
      <c r="K179" s="199"/>
    </row>
    <row r="180" spans="2:11" ht="15" customHeight="1">
      <c r="B180" s="187"/>
      <c r="C180" s="173" t="s">
        <v>52</v>
      </c>
      <c r="D180" s="173"/>
      <c r="E180" s="173"/>
      <c r="F180" s="185" t="s">
        <v>532</v>
      </c>
      <c r="G180" s="173"/>
      <c r="H180" s="173" t="s">
        <v>605</v>
      </c>
      <c r="I180" s="173" t="s">
        <v>534</v>
      </c>
      <c r="J180" s="173">
        <v>255</v>
      </c>
      <c r="K180" s="199"/>
    </row>
    <row r="181" spans="2:11" ht="15" customHeight="1">
      <c r="B181" s="187"/>
      <c r="C181" s="173" t="s">
        <v>108</v>
      </c>
      <c r="D181" s="173"/>
      <c r="E181" s="173"/>
      <c r="F181" s="185" t="s">
        <v>532</v>
      </c>
      <c r="G181" s="173"/>
      <c r="H181" s="173" t="s">
        <v>496</v>
      </c>
      <c r="I181" s="173" t="s">
        <v>534</v>
      </c>
      <c r="J181" s="173">
        <v>10</v>
      </c>
      <c r="K181" s="199"/>
    </row>
    <row r="182" spans="2:11" ht="15" customHeight="1">
      <c r="B182" s="187"/>
      <c r="C182" s="173" t="s">
        <v>109</v>
      </c>
      <c r="D182" s="173"/>
      <c r="E182" s="173"/>
      <c r="F182" s="185" t="s">
        <v>532</v>
      </c>
      <c r="G182" s="173"/>
      <c r="H182" s="173" t="s">
        <v>606</v>
      </c>
      <c r="I182" s="173" t="s">
        <v>567</v>
      </c>
      <c r="J182" s="173"/>
      <c r="K182" s="199"/>
    </row>
    <row r="183" spans="2:11" ht="15" customHeight="1">
      <c r="B183" s="187"/>
      <c r="C183" s="173" t="s">
        <v>607</v>
      </c>
      <c r="D183" s="173"/>
      <c r="E183" s="173"/>
      <c r="F183" s="185" t="s">
        <v>532</v>
      </c>
      <c r="G183" s="173"/>
      <c r="H183" s="173" t="s">
        <v>608</v>
      </c>
      <c r="I183" s="173" t="s">
        <v>567</v>
      </c>
      <c r="J183" s="173"/>
      <c r="K183" s="199"/>
    </row>
    <row r="184" spans="2:11" ht="15" customHeight="1">
      <c r="B184" s="187"/>
      <c r="C184" s="173" t="s">
        <v>596</v>
      </c>
      <c r="D184" s="173"/>
      <c r="E184" s="173"/>
      <c r="F184" s="185" t="s">
        <v>532</v>
      </c>
      <c r="G184" s="173"/>
      <c r="H184" s="173" t="s">
        <v>609</v>
      </c>
      <c r="I184" s="173" t="s">
        <v>567</v>
      </c>
      <c r="J184" s="173"/>
      <c r="K184" s="199"/>
    </row>
    <row r="185" spans="2:11" ht="15" customHeight="1">
      <c r="B185" s="187"/>
      <c r="C185" s="173" t="s">
        <v>111</v>
      </c>
      <c r="D185" s="173"/>
      <c r="E185" s="173"/>
      <c r="F185" s="185" t="s">
        <v>538</v>
      </c>
      <c r="G185" s="173"/>
      <c r="H185" s="173" t="s">
        <v>610</v>
      </c>
      <c r="I185" s="173" t="s">
        <v>534</v>
      </c>
      <c r="J185" s="173">
        <v>50</v>
      </c>
      <c r="K185" s="199"/>
    </row>
    <row r="186" spans="2:11" ht="15" customHeight="1">
      <c r="B186" s="187"/>
      <c r="C186" s="173" t="s">
        <v>611</v>
      </c>
      <c r="D186" s="173"/>
      <c r="E186" s="173"/>
      <c r="F186" s="185" t="s">
        <v>538</v>
      </c>
      <c r="G186" s="173"/>
      <c r="H186" s="173" t="s">
        <v>612</v>
      </c>
      <c r="I186" s="173" t="s">
        <v>613</v>
      </c>
      <c r="J186" s="173"/>
      <c r="K186" s="199"/>
    </row>
    <row r="187" spans="2:11" ht="15" customHeight="1">
      <c r="B187" s="187"/>
      <c r="C187" s="173" t="s">
        <v>614</v>
      </c>
      <c r="D187" s="173"/>
      <c r="E187" s="173"/>
      <c r="F187" s="185" t="s">
        <v>538</v>
      </c>
      <c r="G187" s="173"/>
      <c r="H187" s="173" t="s">
        <v>615</v>
      </c>
      <c r="I187" s="173" t="s">
        <v>613</v>
      </c>
      <c r="J187" s="173"/>
      <c r="K187" s="199"/>
    </row>
    <row r="188" spans="2:11" ht="15" customHeight="1">
      <c r="B188" s="187"/>
      <c r="C188" s="173" t="s">
        <v>616</v>
      </c>
      <c r="D188" s="173"/>
      <c r="E188" s="173"/>
      <c r="F188" s="185" t="s">
        <v>538</v>
      </c>
      <c r="G188" s="173"/>
      <c r="H188" s="173" t="s">
        <v>617</v>
      </c>
      <c r="I188" s="173" t="s">
        <v>613</v>
      </c>
      <c r="J188" s="173"/>
      <c r="K188" s="199"/>
    </row>
    <row r="189" spans="2:11" ht="15" customHeight="1">
      <c r="B189" s="187"/>
      <c r="C189" s="212" t="s">
        <v>618</v>
      </c>
      <c r="D189" s="173"/>
      <c r="E189" s="173"/>
      <c r="F189" s="185" t="s">
        <v>538</v>
      </c>
      <c r="G189" s="173"/>
      <c r="H189" s="173" t="s">
        <v>619</v>
      </c>
      <c r="I189" s="173" t="s">
        <v>620</v>
      </c>
      <c r="J189" s="213" t="s">
        <v>621</v>
      </c>
      <c r="K189" s="199"/>
    </row>
    <row r="190" spans="2:11" ht="15" customHeight="1">
      <c r="B190" s="187"/>
      <c r="C190" s="212" t="s">
        <v>622</v>
      </c>
      <c r="D190" s="173"/>
      <c r="E190" s="173"/>
      <c r="F190" s="185" t="s">
        <v>538</v>
      </c>
      <c r="G190" s="173"/>
      <c r="H190" s="173" t="s">
        <v>623</v>
      </c>
      <c r="I190" s="173" t="s">
        <v>620</v>
      </c>
      <c r="J190" s="213" t="s">
        <v>621</v>
      </c>
      <c r="K190" s="199"/>
    </row>
    <row r="191" spans="2:11" ht="15" customHeight="1">
      <c r="B191" s="187"/>
      <c r="C191" s="212" t="s">
        <v>40</v>
      </c>
      <c r="D191" s="173"/>
      <c r="E191" s="173"/>
      <c r="F191" s="185" t="s">
        <v>532</v>
      </c>
      <c r="G191" s="173"/>
      <c r="H191" s="170" t="s">
        <v>624</v>
      </c>
      <c r="I191" s="173" t="s">
        <v>625</v>
      </c>
      <c r="J191" s="173"/>
      <c r="K191" s="199"/>
    </row>
    <row r="192" spans="2:11" ht="15" customHeight="1">
      <c r="B192" s="187"/>
      <c r="C192" s="212" t="s">
        <v>626</v>
      </c>
      <c r="D192" s="173"/>
      <c r="E192" s="173"/>
      <c r="F192" s="185" t="s">
        <v>532</v>
      </c>
      <c r="G192" s="173"/>
      <c r="H192" s="173" t="s">
        <v>627</v>
      </c>
      <c r="I192" s="173" t="s">
        <v>567</v>
      </c>
      <c r="J192" s="173"/>
      <c r="K192" s="199"/>
    </row>
    <row r="193" spans="2:11" ht="15" customHeight="1">
      <c r="B193" s="187"/>
      <c r="C193" s="212" t="s">
        <v>628</v>
      </c>
      <c r="D193" s="173"/>
      <c r="E193" s="173"/>
      <c r="F193" s="185" t="s">
        <v>532</v>
      </c>
      <c r="G193" s="173"/>
      <c r="H193" s="173" t="s">
        <v>629</v>
      </c>
      <c r="I193" s="173" t="s">
        <v>567</v>
      </c>
      <c r="J193" s="173"/>
      <c r="K193" s="199"/>
    </row>
    <row r="194" spans="2:11" ht="15" customHeight="1">
      <c r="B194" s="187"/>
      <c r="C194" s="212" t="s">
        <v>630</v>
      </c>
      <c r="D194" s="173"/>
      <c r="E194" s="173"/>
      <c r="F194" s="185" t="s">
        <v>538</v>
      </c>
      <c r="G194" s="173"/>
      <c r="H194" s="173" t="s">
        <v>631</v>
      </c>
      <c r="I194" s="173" t="s">
        <v>567</v>
      </c>
      <c r="J194" s="173"/>
      <c r="K194" s="199"/>
    </row>
    <row r="195" spans="2:11" ht="15" customHeight="1">
      <c r="B195" s="205"/>
      <c r="C195" s="214"/>
      <c r="D195" s="191"/>
      <c r="E195" s="191"/>
      <c r="F195" s="191"/>
      <c r="G195" s="191"/>
      <c r="H195" s="191"/>
      <c r="I195" s="191"/>
      <c r="J195" s="191"/>
      <c r="K195" s="206"/>
    </row>
    <row r="196" spans="2:11" ht="18.75" customHeight="1">
      <c r="B196" s="192"/>
      <c r="C196" s="197"/>
      <c r="D196" s="197"/>
      <c r="E196" s="197"/>
      <c r="F196" s="207"/>
      <c r="G196" s="197"/>
      <c r="H196" s="197"/>
      <c r="I196" s="197"/>
      <c r="J196" s="197"/>
      <c r="K196" s="192"/>
    </row>
    <row r="197" spans="2:11" ht="18.75" customHeight="1">
      <c r="B197" s="192"/>
      <c r="C197" s="197"/>
      <c r="D197" s="197"/>
      <c r="E197" s="197"/>
      <c r="F197" s="207"/>
      <c r="G197" s="197"/>
      <c r="H197" s="197"/>
      <c r="I197" s="197"/>
      <c r="J197" s="197"/>
      <c r="K197" s="192"/>
    </row>
    <row r="198" spans="2:11" ht="18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2:11" ht="13.5">
      <c r="B199" s="266"/>
      <c r="C199" s="267"/>
      <c r="D199" s="267"/>
      <c r="E199" s="267"/>
      <c r="F199" s="267"/>
      <c r="G199" s="267"/>
      <c r="H199" s="267"/>
      <c r="I199" s="267"/>
      <c r="J199" s="267"/>
      <c r="K199" s="268"/>
    </row>
    <row r="200" spans="2:11" ht="21">
      <c r="B200" s="269"/>
      <c r="C200" s="259" t="s">
        <v>632</v>
      </c>
      <c r="D200" s="259"/>
      <c r="E200" s="259"/>
      <c r="F200" s="259"/>
      <c r="G200" s="259"/>
      <c r="H200" s="259"/>
      <c r="I200" s="259"/>
      <c r="J200" s="259"/>
      <c r="K200" s="270"/>
    </row>
    <row r="201" spans="2:11" ht="25.5" customHeight="1">
      <c r="B201" s="269"/>
      <c r="C201" s="215" t="s">
        <v>633</v>
      </c>
      <c r="D201" s="215"/>
      <c r="E201" s="215"/>
      <c r="F201" s="215" t="s">
        <v>634</v>
      </c>
      <c r="G201" s="216"/>
      <c r="H201" s="262" t="s">
        <v>635</v>
      </c>
      <c r="I201" s="262"/>
      <c r="J201" s="262"/>
      <c r="K201" s="270"/>
    </row>
    <row r="202" spans="2:11" ht="5.25" customHeight="1">
      <c r="B202" s="187"/>
      <c r="C202" s="182"/>
      <c r="D202" s="182"/>
      <c r="E202" s="182"/>
      <c r="F202" s="182"/>
      <c r="G202" s="197"/>
      <c r="H202" s="182"/>
      <c r="I202" s="182"/>
      <c r="J202" s="182"/>
      <c r="K202" s="199"/>
    </row>
    <row r="203" spans="2:11" ht="15" customHeight="1">
      <c r="B203" s="187"/>
      <c r="C203" s="173" t="s">
        <v>625</v>
      </c>
      <c r="D203" s="173"/>
      <c r="E203" s="173"/>
      <c r="F203" s="185" t="s">
        <v>41</v>
      </c>
      <c r="G203" s="173"/>
      <c r="H203" s="263" t="s">
        <v>636</v>
      </c>
      <c r="I203" s="263"/>
      <c r="J203" s="263"/>
      <c r="K203" s="199"/>
    </row>
    <row r="204" spans="2:11" ht="15" customHeight="1">
      <c r="B204" s="187"/>
      <c r="C204" s="173"/>
      <c r="D204" s="173"/>
      <c r="E204" s="173"/>
      <c r="F204" s="185" t="s">
        <v>42</v>
      </c>
      <c r="G204" s="173"/>
      <c r="H204" s="263" t="s">
        <v>637</v>
      </c>
      <c r="I204" s="263"/>
      <c r="J204" s="263"/>
      <c r="K204" s="199"/>
    </row>
    <row r="205" spans="2:11" ht="15" customHeight="1">
      <c r="B205" s="187"/>
      <c r="C205" s="173"/>
      <c r="D205" s="173"/>
      <c r="E205" s="173"/>
      <c r="F205" s="185" t="s">
        <v>45</v>
      </c>
      <c r="G205" s="173"/>
      <c r="H205" s="263" t="s">
        <v>638</v>
      </c>
      <c r="I205" s="263"/>
      <c r="J205" s="263"/>
      <c r="K205" s="199"/>
    </row>
    <row r="206" spans="2:11" ht="15" customHeight="1">
      <c r="B206" s="187"/>
      <c r="C206" s="173"/>
      <c r="D206" s="173"/>
      <c r="E206" s="173"/>
      <c r="F206" s="185" t="s">
        <v>43</v>
      </c>
      <c r="G206" s="173"/>
      <c r="H206" s="263" t="s">
        <v>639</v>
      </c>
      <c r="I206" s="263"/>
      <c r="J206" s="263"/>
      <c r="K206" s="199"/>
    </row>
    <row r="207" spans="2:11" ht="15" customHeight="1">
      <c r="B207" s="187"/>
      <c r="C207" s="173"/>
      <c r="D207" s="173"/>
      <c r="E207" s="173"/>
      <c r="F207" s="185" t="s">
        <v>44</v>
      </c>
      <c r="G207" s="173"/>
      <c r="H207" s="263" t="s">
        <v>640</v>
      </c>
      <c r="I207" s="263"/>
      <c r="J207" s="263"/>
      <c r="K207" s="199"/>
    </row>
    <row r="208" spans="2:11" ht="15" customHeight="1">
      <c r="B208" s="187"/>
      <c r="C208" s="173"/>
      <c r="D208" s="173"/>
      <c r="E208" s="173"/>
      <c r="F208" s="185"/>
      <c r="G208" s="173"/>
      <c r="H208" s="173"/>
      <c r="I208" s="173"/>
      <c r="J208" s="173"/>
      <c r="K208" s="199"/>
    </row>
    <row r="209" spans="2:11" ht="15" customHeight="1">
      <c r="B209" s="187"/>
      <c r="C209" s="173" t="s">
        <v>579</v>
      </c>
      <c r="D209" s="173"/>
      <c r="E209" s="173"/>
      <c r="F209" s="185" t="s">
        <v>77</v>
      </c>
      <c r="G209" s="173"/>
      <c r="H209" s="263" t="s">
        <v>641</v>
      </c>
      <c r="I209" s="263"/>
      <c r="J209" s="263"/>
      <c r="K209" s="199"/>
    </row>
    <row r="210" spans="2:11" ht="15" customHeight="1">
      <c r="B210" s="187"/>
      <c r="C210" s="173"/>
      <c r="D210" s="173"/>
      <c r="E210" s="173"/>
      <c r="F210" s="185" t="s">
        <v>476</v>
      </c>
      <c r="G210" s="173"/>
      <c r="H210" s="263" t="s">
        <v>477</v>
      </c>
      <c r="I210" s="263"/>
      <c r="J210" s="263"/>
      <c r="K210" s="199"/>
    </row>
    <row r="211" spans="2:11" ht="15" customHeight="1">
      <c r="B211" s="187"/>
      <c r="C211" s="173"/>
      <c r="D211" s="173"/>
      <c r="E211" s="173"/>
      <c r="F211" s="185" t="s">
        <v>474</v>
      </c>
      <c r="G211" s="173"/>
      <c r="H211" s="263" t="s">
        <v>642</v>
      </c>
      <c r="I211" s="263"/>
      <c r="J211" s="263"/>
      <c r="K211" s="199"/>
    </row>
    <row r="212" spans="2:11" ht="15" customHeight="1">
      <c r="B212" s="291"/>
      <c r="C212" s="173"/>
      <c r="D212" s="173"/>
      <c r="E212" s="173"/>
      <c r="F212" s="185" t="s">
        <v>478</v>
      </c>
      <c r="G212" s="212"/>
      <c r="H212" s="264" t="s">
        <v>479</v>
      </c>
      <c r="I212" s="264"/>
      <c r="J212" s="264"/>
      <c r="K212" s="292"/>
    </row>
    <row r="213" spans="2:11" ht="15" customHeight="1">
      <c r="B213" s="291"/>
      <c r="C213" s="173"/>
      <c r="D213" s="173"/>
      <c r="E213" s="173"/>
      <c r="F213" s="185" t="s">
        <v>260</v>
      </c>
      <c r="G213" s="212"/>
      <c r="H213" s="264" t="s">
        <v>643</v>
      </c>
      <c r="I213" s="264"/>
      <c r="J213" s="264"/>
      <c r="K213" s="292"/>
    </row>
    <row r="214" spans="2:11" ht="15" customHeight="1">
      <c r="B214" s="291"/>
      <c r="C214" s="173"/>
      <c r="D214" s="173"/>
      <c r="E214" s="173"/>
      <c r="F214" s="185"/>
      <c r="G214" s="212"/>
      <c r="H214" s="203"/>
      <c r="I214" s="203"/>
      <c r="J214" s="203"/>
      <c r="K214" s="292"/>
    </row>
    <row r="215" spans="2:11" ht="15" customHeight="1">
      <c r="B215" s="291"/>
      <c r="C215" s="173" t="s">
        <v>603</v>
      </c>
      <c r="D215" s="173"/>
      <c r="E215" s="173"/>
      <c r="F215" s="185">
        <v>1</v>
      </c>
      <c r="G215" s="212"/>
      <c r="H215" s="264" t="s">
        <v>644</v>
      </c>
      <c r="I215" s="264"/>
      <c r="J215" s="264"/>
      <c r="K215" s="292"/>
    </row>
    <row r="216" spans="2:11" ht="15" customHeight="1">
      <c r="B216" s="291"/>
      <c r="C216" s="173"/>
      <c r="D216" s="173"/>
      <c r="E216" s="173"/>
      <c r="F216" s="185">
        <v>2</v>
      </c>
      <c r="G216" s="212"/>
      <c r="H216" s="264" t="s">
        <v>645</v>
      </c>
      <c r="I216" s="264"/>
      <c r="J216" s="264"/>
      <c r="K216" s="292"/>
    </row>
    <row r="217" spans="2:11" ht="15" customHeight="1">
      <c r="B217" s="291"/>
      <c r="C217" s="173"/>
      <c r="D217" s="173"/>
      <c r="E217" s="173"/>
      <c r="F217" s="185">
        <v>3</v>
      </c>
      <c r="G217" s="212"/>
      <c r="H217" s="264" t="s">
        <v>646</v>
      </c>
      <c r="I217" s="264"/>
      <c r="J217" s="264"/>
      <c r="K217" s="292"/>
    </row>
    <row r="218" spans="2:11" ht="15" customHeight="1">
      <c r="B218" s="291"/>
      <c r="C218" s="173"/>
      <c r="D218" s="173"/>
      <c r="E218" s="173"/>
      <c r="F218" s="185">
        <v>4</v>
      </c>
      <c r="G218" s="212"/>
      <c r="H218" s="264" t="s">
        <v>647</v>
      </c>
      <c r="I218" s="264"/>
      <c r="J218" s="264"/>
      <c r="K218" s="292"/>
    </row>
    <row r="219" spans="2:11" ht="12.75" customHeight="1">
      <c r="B219" s="293"/>
      <c r="C219" s="294"/>
      <c r="D219" s="294"/>
      <c r="E219" s="294"/>
      <c r="F219" s="294"/>
      <c r="G219" s="294"/>
      <c r="H219" s="294"/>
      <c r="I219" s="294"/>
      <c r="J219" s="294"/>
      <c r="K219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E64B2E46F9343BECF16C967D457B2" ma:contentTypeVersion="18" ma:contentTypeDescription="Vytvoří nový dokument" ma:contentTypeScope="" ma:versionID="ade9f46d8404ca770024f4d7d67a6445">
  <xsd:schema xmlns:xsd="http://www.w3.org/2001/XMLSchema" xmlns:xs="http://www.w3.org/2001/XMLSchema" xmlns:p="http://schemas.microsoft.com/office/2006/metadata/properties" xmlns:ns2="489ed788-e70c-45cb-9a7e-ca9fa3f6222c" xmlns:ns3="8b9489ba-64aa-42da-8a23-fd155c79d241" targetNamespace="http://schemas.microsoft.com/office/2006/metadata/properties" ma:root="true" ma:fieldsID="3ccacec6fc6f7332430cae488004cd22" ns2:_="" ns3:_="">
    <xsd:import namespace="489ed788-e70c-45cb-9a7e-ca9fa3f6222c"/>
    <xsd:import namespace="8b9489ba-64aa-42da-8a23-fd155c79d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ed788-e70c-45cb-9a7e-ca9fa3f62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e9db0fa6-d2d4-4ec5-a696-7788343d52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489ba-64aa-42da-8a23-fd155c79d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4c978b-0f06-4b7b-b6dc-bbcc66cf52c9}" ma:internalName="TaxCatchAll" ma:showField="CatchAllData" ma:web="8b9489ba-64aa-42da-8a23-fd155c79d2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9ed788-e70c-45cb-9a7e-ca9fa3f6222c">
      <Terms xmlns="http://schemas.microsoft.com/office/infopath/2007/PartnerControls"/>
    </lcf76f155ced4ddcb4097134ff3c332f>
    <TaxCatchAll xmlns="8b9489ba-64aa-42da-8a23-fd155c79d241" xsi:nil="true"/>
  </documentManagement>
</p:properties>
</file>

<file path=customXml/itemProps1.xml><?xml version="1.0" encoding="utf-8"?>
<ds:datastoreItem xmlns:ds="http://schemas.openxmlformats.org/officeDocument/2006/customXml" ds:itemID="{684F8D8F-9EF9-4735-A0B0-3EF324F93E10}"/>
</file>

<file path=customXml/itemProps2.xml><?xml version="1.0" encoding="utf-8"?>
<ds:datastoreItem xmlns:ds="http://schemas.openxmlformats.org/officeDocument/2006/customXml" ds:itemID="{27CBD8F6-F645-4B20-B1E0-B7965049762C}"/>
</file>

<file path=customXml/itemProps3.xml><?xml version="1.0" encoding="utf-8"?>
<ds:datastoreItem xmlns:ds="http://schemas.openxmlformats.org/officeDocument/2006/customXml" ds:itemID="{EEEE57C1-0697-4399-AEDF-90A204266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Natálie Křižánková Luxemburková</cp:lastModifiedBy>
  <dcterms:created xsi:type="dcterms:W3CDTF">2024-01-31T14:11:16Z</dcterms:created>
  <dcterms:modified xsi:type="dcterms:W3CDTF">2024-03-07T10:41:16Z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0x010100392E64B2E46F9343BECF16C967D457B2</vt:lpwstr>
  </property>
  <property fmtid="{D5CDD505-2E9C-101B-9397-08002B2CF9AE}" pid="3" name="MediaServiceImageTags">
    <vt:lpwstr/>
  </property>
</Properties>
</file>