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LNConsult s.r.o\"/>
    </mc:Choice>
  </mc:AlternateContent>
  <bookViews>
    <workbookView xWindow="0" yWindow="0" windowWidth="0" windowHeight="0"/>
  </bookViews>
  <sheets>
    <sheet name="Rekapitulace stavby" sheetId="1" r:id="rId1"/>
    <sheet name="SO 03 - Tůň 3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03 - Tůň 3'!$C$119:$K$167</definedName>
    <definedName name="_xlnm.Print_Area" localSheetId="1">'SO 03 - Tůň 3'!$C$4:$J$76,'SO 03 - Tůň 3'!$C$82:$J$101,'SO 03 - Tůň 3'!$C$107:$K$167</definedName>
    <definedName name="_xlnm.Print_Titles" localSheetId="1">'SO 03 - Tůň 3'!$119:$119</definedName>
    <definedName name="_xlnm._FilterDatabase" localSheetId="2" hidden="1">'VRN - Vedlejší rozpočtové...'!$C$118:$K$130</definedName>
    <definedName name="_xlnm.Print_Area" localSheetId="2">'VRN - Vedlejší rozpočtové...'!$C$4:$J$76,'VRN - Vedlejší rozpočtové...'!$C$82:$J$100,'VRN - Vedlejší rozpočtové...'!$C$106:$K$130</definedName>
    <definedName name="_xlnm.Print_Titles" localSheetId="2">'VRN - Vedlejší rozpočtové...'!$118:$118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9"/>
  <c r="BH129"/>
  <c r="BG129"/>
  <c r="BF129"/>
  <c r="T129"/>
  <c r="T128"/>
  <c r="R129"/>
  <c r="R128"/>
  <c r="P129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92"/>
  <c r="J23"/>
  <c r="J18"/>
  <c r="E18"/>
  <c r="F116"/>
  <c r="J17"/>
  <c r="J12"/>
  <c r="J113"/>
  <c r="E7"/>
  <c r="E109"/>
  <c i="2" r="J37"/>
  <c r="J36"/>
  <c i="1" r="AY95"/>
  <c i="2" r="J35"/>
  <c i="1" r="AX95"/>
  <c i="2" r="BI167"/>
  <c r="BH167"/>
  <c r="BG167"/>
  <c r="BF167"/>
  <c r="T167"/>
  <c r="T166"/>
  <c r="R167"/>
  <c r="R166"/>
  <c r="P167"/>
  <c r="P166"/>
  <c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92"/>
  <c r="J23"/>
  <c r="J18"/>
  <c r="E18"/>
  <c r="F117"/>
  <c r="J17"/>
  <c r="J12"/>
  <c r="J89"/>
  <c r="E7"/>
  <c r="E110"/>
  <c i="1" r="L90"/>
  <c r="AM90"/>
  <c r="AM89"/>
  <c r="L89"/>
  <c r="AM87"/>
  <c r="L87"/>
  <c r="L85"/>
  <c r="L84"/>
  <c i="2" r="J127"/>
  <c r="J129"/>
  <c r="J143"/>
  <c r="J147"/>
  <c r="J125"/>
  <c r="J149"/>
  <c r="BK167"/>
  <c r="J157"/>
  <c r="BK143"/>
  <c i="3" r="F36"/>
  <c i="2" r="J159"/>
  <c r="J151"/>
  <c r="J123"/>
  <c r="J139"/>
  <c r="BK157"/>
  <c r="BK145"/>
  <c r="J167"/>
  <c r="J153"/>
  <c r="BK151"/>
  <c i="3" r="J124"/>
  <c r="BK124"/>
  <c i="2" r="BK133"/>
  <c r="BK135"/>
  <c r="BK147"/>
  <c i="1" r="AS94"/>
  <c i="2" r="J141"/>
  <c r="BK129"/>
  <c r="BK161"/>
  <c r="J137"/>
  <c r="BK123"/>
  <c i="3" r="J122"/>
  <c i="2" r="BK155"/>
  <c r="BK141"/>
  <c r="BK137"/>
  <c r="J155"/>
  <c r="J135"/>
  <c r="BK153"/>
  <c r="J133"/>
  <c r="BK159"/>
  <c r="BK131"/>
  <c i="3" r="BK126"/>
  <c r="BK129"/>
  <c r="F34"/>
  <c i="2" r="J131"/>
  <c r="BK149"/>
  <c r="BK125"/>
  <c r="J145"/>
  <c r="BK127"/>
  <c r="J161"/>
  <c r="J164"/>
  <c r="BK139"/>
  <c r="BK164"/>
  <c i="3" r="BK122"/>
  <c r="J129"/>
  <c r="J126"/>
  <c i="2" l="1" r="R122"/>
  <c r="R121"/>
  <c r="R120"/>
  <c i="3" r="T121"/>
  <c r="T120"/>
  <c r="T119"/>
  <c i="2" r="BK122"/>
  <c r="J122"/>
  <c r="J98"/>
  <c r="T122"/>
  <c r="T121"/>
  <c r="T120"/>
  <c i="3" r="BK121"/>
  <c r="J121"/>
  <c r="J98"/>
  <c r="R121"/>
  <c r="R120"/>
  <c r="R119"/>
  <c i="2" r="P122"/>
  <c r="P121"/>
  <c r="P120"/>
  <c i="1" r="AU95"/>
  <c i="3" r="P121"/>
  <c r="P120"/>
  <c r="P119"/>
  <c i="1" r="AU96"/>
  <c i="3" r="BK128"/>
  <c r="J128"/>
  <c r="J99"/>
  <c i="2" r="BK163"/>
  <c r="J163"/>
  <c r="J99"/>
  <c r="BK166"/>
  <c r="J166"/>
  <c r="J100"/>
  <c i="3" r="F92"/>
  <c r="J89"/>
  <c r="J116"/>
  <c r="BE124"/>
  <c r="BE126"/>
  <c r="E85"/>
  <c r="BE129"/>
  <c i="1" r="BA96"/>
  <c r="BC96"/>
  <c i="3" r="BE122"/>
  <c i="2" r="E85"/>
  <c r="BE137"/>
  <c r="BE164"/>
  <c r="BE167"/>
  <c r="BE139"/>
  <c r="BE141"/>
  <c r="BE153"/>
  <c r="BE155"/>
  <c r="BE131"/>
  <c r="BE143"/>
  <c r="BE147"/>
  <c r="BE149"/>
  <c r="BE159"/>
  <c r="J114"/>
  <c r="J117"/>
  <c r="BE133"/>
  <c r="BE161"/>
  <c r="F92"/>
  <c r="BE123"/>
  <c r="BE127"/>
  <c r="BE151"/>
  <c r="BE129"/>
  <c r="BE145"/>
  <c r="BE157"/>
  <c r="BE125"/>
  <c r="BE135"/>
  <c r="J34"/>
  <c i="1" r="AW95"/>
  <c i="3" r="J34"/>
  <c i="1" r="AW96"/>
  <c i="3" r="F35"/>
  <c i="1" r="BB96"/>
  <c i="2" r="F37"/>
  <c i="1" r="BD95"/>
  <c i="2" r="F36"/>
  <c i="1" r="BC95"/>
  <c r="BC94"/>
  <c r="AY94"/>
  <c i="3" r="F37"/>
  <c i="1" r="BD96"/>
  <c i="2" r="F34"/>
  <c i="1" r="BA95"/>
  <c r="BA94"/>
  <c r="AW94"/>
  <c r="AK30"/>
  <c i="2" r="F35"/>
  <c i="1" r="BB95"/>
  <c i="3" l="1" r="BK120"/>
  <c r="BK119"/>
  <c r="J119"/>
  <c i="2" r="BK121"/>
  <c r="J121"/>
  <c r="J97"/>
  <c i="3" r="J30"/>
  <c i="1" r="AG96"/>
  <c i="2" r="J33"/>
  <c i="1" r="AV95"/>
  <c r="AT95"/>
  <c i="3" r="F33"/>
  <c i="1" r="AZ96"/>
  <c r="W30"/>
  <c r="AU94"/>
  <c r="BD94"/>
  <c r="W33"/>
  <c r="BB94"/>
  <c r="AX94"/>
  <c i="3" r="J33"/>
  <c i="1" r="AV96"/>
  <c r="AT96"/>
  <c r="AN96"/>
  <c r="W32"/>
  <c i="2" r="F33"/>
  <c i="1" r="AZ95"/>
  <c i="2" l="1" r="BK120"/>
  <c r="J120"/>
  <c r="J96"/>
  <c i="3" r="J96"/>
  <c r="J120"/>
  <c r="J97"/>
  <c r="J39"/>
  <c i="1" r="W31"/>
  <c r="AZ94"/>
  <c r="W29"/>
  <c i="2" l="1" r="J30"/>
  <c i="1" r="AG95"/>
  <c r="AG94"/>
  <c r="AK26"/>
  <c r="AV94"/>
  <c r="AK29"/>
  <c r="AK35"/>
  <c i="2" l="1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<sst xmlns="http://schemas.openxmlformats.org/spreadsheetml/2006/main">
  <si>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</si>
  <si>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</si>
  <si>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</si>
  <si>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</si>
  <si>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</si>
  <si>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{c11f7b05-8b15-4f5c-adc4-ba33690c2cd3}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</si>
  <si>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</si>
  <si>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</si>
  <si>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</si>
  <si>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</si>
  <si>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</si>
  <si>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</si>
  <si>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</si>
  <si>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</si>
  <si>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</si>
  <si>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</si>
  <si>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</si>
  <si>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Realizace krajinotvorného prvku v k.ú. Tuchoraz  – tůň 3</t>
  </si>
  <si>
    <t>KSO:</t>
  </si>
  <si>
    <t>CC-CZ:</t>
  </si>
  <si>
    <t>Místo:</t>
  </si>
  <si>
    <t>Tuchoraz</t>
  </si>
  <si>
    <t>Datum:</t>
  </si>
  <si>
    <t>11. 10. 2022</t>
  </si>
  <si>
    <t>Zadavatel:</t>
  </si>
  <si>
    <t>IČ:</t>
  </si>
  <si>
    <t>00235334</t>
  </si>
  <si>
    <t xml:space="preserve">Město Český Brod, Náměstí Husovo 70, 282 01 Český </t>
  </si>
  <si>
    <t>DIČ:</t>
  </si>
  <si>
    <t>Uchazeč:</t>
  </si>
  <si>
    <t>Vyplň údaj</t>
  </si>
  <si>
    <t>Projektant:</t>
  </si>
  <si>
    <t>29136504</t>
  </si>
  <si>
    <t>LNConsult s.r.o., U hřiště 250, 250 83 Škvorec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</si>
  <si>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</si>
  <si>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</si>
  <si>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</si>
  <si>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</si>
  <si>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</si>
  <si>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</si>
  <si>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</si>
  <si>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</si>
  <si>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</si>
  <si>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</si>
  <si>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</si>
  <si>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</si>
  <si>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</si>
  <si>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</si>
  <si>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</si>
  <si>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</si>
  <si>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</si>
  <si>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</si>
  <si>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</si>
  <si>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</si>
  <si>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</si>
  <si>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</si>
  <si>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</si>
  <si>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</si>
  <si>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</si>
  <si>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</si>
  <si>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</si>
  <si>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</si>
  <si>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</si>
  <si>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</si>
  <si>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</si>
  <si>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</si>
  <si>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</si>
  <si>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</si>
  <si>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</si>
  <si>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</si>
  <si>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</si>
  <si>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</si>
  <si>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</si>
  <si>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</si>
  <si>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</si>
  <si>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</si>
  <si>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</si>
  <si>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</si>
  <si>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</si>
  <si>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</si>
  <si>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</si>
  <si>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</si>
  <si>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</si>
  <si>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</si>
  <si>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Tůň 3</t>
  </si>
  <si>
    <t>STA</t>
  </si>
  <si>
    <t>1</t>
  </si>
  <si>
    <t>{c889c251-660c-48bd-bd77-357a54877bc4}</t>
  </si>
  <si>
    <t>2</t>
  </si>
  <si>
    <t>VRN</t>
  </si>
  <si>
    <t>Vedlejší rozpočtové náklady</t>
  </si>
  <si>
    <t>{96484e88-49a7-41cf-9d7b-a0d05a3dc950}</t>
  </si>
  <si>
    <t>KRYCÍ LIST SOUPISU PRACÍ</t>
  </si>
  <si>
    <t>Objekt:</t>
  </si>
  <si>
    <t>SO 03 - Tůň 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</si>
  <si>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</si>
  <si>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</si>
  <si>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</si>
  <si>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</si>
  <si>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</si>
  <si>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</si>
  <si>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</si>
  <si>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</si>
  <si>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</si>
  <si>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</si>
  <si>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</si>
  <si>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</si>
  <si>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</si>
  <si>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</si>
  <si>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</si>
  <si>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</si>
  <si>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</si>
  <si>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</si>
  <si>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</si>
  <si>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</si>
  <si>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</si>
  <si>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</si>
  <si>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</si>
  <si>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</si>
  <si>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</si>
  <si>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</si>
  <si>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</si>
  <si>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111111322</t>
  </si>
  <si>
    <t>Odstranění ruderálního porostu přes 100 do 500 m2 naložení a odvoz do 20 km ve svahu přes 1:5 do 1:2</t>
  </si>
  <si>
    <t>m2</t>
  </si>
  <si>
    <t>CS ÚRS 2022 02</t>
  </si>
  <si>
    <t>4</t>
  </si>
  <si>
    <t>-701952349</t>
  </si>
  <si>
    <t>VV</t>
  </si>
  <si>
    <t>990</t>
  </si>
  <si>
    <t>111251101</t>
  </si>
  <si>
    <t>Odstranění křovin a stromů průměru kmene do 100 mm i s kořeny sklonu terénu do 1:5 z celkové plochy do 100 m2 strojně</t>
  </si>
  <si>
    <t>-1347250379</t>
  </si>
  <si>
    <t>80</t>
  </si>
  <si>
    <t>3</t>
  </si>
  <si>
    <t>112251102</t>
  </si>
  <si>
    <t>Odstranění pařezů průměru přes 300 do 500 mm</t>
  </si>
  <si>
    <t>kus</t>
  </si>
  <si>
    <t>-1260850262</t>
  </si>
  <si>
    <t>5</t>
  </si>
  <si>
    <t>112251104</t>
  </si>
  <si>
    <t>Odstranění pařezů průměru přes 700 do 900 mm</t>
  </si>
  <si>
    <t>683706123</t>
  </si>
  <si>
    <t>162201406</t>
  </si>
  <si>
    <t>Vodorovné přemístění větví stromů jehličnatých do 1 km D kmene přes 300 do 500 mm</t>
  </si>
  <si>
    <t>-660013643</t>
  </si>
  <si>
    <t>6</t>
  </si>
  <si>
    <t>162201408</t>
  </si>
  <si>
    <t>Vodorovné přemístění větví stromů jehličnatých do 1 km D kmene přes 700 do 900 mm</t>
  </si>
  <si>
    <t>-510385646</t>
  </si>
  <si>
    <t>7</t>
  </si>
  <si>
    <t>112211112</t>
  </si>
  <si>
    <t>Spálení pařezu D do 0,5 m</t>
  </si>
  <si>
    <t>-372341698</t>
  </si>
  <si>
    <t>8</t>
  </si>
  <si>
    <t>112211113</t>
  </si>
  <si>
    <t>Spálení pařezu D do 1,0 m</t>
  </si>
  <si>
    <t>-899460250</t>
  </si>
  <si>
    <t>9</t>
  </si>
  <si>
    <t>124153100</t>
  </si>
  <si>
    <t>Vykopávky pro koryta vodotečí v hornině třídy těžitelnosti I skupiny 1 a 2 objem do 100 m3 strojně</t>
  </si>
  <si>
    <t>m3</t>
  </si>
  <si>
    <t>-1915196877</t>
  </si>
  <si>
    <t>86</t>
  </si>
  <si>
    <t>10</t>
  </si>
  <si>
    <t>124253101</t>
  </si>
  <si>
    <t>Vykopávky pro koryta vodotečí v hornině třídy těžitelnosti I skupiny 3 objem do 1000 m3 strojně</t>
  </si>
  <si>
    <t>-493637358</t>
  </si>
  <si>
    <t>990*0,3</t>
  </si>
  <si>
    <t>11</t>
  </si>
  <si>
    <t>124353100</t>
  </si>
  <si>
    <t>Vykopávky pro koryta vodotečí v hornině třídy těžitelnosti II skupiny 4 objem do 100 m3 strojně</t>
  </si>
  <si>
    <t>-1171971991</t>
  </si>
  <si>
    <t>990*0,1</t>
  </si>
  <si>
    <t>12</t>
  </si>
  <si>
    <t>167151111</t>
  </si>
  <si>
    <t>Nakládání výkopku z hornin třídy těžitelnosti I skupiny 1 až 3 přes 100 m3</t>
  </si>
  <si>
    <t>532519393</t>
  </si>
  <si>
    <t>86+297+99</t>
  </si>
  <si>
    <t>13</t>
  </si>
  <si>
    <t>162351103</t>
  </si>
  <si>
    <t>Vodorovné přemístění přes 50 do 500 m výkopku/sypaniny z horniny třídy těžitelnosti I skupiny 1 až 3</t>
  </si>
  <si>
    <t>-273359419</t>
  </si>
  <si>
    <t>482</t>
  </si>
  <si>
    <t>14</t>
  </si>
  <si>
    <t>171251201</t>
  </si>
  <si>
    <t>Uložení sypaniny na skládky nebo meziskládky</t>
  </si>
  <si>
    <t>937388918</t>
  </si>
  <si>
    <t>R01</t>
  </si>
  <si>
    <t>Nákup vhodné zeminy pro zajílování tůně, včetně naložení, složení na uložení do předepsaného profilu</t>
  </si>
  <si>
    <t>-1020374052</t>
  </si>
  <si>
    <t>99</t>
  </si>
  <si>
    <t>16</t>
  </si>
  <si>
    <t>162751117</t>
  </si>
  <si>
    <t>Vodorovné přemístění přes 9 000 do 10000 m výkopku/sypaniny z horniny třídy těžitelnosti I skupiny 1 až 3</t>
  </si>
  <si>
    <t>1540525988</t>
  </si>
  <si>
    <t>17</t>
  </si>
  <si>
    <t>162751119</t>
  </si>
  <si>
    <t>Příplatek k vodorovnému přemístění výkopku/sypaniny z horniny třídy těžitelnosti I skupiny 1 až 3 ZKD 1000 m přes 10000 m</t>
  </si>
  <si>
    <t>-828642998</t>
  </si>
  <si>
    <t>99*10</t>
  </si>
  <si>
    <t>18</t>
  </si>
  <si>
    <t>172153103</t>
  </si>
  <si>
    <t>Zřízení těsnicího jádra nebo vrstvy š přes 3 m z hornin třídy těžitelnosti I a II skupiny 1 až 4 zhutněných do 100 % PS C</t>
  </si>
  <si>
    <t>-448429218</t>
  </si>
  <si>
    <t>19</t>
  </si>
  <si>
    <t>181951112</t>
  </si>
  <si>
    <t>Úprava pláně v hornině třídy těžitelnosti I skupiny 1 až 3 se zhutněním strojně</t>
  </si>
  <si>
    <t>1723156158</t>
  </si>
  <si>
    <t>20</t>
  </si>
  <si>
    <t>182151111</t>
  </si>
  <si>
    <t>Svahování v zářezech v hornině třídy těžitelnosti I skupiny 1 až 3 strojně</t>
  </si>
  <si>
    <t>514514024</t>
  </si>
  <si>
    <t>Vodorovné konstrukce</t>
  </si>
  <si>
    <t>463212111</t>
  </si>
  <si>
    <t>Rovnanina z lomového kamene upraveného s vyklínováním spár úlomky kamene</t>
  </si>
  <si>
    <t>1633571518</t>
  </si>
  <si>
    <t>30*3,0*0,4</t>
  </si>
  <si>
    <t>998</t>
  </si>
  <si>
    <t>Přesun hmot</t>
  </si>
  <si>
    <t>22</t>
  </si>
  <si>
    <t>998331011</t>
  </si>
  <si>
    <t>Přesun hmot pro nádrže</t>
  </si>
  <si>
    <t>t</t>
  </si>
  <si>
    <t>1312643668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</si>
  <si>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</si>
  <si>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</si>
  <si>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</si>
  <si>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</si>
  <si>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</si>
  <si>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012103000</t>
  </si>
  <si>
    <t>Geodetické práce před výstavbou</t>
  </si>
  <si>
    <t>kpl</t>
  </si>
  <si>
    <t>CS ÚRS 2022 01</t>
  </si>
  <si>
    <t>1024</t>
  </si>
  <si>
    <t>-1669576501</t>
  </si>
  <si>
    <t>012303000</t>
  </si>
  <si>
    <t>Geodetické práce po výstavbě - zaměření skutečného provedení stavby</t>
  </si>
  <si>
    <t>1657338366</t>
  </si>
  <si>
    <t>013254000</t>
  </si>
  <si>
    <t>Dokumentace skutečného provedení stavby</t>
  </si>
  <si>
    <t>paré</t>
  </si>
  <si>
    <t>-515382581</t>
  </si>
  <si>
    <t>VRN3</t>
  </si>
  <si>
    <t>Zařízení staveniště</t>
  </si>
  <si>
    <t>032103000</t>
  </si>
  <si>
    <t>Náklady na zařízení staveniště - stavební buňky, přístupové trasy, včetně odvozu a demontáže</t>
  </si>
  <si>
    <t>-1682861189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</si>
</sst>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52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53</v>
      </c>
      <c r="AI60" s="40"/>
      <c r="AJ60" s="40"/>
      <c r="AK60" s="40"/>
      <c r="AL60" s="40"/>
      <c r="AM60" s="62" t="s">
        <v>54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55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56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53</v>
      </c>
      <c r="AI75" s="40"/>
      <c r="AJ75" s="40"/>
      <c r="AK75" s="40"/>
      <c r="AL75" s="40"/>
      <c r="AM75" s="62" t="s">
        <v>54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087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 xml:space="preserve">Realizace krajinotvorného prvku v k.ú. Tuchoraz  – tůň 3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Tuchoraz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11. 10. 2022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25.6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Město Český Brod, Náměstí Husovo 70, 282 01 Český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31</v>
      </c>
      <c r="AJ89" s="38"/>
      <c r="AK89" s="38"/>
      <c r="AL89" s="38"/>
      <c r="AM89" s="78" t="str">
        <f>IF(E17="","",E17)</f>
        <v>LNConsult s.r.o., U hřiště 250, 250 83 Škvorec</v>
      </c>
      <c r="AN89" s="69"/>
      <c r="AO89" s="69"/>
      <c r="AP89" s="69"/>
      <c r="AQ89" s="38"/>
      <c r="AR89" s="42"/>
      <c r="AS89" s="79" t="s">
        <v>58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29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59</v>
      </c>
      <c r="D92" s="92"/>
      <c r="E92" s="92"/>
      <c r="F92" s="92"/>
      <c r="G92" s="92"/>
      <c r="H92" s="93"/>
      <c r="I92" s="94" t="s">
        <v>60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61</v>
      </c>
      <c r="AH92" s="92"/>
      <c r="AI92" s="92"/>
      <c r="AJ92" s="92"/>
      <c r="AK92" s="92"/>
      <c r="AL92" s="92"/>
      <c r="AM92" s="92"/>
      <c r="AN92" s="94" t="s">
        <v>62</v>
      </c>
      <c r="AO92" s="92"/>
      <c r="AP92" s="96"/>
      <c r="AQ92" s="97" t="s">
        <v>63</v>
      </c>
      <c r="AR92" s="42"/>
      <c r="AS92" s="98" t="s">
        <v>64</v>
      </c>
      <c r="AT92" s="99" t="s">
        <v>65</v>
      </c>
      <c r="AU92" s="99" t="s">
        <v>66</v>
      </c>
      <c r="AV92" s="99" t="s">
        <v>67</v>
      </c>
      <c r="AW92" s="99" t="s">
        <v>68</v>
      </c>
      <c r="AX92" s="99" t="s">
        <v>69</v>
      </c>
      <c r="AY92" s="99" t="s">
        <v>70</v>
      </c>
      <c r="AZ92" s="99" t="s">
        <v>71</v>
      </c>
      <c r="BA92" s="99" t="s">
        <v>72</v>
      </c>
      <c r="BB92" s="99" t="s">
        <v>73</v>
      </c>
      <c r="BC92" s="99" t="s">
        <v>74</v>
      </c>
      <c r="BD92" s="100" t="s">
        <v>75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77</v>
      </c>
      <c r="BT94" s="115" t="s">
        <v>78</v>
      </c>
      <c r="BU94" s="116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16.5" customHeight="1">
      <c r="A95" s="117" t="s">
        <v>82</v>
      </c>
      <c r="B95" s="118"/>
      <c r="C95" s="119"/>
      <c r="D95" s="120" t="s">
        <v>83</v>
      </c>
      <c r="E95" s="120"/>
      <c r="F95" s="120"/>
      <c r="G95" s="120"/>
      <c r="H95" s="120"/>
      <c r="I95" s="121"/>
      <c r="J95" s="120" t="s">
        <v>84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03 - Tůň 3'!J30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85</v>
      </c>
      <c r="AR95" s="124"/>
      <c r="AS95" s="125">
        <v>0</v>
      </c>
      <c r="AT95" s="126">
        <f>ROUND(SUM(AV95:AW95),2)</f>
        <v>0</v>
      </c>
      <c r="AU95" s="127">
        <f>'SO 03 - Tůň 3'!P120</f>
        <v>0</v>
      </c>
      <c r="AV95" s="126">
        <f>'SO 03 - Tůň 3'!J33</f>
        <v>0</v>
      </c>
      <c r="AW95" s="126">
        <f>'SO 03 - Tůň 3'!J34</f>
        <v>0</v>
      </c>
      <c r="AX95" s="126">
        <f>'SO 03 - Tůň 3'!J35</f>
        <v>0</v>
      </c>
      <c r="AY95" s="126">
        <f>'SO 03 - Tůň 3'!J36</f>
        <v>0</v>
      </c>
      <c r="AZ95" s="126">
        <f>'SO 03 - Tůň 3'!F33</f>
        <v>0</v>
      </c>
      <c r="BA95" s="126">
        <f>'SO 03 - Tůň 3'!F34</f>
        <v>0</v>
      </c>
      <c r="BB95" s="126">
        <f>'SO 03 - Tůň 3'!F35</f>
        <v>0</v>
      </c>
      <c r="BC95" s="126">
        <f>'SO 03 - Tůň 3'!F36</f>
        <v>0</v>
      </c>
      <c r="BD95" s="128">
        <f>'SO 03 - Tůň 3'!F37</f>
        <v>0</v>
      </c>
      <c r="BE95" s="7"/>
      <c r="BT95" s="129" t="s">
        <v>86</v>
      </c>
      <c r="BV95" s="129" t="s">
        <v>80</v>
      </c>
      <c r="BW95" s="129" t="s">
        <v>87</v>
      </c>
      <c r="BX95" s="129" t="s">
        <v>5</v>
      </c>
      <c r="CL95" s="129" t="s">
        <v>1</v>
      </c>
      <c r="CM95" s="129" t="s">
        <v>88</v>
      </c>
    </row>
    <row r="96" s="7" customFormat="1" ht="16.5" customHeight="1">
      <c r="A96" s="117" t="s">
        <v>82</v>
      </c>
      <c r="B96" s="118"/>
      <c r="C96" s="119"/>
      <c r="D96" s="120" t="s">
        <v>89</v>
      </c>
      <c r="E96" s="120"/>
      <c r="F96" s="120"/>
      <c r="G96" s="120"/>
      <c r="H96" s="120"/>
      <c r="I96" s="121"/>
      <c r="J96" s="120" t="s">
        <v>90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'VRN - Vedlejší rozpočtové...'!J30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85</v>
      </c>
      <c r="AR96" s="124"/>
      <c r="AS96" s="130">
        <v>0</v>
      </c>
      <c r="AT96" s="131">
        <f>ROUND(SUM(AV96:AW96),2)</f>
        <v>0</v>
      </c>
      <c r="AU96" s="132">
        <f>'VRN - Vedlejší rozpočtové...'!P119</f>
        <v>0</v>
      </c>
      <c r="AV96" s="131">
        <f>'VRN - Vedlejší rozpočtové...'!J33</f>
        <v>0</v>
      </c>
      <c r="AW96" s="131">
        <f>'VRN - Vedlejší rozpočtové...'!J34</f>
        <v>0</v>
      </c>
      <c r="AX96" s="131">
        <f>'VRN - Vedlejší rozpočtové...'!J35</f>
        <v>0</v>
      </c>
      <c r="AY96" s="131">
        <f>'VRN - Vedlejší rozpočtové...'!J36</f>
        <v>0</v>
      </c>
      <c r="AZ96" s="131">
        <f>'VRN - Vedlejší rozpočtové...'!F33</f>
        <v>0</v>
      </c>
      <c r="BA96" s="131">
        <f>'VRN - Vedlejší rozpočtové...'!F34</f>
        <v>0</v>
      </c>
      <c r="BB96" s="131">
        <f>'VRN - Vedlejší rozpočtové...'!F35</f>
        <v>0</v>
      </c>
      <c r="BC96" s="131">
        <f>'VRN - Vedlejší rozpočtové...'!F36</f>
        <v>0</v>
      </c>
      <c r="BD96" s="133">
        <f>'VRN - Vedlejší rozpočtové...'!F37</f>
        <v>0</v>
      </c>
      <c r="BE96" s="7"/>
      <c r="BT96" s="129" t="s">
        <v>86</v>
      </c>
      <c r="BV96" s="129" t="s">
        <v>80</v>
      </c>
      <c r="BW96" s="129" t="s">
        <v>91</v>
      </c>
      <c r="BX96" s="129" t="s">
        <v>5</v>
      </c>
      <c r="CL96" s="129" t="s">
        <v>1</v>
      </c>
      <c r="CM96" s="129" t="s">
        <v>88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fyeD33GRy1VhU+KOYfBPpiUsB77vwjy9Vul4kvrYrkQrcX03pmZ0NCZztERCn4nN3cWso0xKDeOpNE8w2vesKw==" hashValue="rCKFD06SF+jZ68Npc4qdTfDHHRpbCJFIz23SlOnblA1w2XDk/8mBKfvhV1TfIePmqIumSOWrlxu60E9viPYFt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3 - Tůň 3'!C2" display="/"/>
    <hyperlink ref="A96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92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 xml:space="preserve">Realizace krajinotvorného prvku v k.ú. Tuchoraz  – tůň 3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ROUND((SUM(BE120:BE167)),  2)</f>
        <v>0</v>
      </c>
      <c r="G33" s="36"/>
      <c r="H33" s="36"/>
      <c r="I33" s="153">
        <v>0.20999999999999999</v>
      </c>
      <c r="J33" s="152">
        <f>ROUND(((SUM(BE120:BE167))*I33),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ROUND((SUM(BF120:BF167)),  2)</f>
        <v>0</v>
      </c>
      <c r="G34" s="36"/>
      <c r="H34" s="36"/>
      <c r="I34" s="153">
        <v>0.14999999999999999</v>
      </c>
      <c r="J34" s="152">
        <f>ROUND(((SUM(BF120:BF167))*I34),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ROUND((SUM(BG120:BG167)),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ROUND((SUM(BH120:BH167)),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ROUND((SUM(BI120:BI167)),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 xml:space="preserve">Realizace krajinotvorného prvku v k.ú. Tuchoraz  – tůň 3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03 - Tůň 3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Tuchoraz</v>
      </c>
      <c r="G89" s="38"/>
      <c r="H89" s="38"/>
      <c r="I89" s="30" t="s">
        <v>22</v>
      </c>
      <c r="J89" s="77" t="str">
        <f>IF(J12="","",J12)</f>
        <v>11. 10. 2022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98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77"/>
      <c r="C97" s="178"/>
      <c r="D97" s="179" t="s">
        <v>100</v>
      </c>
      <c r="E97" s="180"/>
      <c r="F97" s="180"/>
      <c r="G97" s="180"/>
      <c r="H97" s="180"/>
      <c r="I97" s="180"/>
      <c r="J97" s="181">
        <f>J121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101</v>
      </c>
      <c r="E98" s="186"/>
      <c r="F98" s="186"/>
      <c r="G98" s="186"/>
      <c r="H98" s="186"/>
      <c r="I98" s="186"/>
      <c r="J98" s="187">
        <f>J122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102</v>
      </c>
      <c r="E99" s="186"/>
      <c r="F99" s="186"/>
      <c r="G99" s="186"/>
      <c r="H99" s="186"/>
      <c r="I99" s="186"/>
      <c r="J99" s="187">
        <f>J163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103</v>
      </c>
      <c r="E100" s="186"/>
      <c r="F100" s="186"/>
      <c r="G100" s="186"/>
      <c r="H100" s="186"/>
      <c r="I100" s="186"/>
      <c r="J100" s="187">
        <f>J166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104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72" t="str">
        <f>E7</f>
        <v xml:space="preserve">Realizace krajinotvorného prvku v k.ú. Tuchoraz  – tůň 3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93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SO 03 - Tůň 3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F12</f>
        <v>Tuchoraz</v>
      </c>
      <c r="G114" s="38"/>
      <c r="H114" s="38"/>
      <c r="I114" s="30" t="s">
        <v>22</v>
      </c>
      <c r="J114" s="77" t="str">
        <f>IF(J12="","",J12)</f>
        <v>11. 10. 2022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40.05" customHeight="1">
      <c r="A116" s="36"/>
      <c r="B116" s="37"/>
      <c r="C116" s="30" t="s">
        <v>24</v>
      </c>
      <c r="D116" s="38"/>
      <c r="E116" s="38"/>
      <c r="F116" s="25" t="str">
        <f>E15</f>
        <v xml:space="preserve">Město Český Brod, Náměstí Husovo 70, 282 01 Český </v>
      </c>
      <c r="G116" s="38"/>
      <c r="H116" s="38"/>
      <c r="I116" s="30" t="s">
        <v>31</v>
      </c>
      <c r="J116" s="34" t="str">
        <f>E21</f>
        <v>LNConsult s.r.o., U hřiště 250, 250 83 Škvorec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29</v>
      </c>
      <c r="D117" s="38"/>
      <c r="E117" s="38"/>
      <c r="F117" s="25" t="str">
        <f>IF(E18="","",E18)</f>
        <v>Vyplň údaj</v>
      </c>
      <c r="G117" s="38"/>
      <c r="H117" s="38"/>
      <c r="I117" s="30" t="s">
        <v>35</v>
      </c>
      <c r="J117" s="34" t="str">
        <f>E24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89"/>
      <c r="B119" s="190"/>
      <c r="C119" s="191" t="s">
        <v>105</v>
      </c>
      <c r="D119" s="192" t="s">
        <v>63</v>
      </c>
      <c r="E119" s="192" t="s">
        <v>59</v>
      </c>
      <c r="F119" s="192" t="s">
        <v>60</v>
      </c>
      <c r="G119" s="192" t="s">
        <v>106</v>
      </c>
      <c r="H119" s="192" t="s">
        <v>107</v>
      </c>
      <c r="I119" s="192" t="s">
        <v>108</v>
      </c>
      <c r="J119" s="192" t="s">
        <v>97</v>
      </c>
      <c r="K119" s="193" t="s">
        <v>109</v>
      </c>
      <c r="L119" s="194"/>
      <c r="M119" s="98" t="s">
        <v>1</v>
      </c>
      <c r="N119" s="99" t="s">
        <v>42</v>
      </c>
      <c r="O119" s="99" t="s">
        <v>110</v>
      </c>
      <c r="P119" s="99" t="s">
        <v>111</v>
      </c>
      <c r="Q119" s="99" t="s">
        <v>112</v>
      </c>
      <c r="R119" s="99" t="s">
        <v>113</v>
      </c>
      <c r="S119" s="99" t="s">
        <v>114</v>
      </c>
      <c r="T119" s="100" t="s">
        <v>115</v>
      </c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</row>
    <row r="120" s="2" customFormat="1" ht="22.8" customHeight="1">
      <c r="A120" s="36"/>
      <c r="B120" s="37"/>
      <c r="C120" s="105" t="s">
        <v>116</v>
      </c>
      <c r="D120" s="38"/>
      <c r="E120" s="38"/>
      <c r="F120" s="38"/>
      <c r="G120" s="38"/>
      <c r="H120" s="38"/>
      <c r="I120" s="38"/>
      <c r="J120" s="195">
        <f>BK120</f>
        <v>0</v>
      </c>
      <c r="K120" s="38"/>
      <c r="L120" s="42"/>
      <c r="M120" s="101"/>
      <c r="N120" s="196"/>
      <c r="O120" s="102"/>
      <c r="P120" s="197">
        <f>P121</f>
        <v>0</v>
      </c>
      <c r="Q120" s="102"/>
      <c r="R120" s="197">
        <f>R121</f>
        <v>71.886420000000001</v>
      </c>
      <c r="S120" s="102"/>
      <c r="T120" s="198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77</v>
      </c>
      <c r="AU120" s="15" t="s">
        <v>99</v>
      </c>
      <c r="BK120" s="199">
        <f>BK121</f>
        <v>0</v>
      </c>
    </row>
    <row r="121" s="12" customFormat="1" ht="25.92" customHeight="1">
      <c r="A121" s="12"/>
      <c r="B121" s="200"/>
      <c r="C121" s="201"/>
      <c r="D121" s="202" t="s">
        <v>77</v>
      </c>
      <c r="E121" s="203" t="s">
        <v>117</v>
      </c>
      <c r="F121" s="203" t="s">
        <v>118</v>
      </c>
      <c r="G121" s="201"/>
      <c r="H121" s="201"/>
      <c r="I121" s="204"/>
      <c r="J121" s="205">
        <f>BK121</f>
        <v>0</v>
      </c>
      <c r="K121" s="201"/>
      <c r="L121" s="206"/>
      <c r="M121" s="207"/>
      <c r="N121" s="208"/>
      <c r="O121" s="208"/>
      <c r="P121" s="209">
        <f>P122+P163+P166</f>
        <v>0</v>
      </c>
      <c r="Q121" s="208"/>
      <c r="R121" s="209">
        <f>R122+R163+R166</f>
        <v>71.886420000000001</v>
      </c>
      <c r="S121" s="208"/>
      <c r="T121" s="210">
        <f>T122+T163+T166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86</v>
      </c>
      <c r="AT121" s="212" t="s">
        <v>77</v>
      </c>
      <c r="AU121" s="212" t="s">
        <v>78</v>
      </c>
      <c r="AY121" s="211" t="s">
        <v>119</v>
      </c>
      <c r="BK121" s="213">
        <f>BK122+BK163+BK166</f>
        <v>0</v>
      </c>
    </row>
    <row r="122" s="12" customFormat="1" ht="22.8" customHeight="1">
      <c r="A122" s="12"/>
      <c r="B122" s="200"/>
      <c r="C122" s="201"/>
      <c r="D122" s="202" t="s">
        <v>77</v>
      </c>
      <c r="E122" s="214" t="s">
        <v>86</v>
      </c>
      <c r="F122" s="214" t="s">
        <v>120</v>
      </c>
      <c r="G122" s="201"/>
      <c r="H122" s="201"/>
      <c r="I122" s="204"/>
      <c r="J122" s="215">
        <f>BK122</f>
        <v>0</v>
      </c>
      <c r="K122" s="201"/>
      <c r="L122" s="206"/>
      <c r="M122" s="207"/>
      <c r="N122" s="208"/>
      <c r="O122" s="208"/>
      <c r="P122" s="209">
        <f>SUM(P123:P162)</f>
        <v>0</v>
      </c>
      <c r="Q122" s="208"/>
      <c r="R122" s="209">
        <f>SUM(R123:R162)</f>
        <v>0.0016200000000000001</v>
      </c>
      <c r="S122" s="208"/>
      <c r="T122" s="210">
        <f>SUM(T123:T162)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86</v>
      </c>
      <c r="AT122" s="212" t="s">
        <v>77</v>
      </c>
      <c r="AU122" s="212" t="s">
        <v>86</v>
      </c>
      <c r="AY122" s="211" t="s">
        <v>119</v>
      </c>
      <c r="BK122" s="213">
        <f>SUM(BK123:BK162)</f>
        <v>0</v>
      </c>
    </row>
    <row r="123" s="2" customFormat="1" ht="33" customHeight="1">
      <c r="A123" s="36"/>
      <c r="B123" s="37"/>
      <c r="C123" s="216" t="s">
        <v>86</v>
      </c>
      <c r="D123" s="216" t="s">
        <v>121</v>
      </c>
      <c r="E123" s="217" t="s">
        <v>122</v>
      </c>
      <c r="F123" s="218" t="s">
        <v>123</v>
      </c>
      <c r="G123" s="219" t="s">
        <v>124</v>
      </c>
      <c r="H123" s="220">
        <v>990</v>
      </c>
      <c r="I123" s="221"/>
      <c r="J123" s="222">
        <f>ROUND(I123*H123,2)</f>
        <v>0</v>
      </c>
      <c r="K123" s="218" t="s">
        <v>125</v>
      </c>
      <c r="L123" s="42"/>
      <c r="M123" s="223" t="s">
        <v>1</v>
      </c>
      <c r="N123" s="224" t="s">
        <v>43</v>
      </c>
      <c r="O123" s="89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7" t="s">
        <v>126</v>
      </c>
      <c r="AT123" s="227" t="s">
        <v>121</v>
      </c>
      <c r="AU123" s="227" t="s">
        <v>88</v>
      </c>
      <c r="AY123" s="15" t="s">
        <v>119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5" t="s">
        <v>86</v>
      </c>
      <c r="BK123" s="228">
        <f>ROUND(I123*H123,2)</f>
        <v>0</v>
      </c>
      <c r="BL123" s="15" t="s">
        <v>126</v>
      </c>
      <c r="BM123" s="227" t="s">
        <v>127</v>
      </c>
    </row>
    <row r="124" s="13" customFormat="1">
      <c r="A124" s="13"/>
      <c r="B124" s="229"/>
      <c r="C124" s="230"/>
      <c r="D124" s="231" t="s">
        <v>128</v>
      </c>
      <c r="E124" s="232" t="s">
        <v>1</v>
      </c>
      <c r="F124" s="233" t="s">
        <v>129</v>
      </c>
      <c r="G124" s="230"/>
      <c r="H124" s="234">
        <v>990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128</v>
      </c>
      <c r="AU124" s="240" t="s">
        <v>88</v>
      </c>
      <c r="AV124" s="13" t="s">
        <v>88</v>
      </c>
      <c r="AW124" s="13" t="s">
        <v>34</v>
      </c>
      <c r="AX124" s="13" t="s">
        <v>86</v>
      </c>
      <c r="AY124" s="240" t="s">
        <v>119</v>
      </c>
    </row>
    <row r="125" s="2" customFormat="1" ht="37.8" customHeight="1">
      <c r="A125" s="36"/>
      <c r="B125" s="37"/>
      <c r="C125" s="216" t="s">
        <v>88</v>
      </c>
      <c r="D125" s="216" t="s">
        <v>121</v>
      </c>
      <c r="E125" s="217" t="s">
        <v>130</v>
      </c>
      <c r="F125" s="218" t="s">
        <v>131</v>
      </c>
      <c r="G125" s="219" t="s">
        <v>124</v>
      </c>
      <c r="H125" s="220">
        <v>80</v>
      </c>
      <c r="I125" s="221"/>
      <c r="J125" s="222">
        <f>ROUND(I125*H125,2)</f>
        <v>0</v>
      </c>
      <c r="K125" s="218" t="s">
        <v>125</v>
      </c>
      <c r="L125" s="42"/>
      <c r="M125" s="223" t="s">
        <v>1</v>
      </c>
      <c r="N125" s="224" t="s">
        <v>43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126</v>
      </c>
      <c r="AT125" s="227" t="s">
        <v>121</v>
      </c>
      <c r="AU125" s="227" t="s">
        <v>88</v>
      </c>
      <c r="AY125" s="15" t="s">
        <v>119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86</v>
      </c>
      <c r="BK125" s="228">
        <f>ROUND(I125*H125,2)</f>
        <v>0</v>
      </c>
      <c r="BL125" s="15" t="s">
        <v>126</v>
      </c>
      <c r="BM125" s="227" t="s">
        <v>132</v>
      </c>
    </row>
    <row r="126" s="13" customFormat="1">
      <c r="A126" s="13"/>
      <c r="B126" s="229"/>
      <c r="C126" s="230"/>
      <c r="D126" s="231" t="s">
        <v>128</v>
      </c>
      <c r="E126" s="232" t="s">
        <v>1</v>
      </c>
      <c r="F126" s="233" t="s">
        <v>133</v>
      </c>
      <c r="G126" s="230"/>
      <c r="H126" s="234">
        <v>80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128</v>
      </c>
      <c r="AU126" s="240" t="s">
        <v>88</v>
      </c>
      <c r="AV126" s="13" t="s">
        <v>88</v>
      </c>
      <c r="AW126" s="13" t="s">
        <v>34</v>
      </c>
      <c r="AX126" s="13" t="s">
        <v>86</v>
      </c>
      <c r="AY126" s="240" t="s">
        <v>119</v>
      </c>
    </row>
    <row r="127" s="2" customFormat="1" ht="21.75" customHeight="1">
      <c r="A127" s="36"/>
      <c r="B127" s="37"/>
      <c r="C127" s="216" t="s">
        <v>134</v>
      </c>
      <c r="D127" s="216" t="s">
        <v>121</v>
      </c>
      <c r="E127" s="217" t="s">
        <v>135</v>
      </c>
      <c r="F127" s="218" t="s">
        <v>136</v>
      </c>
      <c r="G127" s="219" t="s">
        <v>137</v>
      </c>
      <c r="H127" s="220">
        <v>5</v>
      </c>
      <c r="I127" s="221"/>
      <c r="J127" s="222">
        <f>ROUND(I127*H127,2)</f>
        <v>0</v>
      </c>
      <c r="K127" s="218" t="s">
        <v>125</v>
      </c>
      <c r="L127" s="42"/>
      <c r="M127" s="223" t="s">
        <v>1</v>
      </c>
      <c r="N127" s="224" t="s">
        <v>43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126</v>
      </c>
      <c r="AT127" s="227" t="s">
        <v>121</v>
      </c>
      <c r="AU127" s="227" t="s">
        <v>88</v>
      </c>
      <c r="AY127" s="15" t="s">
        <v>119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86</v>
      </c>
      <c r="BK127" s="228">
        <f>ROUND(I127*H127,2)</f>
        <v>0</v>
      </c>
      <c r="BL127" s="15" t="s">
        <v>126</v>
      </c>
      <c r="BM127" s="227" t="s">
        <v>138</v>
      </c>
    </row>
    <row r="128" s="13" customFormat="1">
      <c r="A128" s="13"/>
      <c r="B128" s="229"/>
      <c r="C128" s="230"/>
      <c r="D128" s="231" t="s">
        <v>128</v>
      </c>
      <c r="E128" s="232" t="s">
        <v>1</v>
      </c>
      <c r="F128" s="233" t="s">
        <v>139</v>
      </c>
      <c r="G128" s="230"/>
      <c r="H128" s="234">
        <v>5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128</v>
      </c>
      <c r="AU128" s="240" t="s">
        <v>88</v>
      </c>
      <c r="AV128" s="13" t="s">
        <v>88</v>
      </c>
      <c r="AW128" s="13" t="s">
        <v>34</v>
      </c>
      <c r="AX128" s="13" t="s">
        <v>86</v>
      </c>
      <c r="AY128" s="240" t="s">
        <v>119</v>
      </c>
    </row>
    <row r="129" s="2" customFormat="1" ht="21.75" customHeight="1">
      <c r="A129" s="36"/>
      <c r="B129" s="37"/>
      <c r="C129" s="216" t="s">
        <v>126</v>
      </c>
      <c r="D129" s="216" t="s">
        <v>121</v>
      </c>
      <c r="E129" s="217" t="s">
        <v>140</v>
      </c>
      <c r="F129" s="218" t="s">
        <v>141</v>
      </c>
      <c r="G129" s="219" t="s">
        <v>137</v>
      </c>
      <c r="H129" s="220">
        <v>2</v>
      </c>
      <c r="I129" s="221"/>
      <c r="J129" s="222">
        <f>ROUND(I129*H129,2)</f>
        <v>0</v>
      </c>
      <c r="K129" s="218" t="s">
        <v>125</v>
      </c>
      <c r="L129" s="42"/>
      <c r="M129" s="223" t="s">
        <v>1</v>
      </c>
      <c r="N129" s="224" t="s">
        <v>43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126</v>
      </c>
      <c r="AT129" s="227" t="s">
        <v>121</v>
      </c>
      <c r="AU129" s="227" t="s">
        <v>88</v>
      </c>
      <c r="AY129" s="15" t="s">
        <v>119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86</v>
      </c>
      <c r="BK129" s="228">
        <f>ROUND(I129*H129,2)</f>
        <v>0</v>
      </c>
      <c r="BL129" s="15" t="s">
        <v>126</v>
      </c>
      <c r="BM129" s="227" t="s">
        <v>142</v>
      </c>
    </row>
    <row r="130" s="13" customFormat="1">
      <c r="A130" s="13"/>
      <c r="B130" s="229"/>
      <c r="C130" s="230"/>
      <c r="D130" s="231" t="s">
        <v>128</v>
      </c>
      <c r="E130" s="232" t="s">
        <v>1</v>
      </c>
      <c r="F130" s="233" t="s">
        <v>88</v>
      </c>
      <c r="G130" s="230"/>
      <c r="H130" s="234">
        <v>2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128</v>
      </c>
      <c r="AU130" s="240" t="s">
        <v>88</v>
      </c>
      <c r="AV130" s="13" t="s">
        <v>88</v>
      </c>
      <c r="AW130" s="13" t="s">
        <v>34</v>
      </c>
      <c r="AX130" s="13" t="s">
        <v>86</v>
      </c>
      <c r="AY130" s="240" t="s">
        <v>119</v>
      </c>
    </row>
    <row r="131" s="2" customFormat="1" ht="24.15" customHeight="1">
      <c r="A131" s="36"/>
      <c r="B131" s="37"/>
      <c r="C131" s="216" t="s">
        <v>139</v>
      </c>
      <c r="D131" s="216" t="s">
        <v>121</v>
      </c>
      <c r="E131" s="217" t="s">
        <v>143</v>
      </c>
      <c r="F131" s="218" t="s">
        <v>144</v>
      </c>
      <c r="G131" s="219" t="s">
        <v>137</v>
      </c>
      <c r="H131" s="220">
        <v>5</v>
      </c>
      <c r="I131" s="221"/>
      <c r="J131" s="222">
        <f>ROUND(I131*H131,2)</f>
        <v>0</v>
      </c>
      <c r="K131" s="218" t="s">
        <v>125</v>
      </c>
      <c r="L131" s="42"/>
      <c r="M131" s="223" t="s">
        <v>1</v>
      </c>
      <c r="N131" s="224" t="s">
        <v>43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126</v>
      </c>
      <c r="AT131" s="227" t="s">
        <v>121</v>
      </c>
      <c r="AU131" s="227" t="s">
        <v>88</v>
      </c>
      <c r="AY131" s="15" t="s">
        <v>119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86</v>
      </c>
      <c r="BK131" s="228">
        <f>ROUND(I131*H131,2)</f>
        <v>0</v>
      </c>
      <c r="BL131" s="15" t="s">
        <v>126</v>
      </c>
      <c r="BM131" s="227" t="s">
        <v>145</v>
      </c>
    </row>
    <row r="132" s="13" customFormat="1">
      <c r="A132" s="13"/>
      <c r="B132" s="229"/>
      <c r="C132" s="230"/>
      <c r="D132" s="231" t="s">
        <v>128</v>
      </c>
      <c r="E132" s="232" t="s">
        <v>1</v>
      </c>
      <c r="F132" s="233" t="s">
        <v>139</v>
      </c>
      <c r="G132" s="230"/>
      <c r="H132" s="234">
        <v>5</v>
      </c>
      <c r="I132" s="235"/>
      <c r="J132" s="230"/>
      <c r="K132" s="230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128</v>
      </c>
      <c r="AU132" s="240" t="s">
        <v>88</v>
      </c>
      <c r="AV132" s="13" t="s">
        <v>88</v>
      </c>
      <c r="AW132" s="13" t="s">
        <v>34</v>
      </c>
      <c r="AX132" s="13" t="s">
        <v>86</v>
      </c>
      <c r="AY132" s="240" t="s">
        <v>119</v>
      </c>
    </row>
    <row r="133" s="2" customFormat="1" ht="24.15" customHeight="1">
      <c r="A133" s="36"/>
      <c r="B133" s="37"/>
      <c r="C133" s="216" t="s">
        <v>146</v>
      </c>
      <c r="D133" s="216" t="s">
        <v>121</v>
      </c>
      <c r="E133" s="217" t="s">
        <v>147</v>
      </c>
      <c r="F133" s="218" t="s">
        <v>148</v>
      </c>
      <c r="G133" s="219" t="s">
        <v>137</v>
      </c>
      <c r="H133" s="220">
        <v>2</v>
      </c>
      <c r="I133" s="221"/>
      <c r="J133" s="222">
        <f>ROUND(I133*H133,2)</f>
        <v>0</v>
      </c>
      <c r="K133" s="218" t="s">
        <v>125</v>
      </c>
      <c r="L133" s="42"/>
      <c r="M133" s="223" t="s">
        <v>1</v>
      </c>
      <c r="N133" s="224" t="s">
        <v>43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126</v>
      </c>
      <c r="AT133" s="227" t="s">
        <v>121</v>
      </c>
      <c r="AU133" s="227" t="s">
        <v>88</v>
      </c>
      <c r="AY133" s="15" t="s">
        <v>119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86</v>
      </c>
      <c r="BK133" s="228">
        <f>ROUND(I133*H133,2)</f>
        <v>0</v>
      </c>
      <c r="BL133" s="15" t="s">
        <v>126</v>
      </c>
      <c r="BM133" s="227" t="s">
        <v>149</v>
      </c>
    </row>
    <row r="134" s="13" customFormat="1">
      <c r="A134" s="13"/>
      <c r="B134" s="229"/>
      <c r="C134" s="230"/>
      <c r="D134" s="231" t="s">
        <v>128</v>
      </c>
      <c r="E134" s="232" t="s">
        <v>1</v>
      </c>
      <c r="F134" s="233" t="s">
        <v>88</v>
      </c>
      <c r="G134" s="230"/>
      <c r="H134" s="234">
        <v>2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128</v>
      </c>
      <c r="AU134" s="240" t="s">
        <v>88</v>
      </c>
      <c r="AV134" s="13" t="s">
        <v>88</v>
      </c>
      <c r="AW134" s="13" t="s">
        <v>34</v>
      </c>
      <c r="AX134" s="13" t="s">
        <v>86</v>
      </c>
      <c r="AY134" s="240" t="s">
        <v>119</v>
      </c>
    </row>
    <row r="135" s="2" customFormat="1" ht="16.5" customHeight="1">
      <c r="A135" s="36"/>
      <c r="B135" s="37"/>
      <c r="C135" s="216" t="s">
        <v>150</v>
      </c>
      <c r="D135" s="216" t="s">
        <v>121</v>
      </c>
      <c r="E135" s="217" t="s">
        <v>151</v>
      </c>
      <c r="F135" s="218" t="s">
        <v>152</v>
      </c>
      <c r="G135" s="219" t="s">
        <v>137</v>
      </c>
      <c r="H135" s="220">
        <v>5</v>
      </c>
      <c r="I135" s="221"/>
      <c r="J135" s="222">
        <f>ROUND(I135*H135,2)</f>
        <v>0</v>
      </c>
      <c r="K135" s="218" t="s">
        <v>125</v>
      </c>
      <c r="L135" s="42"/>
      <c r="M135" s="223" t="s">
        <v>1</v>
      </c>
      <c r="N135" s="224" t="s">
        <v>43</v>
      </c>
      <c r="O135" s="89"/>
      <c r="P135" s="225">
        <f>O135*H135</f>
        <v>0</v>
      </c>
      <c r="Q135" s="225">
        <v>0.00018000000000000001</v>
      </c>
      <c r="R135" s="225">
        <f>Q135*H135</f>
        <v>0.00090000000000000008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126</v>
      </c>
      <c r="AT135" s="227" t="s">
        <v>121</v>
      </c>
      <c r="AU135" s="227" t="s">
        <v>88</v>
      </c>
      <c r="AY135" s="15" t="s">
        <v>119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86</v>
      </c>
      <c r="BK135" s="228">
        <f>ROUND(I135*H135,2)</f>
        <v>0</v>
      </c>
      <c r="BL135" s="15" t="s">
        <v>126</v>
      </c>
      <c r="BM135" s="227" t="s">
        <v>153</v>
      </c>
    </row>
    <row r="136" s="13" customFormat="1">
      <c r="A136" s="13"/>
      <c r="B136" s="229"/>
      <c r="C136" s="230"/>
      <c r="D136" s="231" t="s">
        <v>128</v>
      </c>
      <c r="E136" s="232" t="s">
        <v>1</v>
      </c>
      <c r="F136" s="233" t="s">
        <v>139</v>
      </c>
      <c r="G136" s="230"/>
      <c r="H136" s="234">
        <v>5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128</v>
      </c>
      <c r="AU136" s="240" t="s">
        <v>88</v>
      </c>
      <c r="AV136" s="13" t="s">
        <v>88</v>
      </c>
      <c r="AW136" s="13" t="s">
        <v>34</v>
      </c>
      <c r="AX136" s="13" t="s">
        <v>86</v>
      </c>
      <c r="AY136" s="240" t="s">
        <v>119</v>
      </c>
    </row>
    <row r="137" s="2" customFormat="1" ht="16.5" customHeight="1">
      <c r="A137" s="36"/>
      <c r="B137" s="37"/>
      <c r="C137" s="216" t="s">
        <v>154</v>
      </c>
      <c r="D137" s="216" t="s">
        <v>121</v>
      </c>
      <c r="E137" s="217" t="s">
        <v>155</v>
      </c>
      <c r="F137" s="218" t="s">
        <v>156</v>
      </c>
      <c r="G137" s="219" t="s">
        <v>137</v>
      </c>
      <c r="H137" s="220">
        <v>2</v>
      </c>
      <c r="I137" s="221"/>
      <c r="J137" s="222">
        <f>ROUND(I137*H137,2)</f>
        <v>0</v>
      </c>
      <c r="K137" s="218" t="s">
        <v>125</v>
      </c>
      <c r="L137" s="42"/>
      <c r="M137" s="223" t="s">
        <v>1</v>
      </c>
      <c r="N137" s="224" t="s">
        <v>43</v>
      </c>
      <c r="O137" s="89"/>
      <c r="P137" s="225">
        <f>O137*H137</f>
        <v>0</v>
      </c>
      <c r="Q137" s="225">
        <v>0.00036000000000000002</v>
      </c>
      <c r="R137" s="225">
        <f>Q137*H137</f>
        <v>0.00072000000000000005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126</v>
      </c>
      <c r="AT137" s="227" t="s">
        <v>121</v>
      </c>
      <c r="AU137" s="227" t="s">
        <v>88</v>
      </c>
      <c r="AY137" s="15" t="s">
        <v>119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86</v>
      </c>
      <c r="BK137" s="228">
        <f>ROUND(I137*H137,2)</f>
        <v>0</v>
      </c>
      <c r="BL137" s="15" t="s">
        <v>126</v>
      </c>
      <c r="BM137" s="227" t="s">
        <v>157</v>
      </c>
    </row>
    <row r="138" s="13" customFormat="1">
      <c r="A138" s="13"/>
      <c r="B138" s="229"/>
      <c r="C138" s="230"/>
      <c r="D138" s="231" t="s">
        <v>128</v>
      </c>
      <c r="E138" s="232" t="s">
        <v>1</v>
      </c>
      <c r="F138" s="233" t="s">
        <v>88</v>
      </c>
      <c r="G138" s="230"/>
      <c r="H138" s="234">
        <v>2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128</v>
      </c>
      <c r="AU138" s="240" t="s">
        <v>88</v>
      </c>
      <c r="AV138" s="13" t="s">
        <v>88</v>
      </c>
      <c r="AW138" s="13" t="s">
        <v>34</v>
      </c>
      <c r="AX138" s="13" t="s">
        <v>86</v>
      </c>
      <c r="AY138" s="240" t="s">
        <v>119</v>
      </c>
    </row>
    <row r="139" s="2" customFormat="1" ht="33" customHeight="1">
      <c r="A139" s="36"/>
      <c r="B139" s="37"/>
      <c r="C139" s="216" t="s">
        <v>158</v>
      </c>
      <c r="D139" s="216" t="s">
        <v>121</v>
      </c>
      <c r="E139" s="217" t="s">
        <v>159</v>
      </c>
      <c r="F139" s="218" t="s">
        <v>160</v>
      </c>
      <c r="G139" s="219" t="s">
        <v>161</v>
      </c>
      <c r="H139" s="220">
        <v>86</v>
      </c>
      <c r="I139" s="221"/>
      <c r="J139" s="222">
        <f>ROUND(I139*H139,2)</f>
        <v>0</v>
      </c>
      <c r="K139" s="218" t="s">
        <v>125</v>
      </c>
      <c r="L139" s="42"/>
      <c r="M139" s="223" t="s">
        <v>1</v>
      </c>
      <c r="N139" s="224" t="s">
        <v>43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126</v>
      </c>
      <c r="AT139" s="227" t="s">
        <v>121</v>
      </c>
      <c r="AU139" s="227" t="s">
        <v>88</v>
      </c>
      <c r="AY139" s="15" t="s">
        <v>119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86</v>
      </c>
      <c r="BK139" s="228">
        <f>ROUND(I139*H139,2)</f>
        <v>0</v>
      </c>
      <c r="BL139" s="15" t="s">
        <v>126</v>
      </c>
      <c r="BM139" s="227" t="s">
        <v>162</v>
      </c>
    </row>
    <row r="140" s="13" customFormat="1">
      <c r="A140" s="13"/>
      <c r="B140" s="229"/>
      <c r="C140" s="230"/>
      <c r="D140" s="231" t="s">
        <v>128</v>
      </c>
      <c r="E140" s="232" t="s">
        <v>1</v>
      </c>
      <c r="F140" s="233" t="s">
        <v>163</v>
      </c>
      <c r="G140" s="230"/>
      <c r="H140" s="234">
        <v>86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128</v>
      </c>
      <c r="AU140" s="240" t="s">
        <v>88</v>
      </c>
      <c r="AV140" s="13" t="s">
        <v>88</v>
      </c>
      <c r="AW140" s="13" t="s">
        <v>34</v>
      </c>
      <c r="AX140" s="13" t="s">
        <v>86</v>
      </c>
      <c r="AY140" s="240" t="s">
        <v>119</v>
      </c>
    </row>
    <row r="141" s="2" customFormat="1" ht="33" customHeight="1">
      <c r="A141" s="36"/>
      <c r="B141" s="37"/>
      <c r="C141" s="216" t="s">
        <v>164</v>
      </c>
      <c r="D141" s="216" t="s">
        <v>121</v>
      </c>
      <c r="E141" s="217" t="s">
        <v>165</v>
      </c>
      <c r="F141" s="218" t="s">
        <v>166</v>
      </c>
      <c r="G141" s="219" t="s">
        <v>161</v>
      </c>
      <c r="H141" s="220">
        <v>297</v>
      </c>
      <c r="I141" s="221"/>
      <c r="J141" s="222">
        <f>ROUND(I141*H141,2)</f>
        <v>0</v>
      </c>
      <c r="K141" s="218" t="s">
        <v>125</v>
      </c>
      <c r="L141" s="42"/>
      <c r="M141" s="223" t="s">
        <v>1</v>
      </c>
      <c r="N141" s="224" t="s">
        <v>43</v>
      </c>
      <c r="O141" s="89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7" t="s">
        <v>126</v>
      </c>
      <c r="AT141" s="227" t="s">
        <v>121</v>
      </c>
      <c r="AU141" s="227" t="s">
        <v>88</v>
      </c>
      <c r="AY141" s="15" t="s">
        <v>119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5" t="s">
        <v>86</v>
      </c>
      <c r="BK141" s="228">
        <f>ROUND(I141*H141,2)</f>
        <v>0</v>
      </c>
      <c r="BL141" s="15" t="s">
        <v>126</v>
      </c>
      <c r="BM141" s="227" t="s">
        <v>167</v>
      </c>
    </row>
    <row r="142" s="13" customFormat="1">
      <c r="A142" s="13"/>
      <c r="B142" s="229"/>
      <c r="C142" s="230"/>
      <c r="D142" s="231" t="s">
        <v>128</v>
      </c>
      <c r="E142" s="232" t="s">
        <v>1</v>
      </c>
      <c r="F142" s="233" t="s">
        <v>168</v>
      </c>
      <c r="G142" s="230"/>
      <c r="H142" s="234">
        <v>297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128</v>
      </c>
      <c r="AU142" s="240" t="s">
        <v>88</v>
      </c>
      <c r="AV142" s="13" t="s">
        <v>88</v>
      </c>
      <c r="AW142" s="13" t="s">
        <v>34</v>
      </c>
      <c r="AX142" s="13" t="s">
        <v>86</v>
      </c>
      <c r="AY142" s="240" t="s">
        <v>119</v>
      </c>
    </row>
    <row r="143" s="2" customFormat="1" ht="33" customHeight="1">
      <c r="A143" s="36"/>
      <c r="B143" s="37"/>
      <c r="C143" s="216" t="s">
        <v>169</v>
      </c>
      <c r="D143" s="216" t="s">
        <v>121</v>
      </c>
      <c r="E143" s="217" t="s">
        <v>170</v>
      </c>
      <c r="F143" s="218" t="s">
        <v>171</v>
      </c>
      <c r="G143" s="219" t="s">
        <v>161</v>
      </c>
      <c r="H143" s="220">
        <v>99</v>
      </c>
      <c r="I143" s="221"/>
      <c r="J143" s="222">
        <f>ROUND(I143*H143,2)</f>
        <v>0</v>
      </c>
      <c r="K143" s="218" t="s">
        <v>125</v>
      </c>
      <c r="L143" s="42"/>
      <c r="M143" s="223" t="s">
        <v>1</v>
      </c>
      <c r="N143" s="224" t="s">
        <v>43</v>
      </c>
      <c r="O143" s="89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126</v>
      </c>
      <c r="AT143" s="227" t="s">
        <v>121</v>
      </c>
      <c r="AU143" s="227" t="s">
        <v>88</v>
      </c>
      <c r="AY143" s="15" t="s">
        <v>119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86</v>
      </c>
      <c r="BK143" s="228">
        <f>ROUND(I143*H143,2)</f>
        <v>0</v>
      </c>
      <c r="BL143" s="15" t="s">
        <v>126</v>
      </c>
      <c r="BM143" s="227" t="s">
        <v>172</v>
      </c>
    </row>
    <row r="144" s="13" customFormat="1">
      <c r="A144" s="13"/>
      <c r="B144" s="229"/>
      <c r="C144" s="230"/>
      <c r="D144" s="231" t="s">
        <v>128</v>
      </c>
      <c r="E144" s="232" t="s">
        <v>1</v>
      </c>
      <c r="F144" s="233" t="s">
        <v>173</v>
      </c>
      <c r="G144" s="230"/>
      <c r="H144" s="234">
        <v>99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128</v>
      </c>
      <c r="AU144" s="240" t="s">
        <v>88</v>
      </c>
      <c r="AV144" s="13" t="s">
        <v>88</v>
      </c>
      <c r="AW144" s="13" t="s">
        <v>34</v>
      </c>
      <c r="AX144" s="13" t="s">
        <v>86</v>
      </c>
      <c r="AY144" s="240" t="s">
        <v>119</v>
      </c>
    </row>
    <row r="145" s="2" customFormat="1" ht="24.15" customHeight="1">
      <c r="A145" s="36"/>
      <c r="B145" s="37"/>
      <c r="C145" s="216" t="s">
        <v>174</v>
      </c>
      <c r="D145" s="216" t="s">
        <v>121</v>
      </c>
      <c r="E145" s="217" t="s">
        <v>175</v>
      </c>
      <c r="F145" s="218" t="s">
        <v>176</v>
      </c>
      <c r="G145" s="219" t="s">
        <v>161</v>
      </c>
      <c r="H145" s="220">
        <v>482</v>
      </c>
      <c r="I145" s="221"/>
      <c r="J145" s="222">
        <f>ROUND(I145*H145,2)</f>
        <v>0</v>
      </c>
      <c r="K145" s="218" t="s">
        <v>125</v>
      </c>
      <c r="L145" s="42"/>
      <c r="M145" s="223" t="s">
        <v>1</v>
      </c>
      <c r="N145" s="224" t="s">
        <v>43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126</v>
      </c>
      <c r="AT145" s="227" t="s">
        <v>121</v>
      </c>
      <c r="AU145" s="227" t="s">
        <v>88</v>
      </c>
      <c r="AY145" s="15" t="s">
        <v>119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86</v>
      </c>
      <c r="BK145" s="228">
        <f>ROUND(I145*H145,2)</f>
        <v>0</v>
      </c>
      <c r="BL145" s="15" t="s">
        <v>126</v>
      </c>
      <c r="BM145" s="227" t="s">
        <v>177</v>
      </c>
    </row>
    <row r="146" s="13" customFormat="1">
      <c r="A146" s="13"/>
      <c r="B146" s="229"/>
      <c r="C146" s="230"/>
      <c r="D146" s="231" t="s">
        <v>128</v>
      </c>
      <c r="E146" s="232" t="s">
        <v>1</v>
      </c>
      <c r="F146" s="233" t="s">
        <v>178</v>
      </c>
      <c r="G146" s="230"/>
      <c r="H146" s="234">
        <v>482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128</v>
      </c>
      <c r="AU146" s="240" t="s">
        <v>88</v>
      </c>
      <c r="AV146" s="13" t="s">
        <v>88</v>
      </c>
      <c r="AW146" s="13" t="s">
        <v>34</v>
      </c>
      <c r="AX146" s="13" t="s">
        <v>86</v>
      </c>
      <c r="AY146" s="240" t="s">
        <v>119</v>
      </c>
    </row>
    <row r="147" s="2" customFormat="1" ht="37.8" customHeight="1">
      <c r="A147" s="36"/>
      <c r="B147" s="37"/>
      <c r="C147" s="216" t="s">
        <v>179</v>
      </c>
      <c r="D147" s="216" t="s">
        <v>121</v>
      </c>
      <c r="E147" s="217" t="s">
        <v>180</v>
      </c>
      <c r="F147" s="218" t="s">
        <v>181</v>
      </c>
      <c r="G147" s="219" t="s">
        <v>161</v>
      </c>
      <c r="H147" s="220">
        <v>482</v>
      </c>
      <c r="I147" s="221"/>
      <c r="J147" s="222">
        <f>ROUND(I147*H147,2)</f>
        <v>0</v>
      </c>
      <c r="K147" s="218" t="s">
        <v>125</v>
      </c>
      <c r="L147" s="42"/>
      <c r="M147" s="223" t="s">
        <v>1</v>
      </c>
      <c r="N147" s="224" t="s">
        <v>43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126</v>
      </c>
      <c r="AT147" s="227" t="s">
        <v>121</v>
      </c>
      <c r="AU147" s="227" t="s">
        <v>88</v>
      </c>
      <c r="AY147" s="15" t="s">
        <v>119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86</v>
      </c>
      <c r="BK147" s="228">
        <f>ROUND(I147*H147,2)</f>
        <v>0</v>
      </c>
      <c r="BL147" s="15" t="s">
        <v>126</v>
      </c>
      <c r="BM147" s="227" t="s">
        <v>182</v>
      </c>
    </row>
    <row r="148" s="13" customFormat="1">
      <c r="A148" s="13"/>
      <c r="B148" s="229"/>
      <c r="C148" s="230"/>
      <c r="D148" s="231" t="s">
        <v>128</v>
      </c>
      <c r="E148" s="232" t="s">
        <v>1</v>
      </c>
      <c r="F148" s="233" t="s">
        <v>183</v>
      </c>
      <c r="G148" s="230"/>
      <c r="H148" s="234">
        <v>482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128</v>
      </c>
      <c r="AU148" s="240" t="s">
        <v>88</v>
      </c>
      <c r="AV148" s="13" t="s">
        <v>88</v>
      </c>
      <c r="AW148" s="13" t="s">
        <v>34</v>
      </c>
      <c r="AX148" s="13" t="s">
        <v>86</v>
      </c>
      <c r="AY148" s="240" t="s">
        <v>119</v>
      </c>
    </row>
    <row r="149" s="2" customFormat="1" ht="16.5" customHeight="1">
      <c r="A149" s="36"/>
      <c r="B149" s="37"/>
      <c r="C149" s="216" t="s">
        <v>184</v>
      </c>
      <c r="D149" s="216" t="s">
        <v>121</v>
      </c>
      <c r="E149" s="217" t="s">
        <v>185</v>
      </c>
      <c r="F149" s="218" t="s">
        <v>186</v>
      </c>
      <c r="G149" s="219" t="s">
        <v>161</v>
      </c>
      <c r="H149" s="220">
        <v>482</v>
      </c>
      <c r="I149" s="221"/>
      <c r="J149" s="222">
        <f>ROUND(I149*H149,2)</f>
        <v>0</v>
      </c>
      <c r="K149" s="218" t="s">
        <v>125</v>
      </c>
      <c r="L149" s="42"/>
      <c r="M149" s="223" t="s">
        <v>1</v>
      </c>
      <c r="N149" s="224" t="s">
        <v>43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126</v>
      </c>
      <c r="AT149" s="227" t="s">
        <v>121</v>
      </c>
      <c r="AU149" s="227" t="s">
        <v>88</v>
      </c>
      <c r="AY149" s="15" t="s">
        <v>119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86</v>
      </c>
      <c r="BK149" s="228">
        <f>ROUND(I149*H149,2)</f>
        <v>0</v>
      </c>
      <c r="BL149" s="15" t="s">
        <v>126</v>
      </c>
      <c r="BM149" s="227" t="s">
        <v>187</v>
      </c>
    </row>
    <row r="150" s="13" customFormat="1">
      <c r="A150" s="13"/>
      <c r="B150" s="229"/>
      <c r="C150" s="230"/>
      <c r="D150" s="231" t="s">
        <v>128</v>
      </c>
      <c r="E150" s="232" t="s">
        <v>1</v>
      </c>
      <c r="F150" s="233" t="s">
        <v>183</v>
      </c>
      <c r="G150" s="230"/>
      <c r="H150" s="234">
        <v>482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128</v>
      </c>
      <c r="AU150" s="240" t="s">
        <v>88</v>
      </c>
      <c r="AV150" s="13" t="s">
        <v>88</v>
      </c>
      <c r="AW150" s="13" t="s">
        <v>34</v>
      </c>
      <c r="AX150" s="13" t="s">
        <v>86</v>
      </c>
      <c r="AY150" s="240" t="s">
        <v>119</v>
      </c>
    </row>
    <row r="151" s="2" customFormat="1" ht="33" customHeight="1">
      <c r="A151" s="36"/>
      <c r="B151" s="37"/>
      <c r="C151" s="216" t="s">
        <v>8</v>
      </c>
      <c r="D151" s="216" t="s">
        <v>121</v>
      </c>
      <c r="E151" s="217" t="s">
        <v>188</v>
      </c>
      <c r="F151" s="218" t="s">
        <v>189</v>
      </c>
      <c r="G151" s="219" t="s">
        <v>161</v>
      </c>
      <c r="H151" s="220">
        <v>99</v>
      </c>
      <c r="I151" s="221"/>
      <c r="J151" s="222">
        <f>ROUND(I151*H151,2)</f>
        <v>0</v>
      </c>
      <c r="K151" s="218" t="s">
        <v>1</v>
      </c>
      <c r="L151" s="42"/>
      <c r="M151" s="223" t="s">
        <v>1</v>
      </c>
      <c r="N151" s="224" t="s">
        <v>43</v>
      </c>
      <c r="O151" s="89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126</v>
      </c>
      <c r="AT151" s="227" t="s">
        <v>121</v>
      </c>
      <c r="AU151" s="227" t="s">
        <v>88</v>
      </c>
      <c r="AY151" s="15" t="s">
        <v>119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86</v>
      </c>
      <c r="BK151" s="228">
        <f>ROUND(I151*H151,2)</f>
        <v>0</v>
      </c>
      <c r="BL151" s="15" t="s">
        <v>126</v>
      </c>
      <c r="BM151" s="227" t="s">
        <v>190</v>
      </c>
    </row>
    <row r="152" s="13" customFormat="1">
      <c r="A152" s="13"/>
      <c r="B152" s="229"/>
      <c r="C152" s="230"/>
      <c r="D152" s="231" t="s">
        <v>128</v>
      </c>
      <c r="E152" s="232" t="s">
        <v>1</v>
      </c>
      <c r="F152" s="233" t="s">
        <v>191</v>
      </c>
      <c r="G152" s="230"/>
      <c r="H152" s="234">
        <v>99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128</v>
      </c>
      <c r="AU152" s="240" t="s">
        <v>88</v>
      </c>
      <c r="AV152" s="13" t="s">
        <v>88</v>
      </c>
      <c r="AW152" s="13" t="s">
        <v>34</v>
      </c>
      <c r="AX152" s="13" t="s">
        <v>86</v>
      </c>
      <c r="AY152" s="240" t="s">
        <v>119</v>
      </c>
    </row>
    <row r="153" s="2" customFormat="1" ht="37.8" customHeight="1">
      <c r="A153" s="36"/>
      <c r="B153" s="37"/>
      <c r="C153" s="216" t="s">
        <v>192</v>
      </c>
      <c r="D153" s="216" t="s">
        <v>121</v>
      </c>
      <c r="E153" s="217" t="s">
        <v>193</v>
      </c>
      <c r="F153" s="218" t="s">
        <v>194</v>
      </c>
      <c r="G153" s="219" t="s">
        <v>161</v>
      </c>
      <c r="H153" s="220">
        <v>99</v>
      </c>
      <c r="I153" s="221"/>
      <c r="J153" s="222">
        <f>ROUND(I153*H153,2)</f>
        <v>0</v>
      </c>
      <c r="K153" s="218" t="s">
        <v>125</v>
      </c>
      <c r="L153" s="42"/>
      <c r="M153" s="223" t="s">
        <v>1</v>
      </c>
      <c r="N153" s="224" t="s">
        <v>43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126</v>
      </c>
      <c r="AT153" s="227" t="s">
        <v>121</v>
      </c>
      <c r="AU153" s="227" t="s">
        <v>88</v>
      </c>
      <c r="AY153" s="15" t="s">
        <v>119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86</v>
      </c>
      <c r="BK153" s="228">
        <f>ROUND(I153*H153,2)</f>
        <v>0</v>
      </c>
      <c r="BL153" s="15" t="s">
        <v>126</v>
      </c>
      <c r="BM153" s="227" t="s">
        <v>195</v>
      </c>
    </row>
    <row r="154" s="13" customFormat="1">
      <c r="A154" s="13"/>
      <c r="B154" s="229"/>
      <c r="C154" s="230"/>
      <c r="D154" s="231" t="s">
        <v>128</v>
      </c>
      <c r="E154" s="232" t="s">
        <v>1</v>
      </c>
      <c r="F154" s="233" t="s">
        <v>191</v>
      </c>
      <c r="G154" s="230"/>
      <c r="H154" s="234">
        <v>99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128</v>
      </c>
      <c r="AU154" s="240" t="s">
        <v>88</v>
      </c>
      <c r="AV154" s="13" t="s">
        <v>88</v>
      </c>
      <c r="AW154" s="13" t="s">
        <v>34</v>
      </c>
      <c r="AX154" s="13" t="s">
        <v>86</v>
      </c>
      <c r="AY154" s="240" t="s">
        <v>119</v>
      </c>
    </row>
    <row r="155" s="2" customFormat="1" ht="37.8" customHeight="1">
      <c r="A155" s="36"/>
      <c r="B155" s="37"/>
      <c r="C155" s="216" t="s">
        <v>196</v>
      </c>
      <c r="D155" s="216" t="s">
        <v>121</v>
      </c>
      <c r="E155" s="217" t="s">
        <v>197</v>
      </c>
      <c r="F155" s="218" t="s">
        <v>198</v>
      </c>
      <c r="G155" s="219" t="s">
        <v>161</v>
      </c>
      <c r="H155" s="220">
        <v>990</v>
      </c>
      <c r="I155" s="221"/>
      <c r="J155" s="222">
        <f>ROUND(I155*H155,2)</f>
        <v>0</v>
      </c>
      <c r="K155" s="218" t="s">
        <v>125</v>
      </c>
      <c r="L155" s="42"/>
      <c r="M155" s="223" t="s">
        <v>1</v>
      </c>
      <c r="N155" s="224" t="s">
        <v>43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126</v>
      </c>
      <c r="AT155" s="227" t="s">
        <v>121</v>
      </c>
      <c r="AU155" s="227" t="s">
        <v>88</v>
      </c>
      <c r="AY155" s="15" t="s">
        <v>119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86</v>
      </c>
      <c r="BK155" s="228">
        <f>ROUND(I155*H155,2)</f>
        <v>0</v>
      </c>
      <c r="BL155" s="15" t="s">
        <v>126</v>
      </c>
      <c r="BM155" s="227" t="s">
        <v>199</v>
      </c>
    </row>
    <row r="156" s="13" customFormat="1">
      <c r="A156" s="13"/>
      <c r="B156" s="229"/>
      <c r="C156" s="230"/>
      <c r="D156" s="231" t="s">
        <v>128</v>
      </c>
      <c r="E156" s="232" t="s">
        <v>1</v>
      </c>
      <c r="F156" s="233" t="s">
        <v>200</v>
      </c>
      <c r="G156" s="230"/>
      <c r="H156" s="234">
        <v>990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128</v>
      </c>
      <c r="AU156" s="240" t="s">
        <v>88</v>
      </c>
      <c r="AV156" s="13" t="s">
        <v>88</v>
      </c>
      <c r="AW156" s="13" t="s">
        <v>34</v>
      </c>
      <c r="AX156" s="13" t="s">
        <v>86</v>
      </c>
      <c r="AY156" s="240" t="s">
        <v>119</v>
      </c>
    </row>
    <row r="157" s="2" customFormat="1" ht="37.8" customHeight="1">
      <c r="A157" s="36"/>
      <c r="B157" s="37"/>
      <c r="C157" s="216" t="s">
        <v>201</v>
      </c>
      <c r="D157" s="216" t="s">
        <v>121</v>
      </c>
      <c r="E157" s="217" t="s">
        <v>202</v>
      </c>
      <c r="F157" s="218" t="s">
        <v>203</v>
      </c>
      <c r="G157" s="219" t="s">
        <v>161</v>
      </c>
      <c r="H157" s="220">
        <v>99</v>
      </c>
      <c r="I157" s="221"/>
      <c r="J157" s="222">
        <f>ROUND(I157*H157,2)</f>
        <v>0</v>
      </c>
      <c r="K157" s="218" t="s">
        <v>125</v>
      </c>
      <c r="L157" s="42"/>
      <c r="M157" s="223" t="s">
        <v>1</v>
      </c>
      <c r="N157" s="224" t="s">
        <v>43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126</v>
      </c>
      <c r="AT157" s="227" t="s">
        <v>121</v>
      </c>
      <c r="AU157" s="227" t="s">
        <v>88</v>
      </c>
      <c r="AY157" s="15" t="s">
        <v>119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86</v>
      </c>
      <c r="BK157" s="228">
        <f>ROUND(I157*H157,2)</f>
        <v>0</v>
      </c>
      <c r="BL157" s="15" t="s">
        <v>126</v>
      </c>
      <c r="BM157" s="227" t="s">
        <v>204</v>
      </c>
    </row>
    <row r="158" s="13" customFormat="1">
      <c r="A158" s="13"/>
      <c r="B158" s="229"/>
      <c r="C158" s="230"/>
      <c r="D158" s="231" t="s">
        <v>128</v>
      </c>
      <c r="E158" s="232" t="s">
        <v>1</v>
      </c>
      <c r="F158" s="233" t="s">
        <v>173</v>
      </c>
      <c r="G158" s="230"/>
      <c r="H158" s="234">
        <v>99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128</v>
      </c>
      <c r="AU158" s="240" t="s">
        <v>88</v>
      </c>
      <c r="AV158" s="13" t="s">
        <v>88</v>
      </c>
      <c r="AW158" s="13" t="s">
        <v>34</v>
      </c>
      <c r="AX158" s="13" t="s">
        <v>86</v>
      </c>
      <c r="AY158" s="240" t="s">
        <v>119</v>
      </c>
    </row>
    <row r="159" s="2" customFormat="1" ht="24.15" customHeight="1">
      <c r="A159" s="36"/>
      <c r="B159" s="37"/>
      <c r="C159" s="216" t="s">
        <v>205</v>
      </c>
      <c r="D159" s="216" t="s">
        <v>121</v>
      </c>
      <c r="E159" s="217" t="s">
        <v>206</v>
      </c>
      <c r="F159" s="218" t="s">
        <v>207</v>
      </c>
      <c r="G159" s="219" t="s">
        <v>124</v>
      </c>
      <c r="H159" s="220">
        <v>990</v>
      </c>
      <c r="I159" s="221"/>
      <c r="J159" s="222">
        <f>ROUND(I159*H159,2)</f>
        <v>0</v>
      </c>
      <c r="K159" s="218" t="s">
        <v>125</v>
      </c>
      <c r="L159" s="42"/>
      <c r="M159" s="223" t="s">
        <v>1</v>
      </c>
      <c r="N159" s="224" t="s">
        <v>43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126</v>
      </c>
      <c r="AT159" s="227" t="s">
        <v>121</v>
      </c>
      <c r="AU159" s="227" t="s">
        <v>88</v>
      </c>
      <c r="AY159" s="15" t="s">
        <v>119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86</v>
      </c>
      <c r="BK159" s="228">
        <f>ROUND(I159*H159,2)</f>
        <v>0</v>
      </c>
      <c r="BL159" s="15" t="s">
        <v>126</v>
      </c>
      <c r="BM159" s="227" t="s">
        <v>208</v>
      </c>
    </row>
    <row r="160" s="13" customFormat="1">
      <c r="A160" s="13"/>
      <c r="B160" s="229"/>
      <c r="C160" s="230"/>
      <c r="D160" s="231" t="s">
        <v>128</v>
      </c>
      <c r="E160" s="232" t="s">
        <v>1</v>
      </c>
      <c r="F160" s="233" t="s">
        <v>129</v>
      </c>
      <c r="G160" s="230"/>
      <c r="H160" s="234">
        <v>990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128</v>
      </c>
      <c r="AU160" s="240" t="s">
        <v>88</v>
      </c>
      <c r="AV160" s="13" t="s">
        <v>88</v>
      </c>
      <c r="AW160" s="13" t="s">
        <v>34</v>
      </c>
      <c r="AX160" s="13" t="s">
        <v>86</v>
      </c>
      <c r="AY160" s="240" t="s">
        <v>119</v>
      </c>
    </row>
    <row r="161" s="2" customFormat="1" ht="24.15" customHeight="1">
      <c r="A161" s="36"/>
      <c r="B161" s="37"/>
      <c r="C161" s="216" t="s">
        <v>209</v>
      </c>
      <c r="D161" s="216" t="s">
        <v>121</v>
      </c>
      <c r="E161" s="217" t="s">
        <v>210</v>
      </c>
      <c r="F161" s="218" t="s">
        <v>211</v>
      </c>
      <c r="G161" s="219" t="s">
        <v>124</v>
      </c>
      <c r="H161" s="220">
        <v>990</v>
      </c>
      <c r="I161" s="221"/>
      <c r="J161" s="222">
        <f>ROUND(I161*H161,2)</f>
        <v>0</v>
      </c>
      <c r="K161" s="218" t="s">
        <v>125</v>
      </c>
      <c r="L161" s="42"/>
      <c r="M161" s="223" t="s">
        <v>1</v>
      </c>
      <c r="N161" s="224" t="s">
        <v>43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126</v>
      </c>
      <c r="AT161" s="227" t="s">
        <v>121</v>
      </c>
      <c r="AU161" s="227" t="s">
        <v>88</v>
      </c>
      <c r="AY161" s="15" t="s">
        <v>119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86</v>
      </c>
      <c r="BK161" s="228">
        <f>ROUND(I161*H161,2)</f>
        <v>0</v>
      </c>
      <c r="BL161" s="15" t="s">
        <v>126</v>
      </c>
      <c r="BM161" s="227" t="s">
        <v>212</v>
      </c>
    </row>
    <row r="162" s="13" customFormat="1">
      <c r="A162" s="13"/>
      <c r="B162" s="229"/>
      <c r="C162" s="230"/>
      <c r="D162" s="231" t="s">
        <v>128</v>
      </c>
      <c r="E162" s="232" t="s">
        <v>1</v>
      </c>
      <c r="F162" s="233" t="s">
        <v>129</v>
      </c>
      <c r="G162" s="230"/>
      <c r="H162" s="234">
        <v>990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128</v>
      </c>
      <c r="AU162" s="240" t="s">
        <v>88</v>
      </c>
      <c r="AV162" s="13" t="s">
        <v>88</v>
      </c>
      <c r="AW162" s="13" t="s">
        <v>34</v>
      </c>
      <c r="AX162" s="13" t="s">
        <v>86</v>
      </c>
      <c r="AY162" s="240" t="s">
        <v>119</v>
      </c>
    </row>
    <row r="163" s="12" customFormat="1" ht="22.8" customHeight="1">
      <c r="A163" s="12"/>
      <c r="B163" s="200"/>
      <c r="C163" s="201"/>
      <c r="D163" s="202" t="s">
        <v>77</v>
      </c>
      <c r="E163" s="214" t="s">
        <v>126</v>
      </c>
      <c r="F163" s="214" t="s">
        <v>213</v>
      </c>
      <c r="G163" s="201"/>
      <c r="H163" s="201"/>
      <c r="I163" s="204"/>
      <c r="J163" s="215">
        <f>BK163</f>
        <v>0</v>
      </c>
      <c r="K163" s="201"/>
      <c r="L163" s="206"/>
      <c r="M163" s="207"/>
      <c r="N163" s="208"/>
      <c r="O163" s="208"/>
      <c r="P163" s="209">
        <f>SUM(P164:P165)</f>
        <v>0</v>
      </c>
      <c r="Q163" s="208"/>
      <c r="R163" s="209">
        <f>SUM(R164:R165)</f>
        <v>71.884799999999998</v>
      </c>
      <c r="S163" s="208"/>
      <c r="T163" s="210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1" t="s">
        <v>86</v>
      </c>
      <c r="AT163" s="212" t="s">
        <v>77</v>
      </c>
      <c r="AU163" s="212" t="s">
        <v>86</v>
      </c>
      <c r="AY163" s="211" t="s">
        <v>119</v>
      </c>
      <c r="BK163" s="213">
        <f>SUM(BK164:BK165)</f>
        <v>0</v>
      </c>
    </row>
    <row r="164" s="2" customFormat="1" ht="24.15" customHeight="1">
      <c r="A164" s="36"/>
      <c r="B164" s="37"/>
      <c r="C164" s="216" t="s">
        <v>7</v>
      </c>
      <c r="D164" s="216" t="s">
        <v>121</v>
      </c>
      <c r="E164" s="217" t="s">
        <v>214</v>
      </c>
      <c r="F164" s="218" t="s">
        <v>215</v>
      </c>
      <c r="G164" s="219" t="s">
        <v>161</v>
      </c>
      <c r="H164" s="220">
        <v>36</v>
      </c>
      <c r="I164" s="221"/>
      <c r="J164" s="222">
        <f>ROUND(I164*H164,2)</f>
        <v>0</v>
      </c>
      <c r="K164" s="218" t="s">
        <v>125</v>
      </c>
      <c r="L164" s="42"/>
      <c r="M164" s="223" t="s">
        <v>1</v>
      </c>
      <c r="N164" s="224" t="s">
        <v>43</v>
      </c>
      <c r="O164" s="89"/>
      <c r="P164" s="225">
        <f>O164*H164</f>
        <v>0</v>
      </c>
      <c r="Q164" s="225">
        <v>1.9967999999999999</v>
      </c>
      <c r="R164" s="225">
        <f>Q164*H164</f>
        <v>71.884799999999998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126</v>
      </c>
      <c r="AT164" s="227" t="s">
        <v>121</v>
      </c>
      <c r="AU164" s="227" t="s">
        <v>88</v>
      </c>
      <c r="AY164" s="15" t="s">
        <v>119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86</v>
      </c>
      <c r="BK164" s="228">
        <f>ROUND(I164*H164,2)</f>
        <v>0</v>
      </c>
      <c r="BL164" s="15" t="s">
        <v>126</v>
      </c>
      <c r="BM164" s="227" t="s">
        <v>216</v>
      </c>
    </row>
    <row r="165" s="13" customFormat="1">
      <c r="A165" s="13"/>
      <c r="B165" s="229"/>
      <c r="C165" s="230"/>
      <c r="D165" s="231" t="s">
        <v>128</v>
      </c>
      <c r="E165" s="232" t="s">
        <v>1</v>
      </c>
      <c r="F165" s="233" t="s">
        <v>217</v>
      </c>
      <c r="G165" s="230"/>
      <c r="H165" s="234">
        <v>36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128</v>
      </c>
      <c r="AU165" s="240" t="s">
        <v>88</v>
      </c>
      <c r="AV165" s="13" t="s">
        <v>88</v>
      </c>
      <c r="AW165" s="13" t="s">
        <v>34</v>
      </c>
      <c r="AX165" s="13" t="s">
        <v>86</v>
      </c>
      <c r="AY165" s="240" t="s">
        <v>119</v>
      </c>
    </row>
    <row r="166" s="12" customFormat="1" ht="22.8" customHeight="1">
      <c r="A166" s="12"/>
      <c r="B166" s="200"/>
      <c r="C166" s="201"/>
      <c r="D166" s="202" t="s">
        <v>77</v>
      </c>
      <c r="E166" s="214" t="s">
        <v>218</v>
      </c>
      <c r="F166" s="214" t="s">
        <v>219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P167</f>
        <v>0</v>
      </c>
      <c r="Q166" s="208"/>
      <c r="R166" s="209">
        <f>R167</f>
        <v>0</v>
      </c>
      <c r="S166" s="208"/>
      <c r="T166" s="21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86</v>
      </c>
      <c r="AT166" s="212" t="s">
        <v>77</v>
      </c>
      <c r="AU166" s="212" t="s">
        <v>86</v>
      </c>
      <c r="AY166" s="211" t="s">
        <v>119</v>
      </c>
      <c r="BK166" s="213">
        <f>BK167</f>
        <v>0</v>
      </c>
    </row>
    <row r="167" s="2" customFormat="1" ht="16.5" customHeight="1">
      <c r="A167" s="36"/>
      <c r="B167" s="37"/>
      <c r="C167" s="216" t="s">
        <v>220</v>
      </c>
      <c r="D167" s="216" t="s">
        <v>121</v>
      </c>
      <c r="E167" s="217" t="s">
        <v>221</v>
      </c>
      <c r="F167" s="218" t="s">
        <v>222</v>
      </c>
      <c r="G167" s="219" t="s">
        <v>223</v>
      </c>
      <c r="H167" s="220">
        <v>71.885999999999996</v>
      </c>
      <c r="I167" s="221"/>
      <c r="J167" s="222">
        <f>ROUND(I167*H167,2)</f>
        <v>0</v>
      </c>
      <c r="K167" s="218" t="s">
        <v>125</v>
      </c>
      <c r="L167" s="42"/>
      <c r="M167" s="241" t="s">
        <v>1</v>
      </c>
      <c r="N167" s="242" t="s">
        <v>43</v>
      </c>
      <c r="O167" s="243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126</v>
      </c>
      <c r="AT167" s="227" t="s">
        <v>121</v>
      </c>
      <c r="AU167" s="227" t="s">
        <v>88</v>
      </c>
      <c r="AY167" s="15" t="s">
        <v>119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86</v>
      </c>
      <c r="BK167" s="228">
        <f>ROUND(I167*H167,2)</f>
        <v>0</v>
      </c>
      <c r="BL167" s="15" t="s">
        <v>126</v>
      </c>
      <c r="BM167" s="227" t="s">
        <v>224</v>
      </c>
    </row>
    <row r="168" s="2" customFormat="1" ht="6.96" customHeight="1">
      <c r="A168" s="36"/>
      <c r="B168" s="64"/>
      <c r="C168" s="65"/>
      <c r="D168" s="65"/>
      <c r="E168" s="65"/>
      <c r="F168" s="65"/>
      <c r="G168" s="65"/>
      <c r="H168" s="65"/>
      <c r="I168" s="65"/>
      <c r="J168" s="65"/>
      <c r="K168" s="65"/>
      <c r="L168" s="42"/>
      <c r="M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</row>
  </sheetData>
  <sheetProtection sheet="1" autoFilter="0" formatColumns="0" formatRows="0" objects="1" scenarios="1" spinCount="100000" saltValue="XK9dKJXLHbi5MH9O+dzjPYoOT5xkwiaJK8wOu74TnG6OuXErmEaqmQRNgqh+hO5XfH+DNuzq4E7Jer3NvEBuGg==" hashValue="zKeZ9eRk2nXMQ6gV34/ixKjXIjQxLaJZ+YtOsBtnvtNxh+9e2nX357R0/ZHxQaiOJH4h7Ujyvdh385kLm9hfGA==" algorithmName="SHA-512" password="CC35"/>
  <autoFilter ref="C119:K16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88</v>
      </c>
    </row>
    <row r="4" s="1" customFormat="1" ht="24.96" customHeight="1">
      <c r="B4" s="18"/>
      <c r="D4" s="136" t="s">
        <v>92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 xml:space="preserve">Realizace krajinotvorného prvku v k.ú. Tuchoraz  – tůň 3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93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225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11. 10. 2022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35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38</v>
      </c>
      <c r="E30" s="36"/>
      <c r="F30" s="36"/>
      <c r="G30" s="36"/>
      <c r="H30" s="36"/>
      <c r="I30" s="36"/>
      <c r="J30" s="149">
        <f>ROUND(J119,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40</v>
      </c>
      <c r="G32" s="36"/>
      <c r="H32" s="36"/>
      <c r="I32" s="150" t="s">
        <v>39</v>
      </c>
      <c r="J32" s="150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42</v>
      </c>
      <c r="E33" s="138" t="s">
        <v>43</v>
      </c>
      <c r="F33" s="152">
        <f>ROUND((SUM(BE119:BE130)),  2)</f>
        <v>0</v>
      </c>
      <c r="G33" s="36"/>
      <c r="H33" s="36"/>
      <c r="I33" s="153">
        <v>0.20999999999999999</v>
      </c>
      <c r="J33" s="152">
        <f>ROUND(((SUM(BE119:BE130))*I33),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44</v>
      </c>
      <c r="F34" s="152">
        <f>ROUND((SUM(BF119:BF130)),  2)</f>
        <v>0</v>
      </c>
      <c r="G34" s="36"/>
      <c r="H34" s="36"/>
      <c r="I34" s="153">
        <v>0.14999999999999999</v>
      </c>
      <c r="J34" s="152">
        <f>ROUND(((SUM(BF119:BF130))*I34),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45</v>
      </c>
      <c r="F35" s="152">
        <f>ROUND((SUM(BG119:BG130)),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46</v>
      </c>
      <c r="F36" s="152">
        <f>ROUND((SUM(BH119:BH130)),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47</v>
      </c>
      <c r="F37" s="152">
        <f>ROUND((SUM(BI119:BI130)),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48</v>
      </c>
      <c r="E39" s="156"/>
      <c r="F39" s="156"/>
      <c r="G39" s="157" t="s">
        <v>49</v>
      </c>
      <c r="H39" s="158" t="s">
        <v>50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51</v>
      </c>
      <c r="E50" s="162"/>
      <c r="F50" s="162"/>
      <c r="G50" s="161" t="s">
        <v>52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53</v>
      </c>
      <c r="E61" s="164"/>
      <c r="F61" s="165" t="s">
        <v>54</v>
      </c>
      <c r="G61" s="163" t="s">
        <v>53</v>
      </c>
      <c r="H61" s="164"/>
      <c r="I61" s="164"/>
      <c r="J61" s="166" t="s">
        <v>54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55</v>
      </c>
      <c r="E65" s="167"/>
      <c r="F65" s="167"/>
      <c r="G65" s="161" t="s">
        <v>56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53</v>
      </c>
      <c r="E76" s="164"/>
      <c r="F76" s="165" t="s">
        <v>54</v>
      </c>
      <c r="G76" s="163" t="s">
        <v>53</v>
      </c>
      <c r="H76" s="164"/>
      <c r="I76" s="164"/>
      <c r="J76" s="166" t="s">
        <v>54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 xml:space="preserve">Realizace krajinotvorného prvku v k.ú. Tuchoraz  – tůň 3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93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VRN - Vedlejší rozpočtové náklady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Tuchoraz</v>
      </c>
      <c r="G89" s="38"/>
      <c r="H89" s="38"/>
      <c r="I89" s="30" t="s">
        <v>22</v>
      </c>
      <c r="J89" s="77" t="str">
        <f>IF(J12="","",J12)</f>
        <v>11. 10. 2022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40.05" customHeight="1">
      <c r="A91" s="36"/>
      <c r="B91" s="37"/>
      <c r="C91" s="30" t="s">
        <v>24</v>
      </c>
      <c r="D91" s="38"/>
      <c r="E91" s="38"/>
      <c r="F91" s="25" t="str">
        <f>E15</f>
        <v xml:space="preserve">Město Český Brod, Náměstí Husovo 70, 282 01 Český </v>
      </c>
      <c r="G91" s="38"/>
      <c r="H91" s="38"/>
      <c r="I91" s="30" t="s">
        <v>31</v>
      </c>
      <c r="J91" s="34" t="str">
        <f>E21</f>
        <v>LNConsult s.r.o., U hřiště 250, 250 83 Škvorec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98</v>
      </c>
      <c r="D96" s="38"/>
      <c r="E96" s="38"/>
      <c r="F96" s="38"/>
      <c r="G96" s="38"/>
      <c r="H96" s="38"/>
      <c r="I96" s="38"/>
      <c r="J96" s="108">
        <f>J119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99</v>
      </c>
    </row>
    <row r="97" s="9" customFormat="1" ht="24.96" customHeight="1">
      <c r="A97" s="9"/>
      <c r="B97" s="177"/>
      <c r="C97" s="178"/>
      <c r="D97" s="179" t="s">
        <v>225</v>
      </c>
      <c r="E97" s="180"/>
      <c r="F97" s="180"/>
      <c r="G97" s="180"/>
      <c r="H97" s="180"/>
      <c r="I97" s="180"/>
      <c r="J97" s="181">
        <f>J120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226</v>
      </c>
      <c r="E98" s="186"/>
      <c r="F98" s="186"/>
      <c r="G98" s="186"/>
      <c r="H98" s="186"/>
      <c r="I98" s="186"/>
      <c r="J98" s="187">
        <f>J121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227</v>
      </c>
      <c r="E99" s="186"/>
      <c r="F99" s="186"/>
      <c r="G99" s="186"/>
      <c r="H99" s="186"/>
      <c r="I99" s="186"/>
      <c r="J99" s="187">
        <f>J128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104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72" t="str">
        <f>E7</f>
        <v xml:space="preserve">Realizace krajinotvorného prvku v k.ú. Tuchoraz  – tůň 3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93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74" t="str">
        <f>E9</f>
        <v>VRN - Vedlejší rozpočtové náklady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8"/>
      <c r="E113" s="38"/>
      <c r="F113" s="25" t="str">
        <f>F12</f>
        <v>Tuchoraz</v>
      </c>
      <c r="G113" s="38"/>
      <c r="H113" s="38"/>
      <c r="I113" s="30" t="s">
        <v>22</v>
      </c>
      <c r="J113" s="77" t="str">
        <f>IF(J12="","",J12)</f>
        <v>11. 10. 2022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40.05" customHeight="1">
      <c r="A115" s="36"/>
      <c r="B115" s="37"/>
      <c r="C115" s="30" t="s">
        <v>24</v>
      </c>
      <c r="D115" s="38"/>
      <c r="E115" s="38"/>
      <c r="F115" s="25" t="str">
        <f>E15</f>
        <v xml:space="preserve">Město Český Brod, Náměstí Husovo 70, 282 01 Český </v>
      </c>
      <c r="G115" s="38"/>
      <c r="H115" s="38"/>
      <c r="I115" s="30" t="s">
        <v>31</v>
      </c>
      <c r="J115" s="34" t="str">
        <f>E21</f>
        <v>LNConsult s.r.o., U hřiště 250, 250 83 Škvorec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29</v>
      </c>
      <c r="D116" s="38"/>
      <c r="E116" s="38"/>
      <c r="F116" s="25" t="str">
        <f>IF(E18="","",E18)</f>
        <v>Vyplň údaj</v>
      </c>
      <c r="G116" s="38"/>
      <c r="H116" s="38"/>
      <c r="I116" s="30" t="s">
        <v>35</v>
      </c>
      <c r="J116" s="34" t="str">
        <f>E24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89"/>
      <c r="B118" s="190"/>
      <c r="C118" s="191" t="s">
        <v>105</v>
      </c>
      <c r="D118" s="192" t="s">
        <v>63</v>
      </c>
      <c r="E118" s="192" t="s">
        <v>59</v>
      </c>
      <c r="F118" s="192" t="s">
        <v>60</v>
      </c>
      <c r="G118" s="192" t="s">
        <v>106</v>
      </c>
      <c r="H118" s="192" t="s">
        <v>107</v>
      </c>
      <c r="I118" s="192" t="s">
        <v>108</v>
      </c>
      <c r="J118" s="192" t="s">
        <v>97</v>
      </c>
      <c r="K118" s="193" t="s">
        <v>109</v>
      </c>
      <c r="L118" s="194"/>
      <c r="M118" s="98" t="s">
        <v>1</v>
      </c>
      <c r="N118" s="99" t="s">
        <v>42</v>
      </c>
      <c r="O118" s="99" t="s">
        <v>110</v>
      </c>
      <c r="P118" s="99" t="s">
        <v>111</v>
      </c>
      <c r="Q118" s="99" t="s">
        <v>112</v>
      </c>
      <c r="R118" s="99" t="s">
        <v>113</v>
      </c>
      <c r="S118" s="99" t="s">
        <v>114</v>
      </c>
      <c r="T118" s="100" t="s">
        <v>115</v>
      </c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</row>
    <row r="119" s="2" customFormat="1" ht="22.8" customHeight="1">
      <c r="A119" s="36"/>
      <c r="B119" s="37"/>
      <c r="C119" s="105" t="s">
        <v>116</v>
      </c>
      <c r="D119" s="38"/>
      <c r="E119" s="38"/>
      <c r="F119" s="38"/>
      <c r="G119" s="38"/>
      <c r="H119" s="38"/>
      <c r="I119" s="38"/>
      <c r="J119" s="195">
        <f>BK119</f>
        <v>0</v>
      </c>
      <c r="K119" s="38"/>
      <c r="L119" s="42"/>
      <c r="M119" s="101"/>
      <c r="N119" s="196"/>
      <c r="O119" s="102"/>
      <c r="P119" s="197">
        <f>P120</f>
        <v>0</v>
      </c>
      <c r="Q119" s="102"/>
      <c r="R119" s="197">
        <f>R120</f>
        <v>0</v>
      </c>
      <c r="S119" s="102"/>
      <c r="T119" s="198">
        <f>T120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77</v>
      </c>
      <c r="AU119" s="15" t="s">
        <v>99</v>
      </c>
      <c r="BK119" s="199">
        <f>BK120</f>
        <v>0</v>
      </c>
    </row>
    <row r="120" s="12" customFormat="1" ht="25.92" customHeight="1">
      <c r="A120" s="12"/>
      <c r="B120" s="200"/>
      <c r="C120" s="201"/>
      <c r="D120" s="202" t="s">
        <v>77</v>
      </c>
      <c r="E120" s="203" t="s">
        <v>89</v>
      </c>
      <c r="F120" s="203" t="s">
        <v>90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P121+P128</f>
        <v>0</v>
      </c>
      <c r="Q120" s="208"/>
      <c r="R120" s="209">
        <f>R121+R128</f>
        <v>0</v>
      </c>
      <c r="S120" s="208"/>
      <c r="T120" s="210">
        <f>T121+T128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139</v>
      </c>
      <c r="AT120" s="212" t="s">
        <v>77</v>
      </c>
      <c r="AU120" s="212" t="s">
        <v>78</v>
      </c>
      <c r="AY120" s="211" t="s">
        <v>119</v>
      </c>
      <c r="BK120" s="213">
        <f>BK121+BK128</f>
        <v>0</v>
      </c>
    </row>
    <row r="121" s="12" customFormat="1" ht="22.8" customHeight="1">
      <c r="A121" s="12"/>
      <c r="B121" s="200"/>
      <c r="C121" s="201"/>
      <c r="D121" s="202" t="s">
        <v>77</v>
      </c>
      <c r="E121" s="214" t="s">
        <v>228</v>
      </c>
      <c r="F121" s="214" t="s">
        <v>229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SUM(P122:P127)</f>
        <v>0</v>
      </c>
      <c r="Q121" s="208"/>
      <c r="R121" s="209">
        <f>SUM(R122:R127)</f>
        <v>0</v>
      </c>
      <c r="S121" s="208"/>
      <c r="T121" s="210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139</v>
      </c>
      <c r="AT121" s="212" t="s">
        <v>77</v>
      </c>
      <c r="AU121" s="212" t="s">
        <v>86</v>
      </c>
      <c r="AY121" s="211" t="s">
        <v>119</v>
      </c>
      <c r="BK121" s="213">
        <f>SUM(BK122:BK127)</f>
        <v>0</v>
      </c>
    </row>
    <row r="122" s="2" customFormat="1" ht="16.5" customHeight="1">
      <c r="A122" s="36"/>
      <c r="B122" s="37"/>
      <c r="C122" s="216" t="s">
        <v>86</v>
      </c>
      <c r="D122" s="216" t="s">
        <v>121</v>
      </c>
      <c r="E122" s="217" t="s">
        <v>230</v>
      </c>
      <c r="F122" s="218" t="s">
        <v>231</v>
      </c>
      <c r="G122" s="219" t="s">
        <v>232</v>
      </c>
      <c r="H122" s="220">
        <v>1</v>
      </c>
      <c r="I122" s="221"/>
      <c r="J122" s="222">
        <f>ROUND(I122*H122,2)</f>
        <v>0</v>
      </c>
      <c r="K122" s="218" t="s">
        <v>233</v>
      </c>
      <c r="L122" s="42"/>
      <c r="M122" s="223" t="s">
        <v>1</v>
      </c>
      <c r="N122" s="224" t="s">
        <v>43</v>
      </c>
      <c r="O122" s="89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7" t="s">
        <v>234</v>
      </c>
      <c r="AT122" s="227" t="s">
        <v>121</v>
      </c>
      <c r="AU122" s="227" t="s">
        <v>88</v>
      </c>
      <c r="AY122" s="15" t="s">
        <v>119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5" t="s">
        <v>86</v>
      </c>
      <c r="BK122" s="228">
        <f>ROUND(I122*H122,2)</f>
        <v>0</v>
      </c>
      <c r="BL122" s="15" t="s">
        <v>234</v>
      </c>
      <c r="BM122" s="227" t="s">
        <v>235</v>
      </c>
    </row>
    <row r="123" s="13" customFormat="1">
      <c r="A123" s="13"/>
      <c r="B123" s="229"/>
      <c r="C123" s="230"/>
      <c r="D123" s="231" t="s">
        <v>128</v>
      </c>
      <c r="E123" s="232" t="s">
        <v>1</v>
      </c>
      <c r="F123" s="233" t="s">
        <v>86</v>
      </c>
      <c r="G123" s="230"/>
      <c r="H123" s="234">
        <v>1</v>
      </c>
      <c r="I123" s="235"/>
      <c r="J123" s="230"/>
      <c r="K123" s="230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128</v>
      </c>
      <c r="AU123" s="240" t="s">
        <v>88</v>
      </c>
      <c r="AV123" s="13" t="s">
        <v>88</v>
      </c>
      <c r="AW123" s="13" t="s">
        <v>34</v>
      </c>
      <c r="AX123" s="13" t="s">
        <v>86</v>
      </c>
      <c r="AY123" s="240" t="s">
        <v>119</v>
      </c>
    </row>
    <row r="124" s="2" customFormat="1" ht="24.15" customHeight="1">
      <c r="A124" s="36"/>
      <c r="B124" s="37"/>
      <c r="C124" s="216" t="s">
        <v>88</v>
      </c>
      <c r="D124" s="216" t="s">
        <v>121</v>
      </c>
      <c r="E124" s="217" t="s">
        <v>236</v>
      </c>
      <c r="F124" s="218" t="s">
        <v>237</v>
      </c>
      <c r="G124" s="219" t="s">
        <v>232</v>
      </c>
      <c r="H124" s="220">
        <v>1</v>
      </c>
      <c r="I124" s="221"/>
      <c r="J124" s="222">
        <f>ROUND(I124*H124,2)</f>
        <v>0</v>
      </c>
      <c r="K124" s="218" t="s">
        <v>233</v>
      </c>
      <c r="L124" s="42"/>
      <c r="M124" s="223" t="s">
        <v>1</v>
      </c>
      <c r="N124" s="224" t="s">
        <v>43</v>
      </c>
      <c r="O124" s="89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7" t="s">
        <v>234</v>
      </c>
      <c r="AT124" s="227" t="s">
        <v>121</v>
      </c>
      <c r="AU124" s="227" t="s">
        <v>88</v>
      </c>
      <c r="AY124" s="15" t="s">
        <v>119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5" t="s">
        <v>86</v>
      </c>
      <c r="BK124" s="228">
        <f>ROUND(I124*H124,2)</f>
        <v>0</v>
      </c>
      <c r="BL124" s="15" t="s">
        <v>234</v>
      </c>
      <c r="BM124" s="227" t="s">
        <v>238</v>
      </c>
    </row>
    <row r="125" s="13" customFormat="1">
      <c r="A125" s="13"/>
      <c r="B125" s="229"/>
      <c r="C125" s="230"/>
      <c r="D125" s="231" t="s">
        <v>128</v>
      </c>
      <c r="E125" s="232" t="s">
        <v>1</v>
      </c>
      <c r="F125" s="233" t="s">
        <v>86</v>
      </c>
      <c r="G125" s="230"/>
      <c r="H125" s="234">
        <v>1</v>
      </c>
      <c r="I125" s="235"/>
      <c r="J125" s="230"/>
      <c r="K125" s="230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128</v>
      </c>
      <c r="AU125" s="240" t="s">
        <v>88</v>
      </c>
      <c r="AV125" s="13" t="s">
        <v>88</v>
      </c>
      <c r="AW125" s="13" t="s">
        <v>34</v>
      </c>
      <c r="AX125" s="13" t="s">
        <v>86</v>
      </c>
      <c r="AY125" s="240" t="s">
        <v>119</v>
      </c>
    </row>
    <row r="126" s="2" customFormat="1" ht="16.5" customHeight="1">
      <c r="A126" s="36"/>
      <c r="B126" s="37"/>
      <c r="C126" s="216" t="s">
        <v>134</v>
      </c>
      <c r="D126" s="216" t="s">
        <v>121</v>
      </c>
      <c r="E126" s="217" t="s">
        <v>239</v>
      </c>
      <c r="F126" s="218" t="s">
        <v>240</v>
      </c>
      <c r="G126" s="219" t="s">
        <v>241</v>
      </c>
      <c r="H126" s="220">
        <v>4</v>
      </c>
      <c r="I126" s="221"/>
      <c r="J126" s="222">
        <f>ROUND(I126*H126,2)</f>
        <v>0</v>
      </c>
      <c r="K126" s="218" t="s">
        <v>233</v>
      </c>
      <c r="L126" s="42"/>
      <c r="M126" s="223" t="s">
        <v>1</v>
      </c>
      <c r="N126" s="224" t="s">
        <v>43</v>
      </c>
      <c r="O126" s="89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234</v>
      </c>
      <c r="AT126" s="227" t="s">
        <v>121</v>
      </c>
      <c r="AU126" s="227" t="s">
        <v>88</v>
      </c>
      <c r="AY126" s="15" t="s">
        <v>119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86</v>
      </c>
      <c r="BK126" s="228">
        <f>ROUND(I126*H126,2)</f>
        <v>0</v>
      </c>
      <c r="BL126" s="15" t="s">
        <v>234</v>
      </c>
      <c r="BM126" s="227" t="s">
        <v>242</v>
      </c>
    </row>
    <row r="127" s="13" customFormat="1">
      <c r="A127" s="13"/>
      <c r="B127" s="229"/>
      <c r="C127" s="230"/>
      <c r="D127" s="231" t="s">
        <v>128</v>
      </c>
      <c r="E127" s="232" t="s">
        <v>1</v>
      </c>
      <c r="F127" s="233" t="s">
        <v>126</v>
      </c>
      <c r="G127" s="230"/>
      <c r="H127" s="234">
        <v>4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128</v>
      </c>
      <c r="AU127" s="240" t="s">
        <v>88</v>
      </c>
      <c r="AV127" s="13" t="s">
        <v>88</v>
      </c>
      <c r="AW127" s="13" t="s">
        <v>34</v>
      </c>
      <c r="AX127" s="13" t="s">
        <v>86</v>
      </c>
      <c r="AY127" s="240" t="s">
        <v>119</v>
      </c>
    </row>
    <row r="128" s="12" customFormat="1" ht="22.8" customHeight="1">
      <c r="A128" s="12"/>
      <c r="B128" s="200"/>
      <c r="C128" s="201"/>
      <c r="D128" s="202" t="s">
        <v>77</v>
      </c>
      <c r="E128" s="214" t="s">
        <v>243</v>
      </c>
      <c r="F128" s="214" t="s">
        <v>244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SUM(P129:P130)</f>
        <v>0</v>
      </c>
      <c r="Q128" s="208"/>
      <c r="R128" s="209">
        <f>SUM(R129:R130)</f>
        <v>0</v>
      </c>
      <c r="S128" s="208"/>
      <c r="T128" s="21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139</v>
      </c>
      <c r="AT128" s="212" t="s">
        <v>77</v>
      </c>
      <c r="AU128" s="212" t="s">
        <v>86</v>
      </c>
      <c r="AY128" s="211" t="s">
        <v>119</v>
      </c>
      <c r="BK128" s="213">
        <f>SUM(BK129:BK130)</f>
        <v>0</v>
      </c>
    </row>
    <row r="129" s="2" customFormat="1" ht="24.15" customHeight="1">
      <c r="A129" s="36"/>
      <c r="B129" s="37"/>
      <c r="C129" s="216" t="s">
        <v>126</v>
      </c>
      <c r="D129" s="216" t="s">
        <v>121</v>
      </c>
      <c r="E129" s="217" t="s">
        <v>245</v>
      </c>
      <c r="F129" s="218" t="s">
        <v>246</v>
      </c>
      <c r="G129" s="219" t="s">
        <v>232</v>
      </c>
      <c r="H129" s="220">
        <v>1</v>
      </c>
      <c r="I129" s="221"/>
      <c r="J129" s="222">
        <f>ROUND(I129*H129,2)</f>
        <v>0</v>
      </c>
      <c r="K129" s="218" t="s">
        <v>233</v>
      </c>
      <c r="L129" s="42"/>
      <c r="M129" s="223" t="s">
        <v>1</v>
      </c>
      <c r="N129" s="224" t="s">
        <v>43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234</v>
      </c>
      <c r="AT129" s="227" t="s">
        <v>121</v>
      </c>
      <c r="AU129" s="227" t="s">
        <v>88</v>
      </c>
      <c r="AY129" s="15" t="s">
        <v>119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86</v>
      </c>
      <c r="BK129" s="228">
        <f>ROUND(I129*H129,2)</f>
        <v>0</v>
      </c>
      <c r="BL129" s="15" t="s">
        <v>234</v>
      </c>
      <c r="BM129" s="227" t="s">
        <v>247</v>
      </c>
    </row>
    <row r="130" s="13" customFormat="1">
      <c r="A130" s="13"/>
      <c r="B130" s="229"/>
      <c r="C130" s="230"/>
      <c r="D130" s="231" t="s">
        <v>128</v>
      </c>
      <c r="E130" s="232" t="s">
        <v>1</v>
      </c>
      <c r="F130" s="233" t="s">
        <v>86</v>
      </c>
      <c r="G130" s="230"/>
      <c r="H130" s="234">
        <v>1</v>
      </c>
      <c r="I130" s="235"/>
      <c r="J130" s="230"/>
      <c r="K130" s="230"/>
      <c r="L130" s="236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128</v>
      </c>
      <c r="AU130" s="240" t="s">
        <v>88</v>
      </c>
      <c r="AV130" s="13" t="s">
        <v>88</v>
      </c>
      <c r="AW130" s="13" t="s">
        <v>34</v>
      </c>
      <c r="AX130" s="13" t="s">
        <v>86</v>
      </c>
      <c r="AY130" s="240" t="s">
        <v>119</v>
      </c>
    </row>
    <row r="131" s="2" customFormat="1" ht="6.96" customHeight="1">
      <c r="A131" s="36"/>
      <c r="B131" s="64"/>
      <c r="C131" s="65"/>
      <c r="D131" s="65"/>
      <c r="E131" s="65"/>
      <c r="F131" s="65"/>
      <c r="G131" s="65"/>
      <c r="H131" s="65"/>
      <c r="I131" s="65"/>
      <c r="J131" s="65"/>
      <c r="K131" s="65"/>
      <c r="L131" s="42"/>
      <c r="M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</sheetData>
  <sheetProtection sheet="1" autoFilter="0" formatColumns="0" formatRows="0" objects="1" scenarios="1" spinCount="100000" saltValue="auhopjRqJjP96Jd6YulDMUk8ohREzGVPZNYhPSLfZ5gMFfZdyCNH45yoWCkPym+xxmSLBUlx7ynK7VravoNZhw==" hashValue="EsxeS1XZ4mQsPHuxL8stKR1zwJr9mBZYACw00iuVcYav6N5qSux/h01ZvVHwCLD6533z6hNTfMt1i+1Fqb2F/A==" algorithmName="SHA-512" password="CC35"/>
  <autoFilter ref="C118:K13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Nemecek Nemecek</dc:creator>
  <cp:lastModifiedBy>Nemecek Nemecek</cp:lastModifiedBy>
  <dcterms:created xsi:type="dcterms:W3CDTF">2022-10-11T03:59:26Z</dcterms:created>
  <dcterms:modified xsi:type="dcterms:W3CDTF">2022-10-11T03:59:28Z</dcterms:modified>
</cp:coreProperties>
</file>