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ratkov_altan\final\"/>
    </mc:Choice>
  </mc:AlternateContent>
  <xr:revisionPtr revIDLastSave="0" documentId="13_ncr:1_{54685D2B-2468-43FC-B7D8-A63950CA3854}" xr6:coauthVersionLast="47" xr6:coauthVersionMax="47" xr10:uidLastSave="{00000000-0000-0000-0000-000000000000}"/>
  <bookViews>
    <workbookView xWindow="-120" yWindow="-120" windowWidth="29040" windowHeight="15840" activeTab="1" xr2:uid="{B04CDF60-5DC0-47F9-92A7-D69AF67ECFA4}"/>
  </bookViews>
  <sheets>
    <sheet name="List1" sheetId="1" r:id="rId1"/>
    <sheet name="List2" sheetId="2" r:id="rId2"/>
  </sheets>
  <externalReferences>
    <externalReference r:id="rId3"/>
  </externalReferenc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" l="1"/>
  <c r="BK288" i="2"/>
  <c r="BI288" i="2"/>
  <c r="BH288" i="2"/>
  <c r="BG288" i="2"/>
  <c r="BF288" i="2"/>
  <c r="T288" i="2"/>
  <c r="R288" i="2"/>
  <c r="P288" i="2"/>
  <c r="J288" i="2"/>
  <c r="BE288" i="2" s="1"/>
  <c r="BK285" i="2"/>
  <c r="BK284" i="2" s="1"/>
  <c r="BI285" i="2"/>
  <c r="BH285" i="2"/>
  <c r="BG285" i="2"/>
  <c r="BF285" i="2"/>
  <c r="T285" i="2"/>
  <c r="R285" i="2"/>
  <c r="P285" i="2"/>
  <c r="J285" i="2"/>
  <c r="BE285" i="2" s="1"/>
  <c r="T284" i="2"/>
  <c r="T283" i="2" s="1"/>
  <c r="R284" i="2"/>
  <c r="R283" i="2" s="1"/>
  <c r="P284" i="2"/>
  <c r="P283" i="2" s="1"/>
  <c r="BK281" i="2"/>
  <c r="BI281" i="2"/>
  <c r="BH281" i="2"/>
  <c r="BG281" i="2"/>
  <c r="BF281" i="2"/>
  <c r="BE281" i="2"/>
  <c r="T281" i="2"/>
  <c r="R281" i="2"/>
  <c r="P281" i="2"/>
  <c r="J281" i="2"/>
  <c r="BK276" i="2"/>
  <c r="BI276" i="2"/>
  <c r="BH276" i="2"/>
  <c r="BG276" i="2"/>
  <c r="BF276" i="2"/>
  <c r="BE276" i="2"/>
  <c r="T276" i="2"/>
  <c r="T275" i="2" s="1"/>
  <c r="R276" i="2"/>
  <c r="R275" i="2" s="1"/>
  <c r="P276" i="2"/>
  <c r="J276" i="2"/>
  <c r="BK275" i="2"/>
  <c r="J275" i="2" s="1"/>
  <c r="J63" i="2" s="1"/>
  <c r="P275" i="2"/>
  <c r="BK272" i="2"/>
  <c r="BI272" i="2"/>
  <c r="BH272" i="2"/>
  <c r="BG272" i="2"/>
  <c r="BF272" i="2"/>
  <c r="BE272" i="2"/>
  <c r="T272" i="2"/>
  <c r="R272" i="2"/>
  <c r="P272" i="2"/>
  <c r="J272" i="2"/>
  <c r="BK266" i="2"/>
  <c r="BI266" i="2"/>
  <c r="BH266" i="2"/>
  <c r="BG266" i="2"/>
  <c r="BF266" i="2"/>
  <c r="BE266" i="2"/>
  <c r="T266" i="2"/>
  <c r="R266" i="2"/>
  <c r="P266" i="2"/>
  <c r="J266" i="2"/>
  <c r="BK264" i="2"/>
  <c r="BI264" i="2"/>
  <c r="BH264" i="2"/>
  <c r="BG264" i="2"/>
  <c r="BF264" i="2"/>
  <c r="BE264" i="2"/>
  <c r="T264" i="2"/>
  <c r="R264" i="2"/>
  <c r="P264" i="2"/>
  <c r="J264" i="2"/>
  <c r="BK259" i="2"/>
  <c r="BI259" i="2"/>
  <c r="BH259" i="2"/>
  <c r="BG259" i="2"/>
  <c r="BF259" i="2"/>
  <c r="T259" i="2"/>
  <c r="T258" i="2" s="1"/>
  <c r="R259" i="2"/>
  <c r="R258" i="2" s="1"/>
  <c r="P259" i="2"/>
  <c r="P258" i="2" s="1"/>
  <c r="J259" i="2"/>
  <c r="BE259" i="2" s="1"/>
  <c r="BK258" i="2"/>
  <c r="J258" i="2" s="1"/>
  <c r="J62" i="2" s="1"/>
  <c r="BK253" i="2"/>
  <c r="BI253" i="2"/>
  <c r="BH253" i="2"/>
  <c r="BG253" i="2"/>
  <c r="BF253" i="2"/>
  <c r="BE253" i="2"/>
  <c r="T253" i="2"/>
  <c r="R253" i="2"/>
  <c r="P253" i="2"/>
  <c r="J253" i="2"/>
  <c r="BK251" i="2"/>
  <c r="BI251" i="2"/>
  <c r="BH251" i="2"/>
  <c r="BG251" i="2"/>
  <c r="BF251" i="2"/>
  <c r="T251" i="2"/>
  <c r="R251" i="2"/>
  <c r="P251" i="2"/>
  <c r="J251" i="2"/>
  <c r="BE251" i="2" s="1"/>
  <c r="BK246" i="2"/>
  <c r="BI246" i="2"/>
  <c r="BH246" i="2"/>
  <c r="BG246" i="2"/>
  <c r="BF246" i="2"/>
  <c r="T246" i="2"/>
  <c r="R246" i="2"/>
  <c r="P246" i="2"/>
  <c r="J246" i="2"/>
  <c r="BE246" i="2" s="1"/>
  <c r="BK243" i="2"/>
  <c r="BI243" i="2"/>
  <c r="BH243" i="2"/>
  <c r="BG243" i="2"/>
  <c r="BF243" i="2"/>
  <c r="T243" i="2"/>
  <c r="R243" i="2"/>
  <c r="P243" i="2"/>
  <c r="J243" i="2"/>
  <c r="BE243" i="2" s="1"/>
  <c r="BK239" i="2"/>
  <c r="BI239" i="2"/>
  <c r="BH239" i="2"/>
  <c r="BG239" i="2"/>
  <c r="BF239" i="2"/>
  <c r="T239" i="2"/>
  <c r="R239" i="2"/>
  <c r="P239" i="2"/>
  <c r="J239" i="2"/>
  <c r="BE239" i="2" s="1"/>
  <c r="BK231" i="2"/>
  <c r="BI231" i="2"/>
  <c r="BH231" i="2"/>
  <c r="BG231" i="2"/>
  <c r="BF231" i="2"/>
  <c r="BE231" i="2"/>
  <c r="T231" i="2"/>
  <c r="R231" i="2"/>
  <c r="P231" i="2"/>
  <c r="J231" i="2"/>
  <c r="BK227" i="2"/>
  <c r="BI227" i="2"/>
  <c r="BH227" i="2"/>
  <c r="BG227" i="2"/>
  <c r="BF227" i="2"/>
  <c r="BE227" i="2"/>
  <c r="T227" i="2"/>
  <c r="R227" i="2"/>
  <c r="P227" i="2"/>
  <c r="J227" i="2"/>
  <c r="BK223" i="2"/>
  <c r="BI223" i="2"/>
  <c r="BH223" i="2"/>
  <c r="BG223" i="2"/>
  <c r="BF223" i="2"/>
  <c r="T223" i="2"/>
  <c r="R223" i="2"/>
  <c r="P223" i="2"/>
  <c r="J223" i="2"/>
  <c r="BE223" i="2" s="1"/>
  <c r="BK221" i="2"/>
  <c r="BI221" i="2"/>
  <c r="BH221" i="2"/>
  <c r="BG221" i="2"/>
  <c r="BF221" i="2"/>
  <c r="BE221" i="2"/>
  <c r="T221" i="2"/>
  <c r="R221" i="2"/>
  <c r="P221" i="2"/>
  <c r="J221" i="2"/>
  <c r="BK219" i="2"/>
  <c r="BI219" i="2"/>
  <c r="F32" i="2" s="1"/>
  <c r="BH219" i="2"/>
  <c r="BG219" i="2"/>
  <c r="BF219" i="2"/>
  <c r="T219" i="2"/>
  <c r="R219" i="2"/>
  <c r="R215" i="2" s="1"/>
  <c r="P219" i="2"/>
  <c r="J219" i="2"/>
  <c r="BE219" i="2" s="1"/>
  <c r="BK216" i="2"/>
  <c r="BK215" i="2" s="1"/>
  <c r="J215" i="2" s="1"/>
  <c r="J61" i="2" s="1"/>
  <c r="BI216" i="2"/>
  <c r="BH216" i="2"/>
  <c r="BG216" i="2"/>
  <c r="BF216" i="2"/>
  <c r="T216" i="2"/>
  <c r="R216" i="2"/>
  <c r="P216" i="2"/>
  <c r="J216" i="2"/>
  <c r="BE216" i="2" s="1"/>
  <c r="T215" i="2"/>
  <c r="P215" i="2"/>
  <c r="BK210" i="2"/>
  <c r="BK209" i="2" s="1"/>
  <c r="BI210" i="2"/>
  <c r="BH210" i="2"/>
  <c r="BG210" i="2"/>
  <c r="BF210" i="2"/>
  <c r="T210" i="2"/>
  <c r="T209" i="2" s="1"/>
  <c r="T208" i="2" s="1"/>
  <c r="R210" i="2"/>
  <c r="P210" i="2"/>
  <c r="P209" i="2" s="1"/>
  <c r="J210" i="2"/>
  <c r="BE210" i="2" s="1"/>
  <c r="R209" i="2"/>
  <c r="R208" i="2" s="1"/>
  <c r="BK206" i="2"/>
  <c r="BI206" i="2"/>
  <c r="BH206" i="2"/>
  <c r="BG206" i="2"/>
  <c r="BF206" i="2"/>
  <c r="BE206" i="2"/>
  <c r="T206" i="2"/>
  <c r="R206" i="2"/>
  <c r="P206" i="2"/>
  <c r="J206" i="2"/>
  <c r="BK204" i="2"/>
  <c r="BI204" i="2"/>
  <c r="BH204" i="2"/>
  <c r="BG204" i="2"/>
  <c r="BF204" i="2"/>
  <c r="BE204" i="2"/>
  <c r="T204" i="2"/>
  <c r="R204" i="2"/>
  <c r="P204" i="2"/>
  <c r="J204" i="2"/>
  <c r="BK202" i="2"/>
  <c r="BI202" i="2"/>
  <c r="BH202" i="2"/>
  <c r="BG202" i="2"/>
  <c r="BF202" i="2"/>
  <c r="BE202" i="2"/>
  <c r="T202" i="2"/>
  <c r="R202" i="2"/>
  <c r="P202" i="2"/>
  <c r="J202" i="2"/>
  <c r="BK200" i="2"/>
  <c r="BI200" i="2"/>
  <c r="BH200" i="2"/>
  <c r="BG200" i="2"/>
  <c r="BF200" i="2"/>
  <c r="T200" i="2"/>
  <c r="R200" i="2"/>
  <c r="P200" i="2"/>
  <c r="J200" i="2"/>
  <c r="BE200" i="2" s="1"/>
  <c r="BK198" i="2"/>
  <c r="BK197" i="2" s="1"/>
  <c r="J197" i="2" s="1"/>
  <c r="J58" i="2" s="1"/>
  <c r="BI198" i="2"/>
  <c r="BH198" i="2"/>
  <c r="BG198" i="2"/>
  <c r="BF198" i="2"/>
  <c r="T198" i="2"/>
  <c r="T197" i="2" s="1"/>
  <c r="R198" i="2"/>
  <c r="P198" i="2"/>
  <c r="P197" i="2" s="1"/>
  <c r="J198" i="2"/>
  <c r="BE198" i="2" s="1"/>
  <c r="R197" i="2"/>
  <c r="BK192" i="2"/>
  <c r="BK191" i="2" s="1"/>
  <c r="J191" i="2" s="1"/>
  <c r="J57" i="2" s="1"/>
  <c r="BI192" i="2"/>
  <c r="BH192" i="2"/>
  <c r="BG192" i="2"/>
  <c r="BF192" i="2"/>
  <c r="T192" i="2"/>
  <c r="R192" i="2"/>
  <c r="R191" i="2" s="1"/>
  <c r="P192" i="2"/>
  <c r="P191" i="2" s="1"/>
  <c r="J192" i="2"/>
  <c r="BE192" i="2" s="1"/>
  <c r="T191" i="2"/>
  <c r="BK186" i="2"/>
  <c r="BK185" i="2" s="1"/>
  <c r="J185" i="2" s="1"/>
  <c r="J56" i="2" s="1"/>
  <c r="BI186" i="2"/>
  <c r="BH186" i="2"/>
  <c r="BG186" i="2"/>
  <c r="BF186" i="2"/>
  <c r="BE186" i="2"/>
  <c r="T186" i="2"/>
  <c r="T185" i="2" s="1"/>
  <c r="R186" i="2"/>
  <c r="P186" i="2"/>
  <c r="P185" i="2" s="1"/>
  <c r="J186" i="2"/>
  <c r="R185" i="2"/>
  <c r="BK180" i="2"/>
  <c r="BI180" i="2"/>
  <c r="BH180" i="2"/>
  <c r="BG180" i="2"/>
  <c r="F30" i="2" s="1"/>
  <c r="BF180" i="2"/>
  <c r="T180" i="2"/>
  <c r="R180" i="2"/>
  <c r="P180" i="2"/>
  <c r="J180" i="2"/>
  <c r="BE180" i="2" s="1"/>
  <c r="BK176" i="2"/>
  <c r="BI176" i="2"/>
  <c r="BH176" i="2"/>
  <c r="BG176" i="2"/>
  <c r="BF176" i="2"/>
  <c r="BE176" i="2"/>
  <c r="T176" i="2"/>
  <c r="R176" i="2"/>
  <c r="P176" i="2"/>
  <c r="J176" i="2"/>
  <c r="BK171" i="2"/>
  <c r="BI171" i="2"/>
  <c r="BH171" i="2"/>
  <c r="BG171" i="2"/>
  <c r="BF171" i="2"/>
  <c r="BE171" i="2"/>
  <c r="T171" i="2"/>
  <c r="T165" i="2" s="1"/>
  <c r="R171" i="2"/>
  <c r="P171" i="2"/>
  <c r="J171" i="2"/>
  <c r="BK166" i="2"/>
  <c r="BK165" i="2" s="1"/>
  <c r="J165" i="2" s="1"/>
  <c r="J55" i="2" s="1"/>
  <c r="BI166" i="2"/>
  <c r="BH166" i="2"/>
  <c r="BG166" i="2"/>
  <c r="BF166" i="2"/>
  <c r="T166" i="2"/>
  <c r="R166" i="2"/>
  <c r="R165" i="2" s="1"/>
  <c r="P166" i="2"/>
  <c r="P165" i="2" s="1"/>
  <c r="J166" i="2"/>
  <c r="BE166" i="2" s="1"/>
  <c r="BK160" i="2"/>
  <c r="BI160" i="2"/>
  <c r="BH160" i="2"/>
  <c r="BG160" i="2"/>
  <c r="BF160" i="2"/>
  <c r="BE160" i="2"/>
  <c r="T160" i="2"/>
  <c r="R160" i="2"/>
  <c r="P160" i="2"/>
  <c r="J160" i="2"/>
  <c r="BK155" i="2"/>
  <c r="BI155" i="2"/>
  <c r="BH155" i="2"/>
  <c r="BG155" i="2"/>
  <c r="BF155" i="2"/>
  <c r="BE155" i="2"/>
  <c r="T155" i="2"/>
  <c r="R155" i="2"/>
  <c r="P155" i="2"/>
  <c r="J155" i="2"/>
  <c r="BK150" i="2"/>
  <c r="BI150" i="2"/>
  <c r="BH150" i="2"/>
  <c r="BG150" i="2"/>
  <c r="BF150" i="2"/>
  <c r="T150" i="2"/>
  <c r="R150" i="2"/>
  <c r="P150" i="2"/>
  <c r="J150" i="2"/>
  <c r="BE150" i="2" s="1"/>
  <c r="BK145" i="2"/>
  <c r="BI145" i="2"/>
  <c r="BH145" i="2"/>
  <c r="BG145" i="2"/>
  <c r="BF145" i="2"/>
  <c r="T145" i="2"/>
  <c r="R145" i="2"/>
  <c r="P145" i="2"/>
  <c r="J145" i="2"/>
  <c r="BE145" i="2" s="1"/>
  <c r="BK140" i="2"/>
  <c r="BI140" i="2"/>
  <c r="BH140" i="2"/>
  <c r="BG140" i="2"/>
  <c r="BF140" i="2"/>
  <c r="BE140" i="2"/>
  <c r="T140" i="2"/>
  <c r="R140" i="2"/>
  <c r="P140" i="2"/>
  <c r="J140" i="2"/>
  <c r="BK136" i="2"/>
  <c r="BI136" i="2"/>
  <c r="BH136" i="2"/>
  <c r="BG136" i="2"/>
  <c r="BF136" i="2"/>
  <c r="BE136" i="2"/>
  <c r="T136" i="2"/>
  <c r="R136" i="2"/>
  <c r="P136" i="2"/>
  <c r="J136" i="2"/>
  <c r="BK132" i="2"/>
  <c r="BI132" i="2"/>
  <c r="BH132" i="2"/>
  <c r="BG132" i="2"/>
  <c r="BF132" i="2"/>
  <c r="BE132" i="2"/>
  <c r="T132" i="2"/>
  <c r="R132" i="2"/>
  <c r="P132" i="2"/>
  <c r="J132" i="2"/>
  <c r="BK128" i="2"/>
  <c r="BI128" i="2"/>
  <c r="BH128" i="2"/>
  <c r="BG128" i="2"/>
  <c r="BF128" i="2"/>
  <c r="BE128" i="2"/>
  <c r="T128" i="2"/>
  <c r="R128" i="2"/>
  <c r="P128" i="2"/>
  <c r="J128" i="2"/>
  <c r="BK124" i="2"/>
  <c r="BI124" i="2"/>
  <c r="BH124" i="2"/>
  <c r="BG124" i="2"/>
  <c r="BF124" i="2"/>
  <c r="T124" i="2"/>
  <c r="R124" i="2"/>
  <c r="P124" i="2"/>
  <c r="J124" i="2"/>
  <c r="BE124" i="2" s="1"/>
  <c r="BK117" i="2"/>
  <c r="BI117" i="2"/>
  <c r="BH117" i="2"/>
  <c r="BG117" i="2"/>
  <c r="BF117" i="2"/>
  <c r="T117" i="2"/>
  <c r="R117" i="2"/>
  <c r="P117" i="2"/>
  <c r="J117" i="2"/>
  <c r="BE117" i="2" s="1"/>
  <c r="BK113" i="2"/>
  <c r="BI113" i="2"/>
  <c r="BH113" i="2"/>
  <c r="BG113" i="2"/>
  <c r="BF113" i="2"/>
  <c r="BE113" i="2"/>
  <c r="T113" i="2"/>
  <c r="R113" i="2"/>
  <c r="P113" i="2"/>
  <c r="J113" i="2"/>
  <c r="BK109" i="2"/>
  <c r="BI109" i="2"/>
  <c r="BH109" i="2"/>
  <c r="BG109" i="2"/>
  <c r="BF109" i="2"/>
  <c r="F29" i="2" s="1"/>
  <c r="BE109" i="2"/>
  <c r="T109" i="2"/>
  <c r="R109" i="2"/>
  <c r="P109" i="2"/>
  <c r="J109" i="2"/>
  <c r="BK105" i="2"/>
  <c r="BI105" i="2"/>
  <c r="BH105" i="2"/>
  <c r="BG105" i="2"/>
  <c r="BF105" i="2"/>
  <c r="BE105" i="2"/>
  <c r="T105" i="2"/>
  <c r="R105" i="2"/>
  <c r="P105" i="2"/>
  <c r="J105" i="2"/>
  <c r="BK101" i="2"/>
  <c r="BI101" i="2"/>
  <c r="BH101" i="2"/>
  <c r="F31" i="2" s="1"/>
  <c r="BG101" i="2"/>
  <c r="BF101" i="2"/>
  <c r="BE101" i="2"/>
  <c r="T101" i="2"/>
  <c r="R101" i="2"/>
  <c r="P101" i="2"/>
  <c r="J101" i="2"/>
  <c r="BK91" i="2"/>
  <c r="BI91" i="2"/>
  <c r="BH91" i="2"/>
  <c r="BG91" i="2"/>
  <c r="BF91" i="2"/>
  <c r="J29" i="2" s="1"/>
  <c r="T91" i="2"/>
  <c r="R91" i="2"/>
  <c r="P91" i="2"/>
  <c r="J91" i="2"/>
  <c r="BE91" i="2" s="1"/>
  <c r="BK86" i="2"/>
  <c r="BK85" i="2" s="1"/>
  <c r="BI86" i="2"/>
  <c r="BH86" i="2"/>
  <c r="BG86" i="2"/>
  <c r="BF86" i="2"/>
  <c r="T86" i="2"/>
  <c r="T85" i="2" s="1"/>
  <c r="R86" i="2"/>
  <c r="P86" i="2"/>
  <c r="P85" i="2" s="1"/>
  <c r="P84" i="2" s="1"/>
  <c r="J86" i="2"/>
  <c r="BE86" i="2" s="1"/>
  <c r="R85" i="2"/>
  <c r="J79" i="2"/>
  <c r="F79" i="2"/>
  <c r="F77" i="2"/>
  <c r="E75" i="2"/>
  <c r="J47" i="2"/>
  <c r="F47" i="2"/>
  <c r="J45" i="2"/>
  <c r="F45" i="2"/>
  <c r="E43" i="2"/>
  <c r="J16" i="2"/>
  <c r="E16" i="2"/>
  <c r="F80" i="2" s="1"/>
  <c r="J15" i="2"/>
  <c r="J77" i="2"/>
  <c r="BD51" i="1"/>
  <c r="BD50" i="1" s="1"/>
  <c r="W29" i="1" s="1"/>
  <c r="BC51" i="1"/>
  <c r="BC50" i="1" s="1"/>
  <c r="BB51" i="1"/>
  <c r="BB50" i="1" s="1"/>
  <c r="BA51" i="1"/>
  <c r="BA50" i="1" s="1"/>
  <c r="AZ51" i="1"/>
  <c r="AZ50" i="1" s="1"/>
  <c r="AY51" i="1"/>
  <c r="AX51" i="1"/>
  <c r="AW51" i="1"/>
  <c r="AV51" i="1"/>
  <c r="AT51" i="1" s="1"/>
  <c r="AU51" i="1"/>
  <c r="AU50" i="1" s="1"/>
  <c r="AG51" i="1"/>
  <c r="AS50" i="1"/>
  <c r="L46" i="1"/>
  <c r="AM45" i="1"/>
  <c r="L45" i="1"/>
  <c r="AM43" i="1"/>
  <c r="L43" i="1"/>
  <c r="L41" i="1"/>
  <c r="L40" i="1"/>
  <c r="W25" i="1" l="1"/>
  <c r="AV50" i="1"/>
  <c r="AN51" i="1"/>
  <c r="W27" i="1"/>
  <c r="AX50" i="1"/>
  <c r="W26" i="1"/>
  <c r="AW50" i="1"/>
  <c r="AK26" i="1" s="1"/>
  <c r="W28" i="1"/>
  <c r="AY50" i="1"/>
  <c r="AG50" i="1"/>
  <c r="AK22" i="1" s="1"/>
  <c r="J284" i="2"/>
  <c r="J65" i="2" s="1"/>
  <c r="BK283" i="2"/>
  <c r="J283" i="2" s="1"/>
  <c r="J64" i="2" s="1"/>
  <c r="J209" i="2"/>
  <c r="J60" i="2" s="1"/>
  <c r="BK208" i="2"/>
  <c r="J208" i="2" s="1"/>
  <c r="J59" i="2" s="1"/>
  <c r="J85" i="2"/>
  <c r="J54" i="2" s="1"/>
  <c r="BK84" i="2"/>
  <c r="R84" i="2"/>
  <c r="R83" i="2" s="1"/>
  <c r="J28" i="2"/>
  <c r="F28" i="2"/>
  <c r="P208" i="2"/>
  <c r="P83" i="2" s="1"/>
  <c r="T84" i="2"/>
  <c r="T83" i="2" s="1"/>
  <c r="F48" i="2"/>
  <c r="AK25" i="1" l="1"/>
  <c r="AK31" i="1" s="1"/>
  <c r="AT50" i="1"/>
  <c r="AN50" i="1" s="1"/>
  <c r="J84" i="2"/>
  <c r="J53" i="2" s="1"/>
  <c r="BK83" i="2"/>
  <c r="J83" i="2" s="1"/>
  <c r="J52" i="2" l="1"/>
  <c r="J25" i="2"/>
  <c r="J34" i="2" s="1"/>
</calcChain>
</file>

<file path=xl/sharedStrings.xml><?xml version="1.0" encoding="utf-8"?>
<sst xmlns="http://schemas.openxmlformats.org/spreadsheetml/2006/main" count="1940" uniqueCount="431">
  <si>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</si>
  <si>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</si>
  <si>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</si>
  <si>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</si>
  <si>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</si>
  <si>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</si>
  <si>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</si>
  <si>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{05CF859F-997A-40FF-ADBC-9D2C8B04801C}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</si>
  <si>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</si>
  <si>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</si>
  <si>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</si>
  <si>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</si>
  <si>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</si>
  <si>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</si>
  <si>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</si>
  <si>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</si>
  <si>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Stavba:</t>
  </si>
  <si>
    <t>0,1</t>
  </si>
  <si>
    <t>KSO:</t>
  </si>
  <si>
    <t>CC-CZ:</t>
  </si>
  <si>
    <t>1</t>
  </si>
  <si>
    <t>Místo:</t>
  </si>
  <si>
    <t>Datum: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</si>
  <si>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</si>
  <si>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</si>
  <si>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</si>
  <si>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</si>
  <si>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</si>
  <si>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</si>
  <si>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</si>
  <si>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</si>
  <si>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</si>
  <si>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</si>
  <si>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</si>
  <si>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</si>
  <si>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</si>
  <si>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</si>
  <si>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</si>
  <si>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</si>
  <si>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</si>
  <si>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</si>
  <si>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</si>
  <si>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</si>
  <si>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</si>
  <si>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</si>
  <si>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</si>
  <si>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</si>
  <si>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</si>
  <si>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</si>
  <si>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</si>
  <si>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</si>
  <si>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</si>
  <si>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</si>
  <si>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</si>
  <si>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</si>
  <si>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</si>
  <si>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</si>
  <si>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</si>
  <si>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</si>
  <si>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</si>
  <si>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</si>
  <si>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</si>
  <si>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</si>
  <si>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</si>
  <si>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</si>
  <si>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</si>
  <si>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</si>
  <si>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</si>
  <si>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</si>
  <si>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</si>
  <si>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</si>
  <si>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</si>
  <si>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</si>
  <si>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</si>
  <si>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</si>
  <si>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</si>
  <si>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</si>
  <si>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</si>
  <si>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jámy</t>
  </si>
  <si>
    <t xml:space="preserve"> </t>
  </si>
  <si>
    <t>20</t>
  </si>
  <si>
    <t>2</t>
  </si>
  <si>
    <t>skládka1</t>
  </si>
  <si>
    <t>76,5</t>
  </si>
  <si>
    <t>KRYCÍ LIST SOUPISU</t>
  </si>
  <si>
    <t>skládka2</t>
  </si>
  <si>
    <t>8,5</t>
  </si>
  <si>
    <t>odkop</t>
  </si>
  <si>
    <t>65</t>
  </si>
  <si>
    <t>bednění</t>
  </si>
  <si>
    <t>60</t>
  </si>
  <si>
    <t>cesta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</si>
  <si>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</si>
  <si>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</si>
  <si>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</si>
  <si>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</si>
  <si>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</si>
  <si>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</si>
  <si>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</si>
  <si>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</si>
  <si>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</si>
  <si>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</si>
  <si>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998 - Vedlejší náklady</t>
  </si>
  <si>
    <t>PSV - Práce a dodávky PSV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</si>
  <si>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</si>
  <si>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</si>
  <si>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</si>
  <si>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765 - Konstrukce pokrývačské</t>
  </si>
  <si>
    <t>Ostatní - Ostatní</t>
  </si>
  <si>
    <t xml:space="preserve">    999 - Ostatní náklady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</si>
  <si>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</si>
  <si>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</si>
  <si>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</si>
  <si>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</si>
  <si>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</si>
  <si>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</si>
  <si>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</si>
  <si>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</si>
  <si>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</si>
  <si>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</si>
  <si>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</si>
  <si>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</si>
  <si>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</si>
  <si>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</si>
  <si>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</si>
  <si>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</si>
  <si>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</si>
  <si>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</si>
  <si>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</si>
  <si>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</si>
  <si>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121101201</t>
  </si>
  <si>
    <t>Odstranění lesní hrabanky</t>
  </si>
  <si>
    <t>m2</t>
  </si>
  <si>
    <t>CS ÚRS 2014 02</t>
  </si>
  <si>
    <t>4</t>
  </si>
  <si>
    <t>-451546472</t>
  </si>
  <si>
    <t>PP</t>
  </si>
  <si>
    <t>Odstranění lesní hrabanky pro jakoukoliv tloušťku vrstvy</t>
  </si>
  <si>
    <t>VV</t>
  </si>
  <si>
    <t>"sejmutí hrabanky"</t>
  </si>
  <si>
    <t>9*9</t>
  </si>
  <si>
    <t>Součet</t>
  </si>
  <si>
    <t>122201101</t>
  </si>
  <si>
    <t>Odkopávky a prokopávky nezapažené v hornině tř. 3 objem do 100 m3</t>
  </si>
  <si>
    <t>m3</t>
  </si>
  <si>
    <t>1254177444</t>
  </si>
  <si>
    <t>Odkopávky a prokopávky nezapažené s přehozením výkopku na vzdálenost do 3 m nebo s naložením na dopravní prostředek v hornině tř. 3 do 100 m3</t>
  </si>
  <si>
    <t>"odkop pro vyrovnání terénu"</t>
  </si>
  <si>
    <t>10*10*0,5</t>
  </si>
  <si>
    <t>Mezisoučet</t>
  </si>
  <si>
    <t>3</t>
  </si>
  <si>
    <t>"odkop pro desku"</t>
  </si>
  <si>
    <t>Součet (30%)</t>
  </si>
  <si>
    <t>65*0,3 'Přepočtené koeficientem množství</t>
  </si>
  <si>
    <t>122201109</t>
  </si>
  <si>
    <t>Příplatek za lepivost u odkopávek v hornině tř. 1 až 3</t>
  </si>
  <si>
    <t>-103427153</t>
  </si>
  <si>
    <t>Odkopávky a prokopávky nezapažené s přehozením výkopku na vzdálenost do 3 m nebo s naložením na dopravní prostředek v hornině tř. 3 Příplatek k cenám za lepivost horniny tř. 3</t>
  </si>
  <si>
    <t>odkop*0,3*0,2</t>
  </si>
  <si>
    <t>122301101</t>
  </si>
  <si>
    <t>Odkopávky a prokopávky nezapažené v hornině tř. 4 objem do 100 m3</t>
  </si>
  <si>
    <t>-1968752429</t>
  </si>
  <si>
    <t>Odkopávky a prokopávky nezapažené s přehozením výkopku na vzdálenost do 3 m nebo s naložením na dopravní prostředek v hornině tř. 4 do 100 m3</t>
  </si>
  <si>
    <t>odkop*0,6</t>
  </si>
  <si>
    <t>5</t>
  </si>
  <si>
    <t>122301109</t>
  </si>
  <si>
    <t>Příplatek za lepivost u odkopávek nezapažených v hornině tř. 4</t>
  </si>
  <si>
    <t>644054466</t>
  </si>
  <si>
    <t>Odkopávky a prokopávky nezapažené s přehozením výkopku na vzdálenost do 3 m nebo s naložením na dopravní prostředek v hornině tř. 4 Příplatek k cenám za lepivost horniny tř. 4</t>
  </si>
  <si>
    <t>odkop*0,6*0,2</t>
  </si>
  <si>
    <t>6</t>
  </si>
  <si>
    <t>122401101</t>
  </si>
  <si>
    <t>Odkopávky a prokopávky nezapažené v hornině tř. 5 objem do 100 m3</t>
  </si>
  <si>
    <t>521429284</t>
  </si>
  <si>
    <t>Odkopávky a prokopávky nezapažené s přehozením výkopku na vzdálenost do 3 m nebo s naložením na dopravní prostředek v hornině tř. 5 do 100 m3</t>
  </si>
  <si>
    <t>odkop*0,1</t>
  </si>
  <si>
    <t>7</t>
  </si>
  <si>
    <t>131201201</t>
  </si>
  <si>
    <t>Hloubení jam zapažených v hornině tř. 3 objemu do 100 m3</t>
  </si>
  <si>
    <t>-1442599840</t>
  </si>
  <si>
    <t>Hloubení zapažených jam a zářezů s urovnáním dna do předepsaného profilu a spádu v hornině tř. 3 do 100 m3</t>
  </si>
  <si>
    <t>"jámy pro základové patky a pásy"</t>
  </si>
  <si>
    <t>20*0,3 'Přepočtené koeficientem množství</t>
  </si>
  <si>
    <t>8</t>
  </si>
  <si>
    <t>131201209</t>
  </si>
  <si>
    <t>Příplatek za lepivost u hloubení jam zapažených v hornině tř. 3</t>
  </si>
  <si>
    <t>296137252</t>
  </si>
  <si>
    <t>Hloubení zapažených jam a zářezů s urovnáním dna do předepsaného profilu a spádu Příplatek k cenám za lepivost horniny tř. 3</t>
  </si>
  <si>
    <t>jámy*0,3*0,2</t>
  </si>
  <si>
    <t>9</t>
  </si>
  <si>
    <t>131301201</t>
  </si>
  <si>
    <t>Hloubení jam zapažených v hornině tř. 4 objemu do 100 m3</t>
  </si>
  <si>
    <t>63750004</t>
  </si>
  <si>
    <t>Hloubení zapažených jam a zářezů s urovnáním dna do předepsaného profilu a spádu v hornině tř. 4 do 100 m3</t>
  </si>
  <si>
    <t>jámy*0,6</t>
  </si>
  <si>
    <t>131301209</t>
  </si>
  <si>
    <t>Příplatek za lepivost u hloubení jam zapažených v hornině tř. 4</t>
  </si>
  <si>
    <t>433792994</t>
  </si>
  <si>
    <t>Hloubení zapažených jam a zářezů s urovnáním dna do předepsaného profilu a spádu Příplatek k cenám za lepivost horniny tř. 4</t>
  </si>
  <si>
    <t>jámy*0,6*0,2</t>
  </si>
  <si>
    <t>11</t>
  </si>
  <si>
    <t>131401201</t>
  </si>
  <si>
    <t>Hloubení jam zapažených v hornině tř. 5 objemu do 100 m3</t>
  </si>
  <si>
    <t>-1005235255</t>
  </si>
  <si>
    <t>Hloubení zapažených jam a zářezů s urovnáním dna do předepsaného profilu a spádu v hornině tř. 5 do 100 m3</t>
  </si>
  <si>
    <t>jámy*0,1</t>
  </si>
  <si>
    <t>12</t>
  </si>
  <si>
    <t>162201301</t>
  </si>
  <si>
    <t>Vodorovné přemístění lesní hrabanky do 50 m</t>
  </si>
  <si>
    <t>-1216739869</t>
  </si>
  <si>
    <t>Vodorovné přemístění lesní hrabanky bez naložení, avšak se složením, na vzdálenost přes 20 do 50 m</t>
  </si>
  <si>
    <t>"doprava tam a zpět"</t>
  </si>
  <si>
    <t>(9*9*0,15)*2</t>
  </si>
  <si>
    <t>13</t>
  </si>
  <si>
    <t>162301101</t>
  </si>
  <si>
    <t>Vodorovné přemístění do 500 m výkopku/sypaniny z horniny tř. 1 až 4</t>
  </si>
  <si>
    <t>1335180644</t>
  </si>
  <si>
    <t>Vodorovné přemístění výkopku nebo sypaniny po suchu na obvyklém dopravním prostředku, bez naložení výkopku, avšak se složením bez rozhrnutí z horniny tř. 1 až 4 na vzdálenost přes 50 do 500 m</t>
  </si>
  <si>
    <t>odkop*0,9</t>
  </si>
  <si>
    <t>jámy*0,9</t>
  </si>
  <si>
    <t>14</t>
  </si>
  <si>
    <t>162301151</t>
  </si>
  <si>
    <t>Vodorovné přemístění výkopku/sypaniny z hornin tř. 5 až 7 do 500 m</t>
  </si>
  <si>
    <t>80392344</t>
  </si>
  <si>
    <t>Vodorovné přemístění výkopku nebo sypaniny po suchu na obvyklém dopravním prostředku, bez naložení výkopku, avšak se složením bez rozhrnutí z horniny tř. 5 až 7 na vzdálenost přes 50 do 500 m</t>
  </si>
  <si>
    <t>171201201</t>
  </si>
  <si>
    <t>Uložení sypaniny na skládky</t>
  </si>
  <si>
    <t>1020490725</t>
  </si>
  <si>
    <t>16</t>
  </si>
  <si>
    <t>181102302</t>
  </si>
  <si>
    <t>Úprava pláně v zářezech se zhutněním</t>
  </si>
  <si>
    <t>CS ÚRS 2015 01</t>
  </si>
  <si>
    <t>1727064498</t>
  </si>
  <si>
    <t>Úprava pláně na stavbách dálnic v zářezech mimo skalních se zhutněním</t>
  </si>
  <si>
    <t>"úprava povrchu kolem altánu"</t>
  </si>
  <si>
    <t>5*3</t>
  </si>
  <si>
    <t>Zakládání</t>
  </si>
  <si>
    <t>17</t>
  </si>
  <si>
    <t>273313611</t>
  </si>
  <si>
    <t>Základové desky z betonu tř. C 16/20</t>
  </si>
  <si>
    <t>385370545</t>
  </si>
  <si>
    <t>Základy z betonu prostého desky z betonu kamenem neprokládaného tř. C 16/20</t>
  </si>
  <si>
    <t>"základová deska"</t>
  </si>
  <si>
    <t>30</t>
  </si>
  <si>
    <t>18</t>
  </si>
  <si>
    <t>274351215</t>
  </si>
  <si>
    <t>Zřízení bednění stěn základových pasů</t>
  </si>
  <si>
    <t>939671918</t>
  </si>
  <si>
    <t>Bednění základových stěn pasů svislé nebo šikmé (odkloněné), půdorysně přímé nebo zalomené ve volných nebo zapažených jámách, rýhách, šachtách, včetně případných vzpěr zřízení</t>
  </si>
  <si>
    <t>"bednění"</t>
  </si>
  <si>
    <t>19</t>
  </si>
  <si>
    <t>274351216</t>
  </si>
  <si>
    <t>Odstranění bednění stěn základových pasů</t>
  </si>
  <si>
    <t>224074107</t>
  </si>
  <si>
    <t>Bednění základových stěn pasů svislé nebo šikmé (odkloněné), půdorysně přímé nebo zalomené ve volných nebo zapažených jámách, rýhách, šachtách, včetně případných vzpěr odstranění</t>
  </si>
  <si>
    <t>275313811</t>
  </si>
  <si>
    <t>Základové patky z betonu tř. C 25/30</t>
  </si>
  <si>
    <t>578873256</t>
  </si>
  <si>
    <t>Základy z betonu prostého patky a bloky z betonu kamenem neprokládaného tř. C 25/30</t>
  </si>
  <si>
    <t>"základové patky a pásy"</t>
  </si>
  <si>
    <t>Vodorovné konstrukce</t>
  </si>
  <si>
    <t>465511522</t>
  </si>
  <si>
    <t>Dlažba z lomového kamene do malty s vyplněním spár maltou a vyspárováním plocha nad 20 m2 tl 250 mm</t>
  </si>
  <si>
    <t>-139199813</t>
  </si>
  <si>
    <t>Dlažba z lomového kamene upraveného vodorovná nebo ve sklonu do 1:2 s dodáním hmot do malty MC 10, s vyplněním spár maltou MC 10 a s vyspárováním maltou MCS v ploše přes 20 m2, tl. 250 mm</t>
  </si>
  <si>
    <t>"podlaha altánu"</t>
  </si>
  <si>
    <t>43</t>
  </si>
  <si>
    <t>Komunikace</t>
  </si>
  <si>
    <t>22</t>
  </si>
  <si>
    <t>RG04</t>
  </si>
  <si>
    <t>Podklad ze štěrkodrtě fr. 0-32 mm, tl. 100 mm po zhutnění</t>
  </si>
  <si>
    <t>1467544442</t>
  </si>
  <si>
    <t>P</t>
  </si>
  <si>
    <t xml:space="preserve">Poznámka k položce:
Obsahem položky je kompletní dodávka včetně montáže podkladní vrstvy komunikace z ŠD fr. 0-32 mm, 
Součásti položky je např.: vodorovná doprava, ŠD fr. 0-32, v kvalitě dle projektové dokumentace, zabudování, přesun po staveništi, hutnění, kropení, vyprofilování do požadovaných sklonů, atd. </t>
  </si>
  <si>
    <t>998</t>
  </si>
  <si>
    <t>Vedlejší náklady</t>
  </si>
  <si>
    <t>23</t>
  </si>
  <si>
    <t>998225111</t>
  </si>
  <si>
    <t>Přesun hmot pro pozemní komunikace s krytem z kamene, monolitickým betonovým nebo živičným</t>
  </si>
  <si>
    <t>t</t>
  </si>
  <si>
    <t>-981826998</t>
  </si>
  <si>
    <t>Přesun hmot pro komunikace s krytem z kameniva, monolitickým betonovým nebo živičným dopravní vzdálenost do 200 m jakékoliv délky objektu</t>
  </si>
  <si>
    <t>24</t>
  </si>
  <si>
    <t>R88</t>
  </si>
  <si>
    <t>Zajištění ochrany vzrostlých stromů před poškozením</t>
  </si>
  <si>
    <t>kpl</t>
  </si>
  <si>
    <t>1288318178</t>
  </si>
  <si>
    <t>25</t>
  </si>
  <si>
    <t>R89</t>
  </si>
  <si>
    <t>Protokolární předání stavbou dotčených pozemků a komunikací, uvedených do původního stavu, zpět jejich vlastníkům</t>
  </si>
  <si>
    <t>-1006466188</t>
  </si>
  <si>
    <t>Uvedení stavbou dotčených pozemků do původního stavu a jejich protokolární předání zpět vlastníkům</t>
  </si>
  <si>
    <t>26</t>
  </si>
  <si>
    <t>R94</t>
  </si>
  <si>
    <t>Zřízení a zabezpečení staveniště, zřízení a likvidace zařízení staveniště, vč. případných přípojek, přístupů, depónií apod.</t>
  </si>
  <si>
    <t>934970613</t>
  </si>
  <si>
    <t>Zřízení a likvidace zařízení staveniště, včetně případných přípojek, deponií apod. pro všechny objekty</t>
  </si>
  <si>
    <t>27</t>
  </si>
  <si>
    <t>R99</t>
  </si>
  <si>
    <t>Zajištění trvalého odnětí z PUPFL</t>
  </si>
  <si>
    <t>-1582140977</t>
  </si>
  <si>
    <t>PSV</t>
  </si>
  <si>
    <t>Práce a dodávky PSV</t>
  </si>
  <si>
    <t>713</t>
  </si>
  <si>
    <t>Izolace tepelné</t>
  </si>
  <si>
    <t>28</t>
  </si>
  <si>
    <t>713290931</t>
  </si>
  <si>
    <t>Asfaltová izolace stropu asfaltovými pásy</t>
  </si>
  <si>
    <t>-1677733836</t>
  </si>
  <si>
    <t>Oprava parotěsné  zábrany izolace tepelné chlazených a temperovaných místností parotěsné zábrany stropů vrchem asfaltovým nátěrem včetně vyvedení parotěsné zábrany na stěny do výše max. 500 mm asfaltovým pásem</t>
  </si>
  <si>
    <t>"krytina"</t>
  </si>
  <si>
    <t>90</t>
  </si>
  <si>
    <t>763</t>
  </si>
  <si>
    <t>Konstrukce suché výstavby</t>
  </si>
  <si>
    <t>29</t>
  </si>
  <si>
    <t>M</t>
  </si>
  <si>
    <t>R001</t>
  </si>
  <si>
    <t>Spojovací prvky, dodávka včetně montáže</t>
  </si>
  <si>
    <t>32</t>
  </si>
  <si>
    <t>-1024962150</t>
  </si>
  <si>
    <t>Poznámka k položce:
Obsahem položky je dodávka včetně montáže všech spojovacích prvků. Součásti položky je např.: hřebíky, vruty, chemické kotvy, atipické kotvení, čepy, sedla, atd....</t>
  </si>
  <si>
    <t>R002</t>
  </si>
  <si>
    <t>Ocelový svařenec žárově zinkovaný - ukotvení sloupku s pozednicí</t>
  </si>
  <si>
    <t>-75353652</t>
  </si>
  <si>
    <t>31</t>
  </si>
  <si>
    <t>R003</t>
  </si>
  <si>
    <t>Ocelový svařenec žárově zinkovaný (osmiúhelník) - spoj krokví v hřebeni</t>
  </si>
  <si>
    <t>541668165</t>
  </si>
  <si>
    <t>R005</t>
  </si>
  <si>
    <t>PRVEK I - modřínová kulatina prům. 400 mm</t>
  </si>
  <si>
    <t>m</t>
  </si>
  <si>
    <t>291137402</t>
  </si>
  <si>
    <t>"sloupy"</t>
  </si>
  <si>
    <t>8*(2,38)*1,1</t>
  </si>
  <si>
    <t>33</t>
  </si>
  <si>
    <t>R007</t>
  </si>
  <si>
    <t>PRVEK III - modřínová kulatina prům. 300 mm</t>
  </si>
  <si>
    <t>940788931</t>
  </si>
  <si>
    <t>"pozednice"</t>
  </si>
  <si>
    <t>8*2,96*1,1</t>
  </si>
  <si>
    <t>34</t>
  </si>
  <si>
    <t>R008</t>
  </si>
  <si>
    <t>PRVEK IV a V - modřínový hranol 150x100 mm</t>
  </si>
  <si>
    <t>497750296</t>
  </si>
  <si>
    <t>"krokve "</t>
  </si>
  <si>
    <t>8*(0,15*0,1*4,3)*1,1</t>
  </si>
  <si>
    <t>"vedlejší krokve"</t>
  </si>
  <si>
    <t>16*(0,15*0,1*2,94)*1,1</t>
  </si>
  <si>
    <t>Součet1</t>
  </si>
  <si>
    <t>35</t>
  </si>
  <si>
    <t>R006</t>
  </si>
  <si>
    <t>PRVEK II - modřínová kulatina prům. 300mm</t>
  </si>
  <si>
    <t>358668148</t>
  </si>
  <si>
    <t>"výplně altánu"</t>
  </si>
  <si>
    <t>30*(2,84)*1,1</t>
  </si>
  <si>
    <t>36</t>
  </si>
  <si>
    <t>R010</t>
  </si>
  <si>
    <t>Dřevěná lavice, dodávka včetně montáže</t>
  </si>
  <si>
    <t>-1370702851</t>
  </si>
  <si>
    <t>Poznámka k položce:
Obsahem položky je dodávka včetně montáže dřevěné lavice. Součásti položky je např.: spojovací prvky, desky, sloupky, hoblování, atd...</t>
  </si>
  <si>
    <t>37</t>
  </si>
  <si>
    <t>R011</t>
  </si>
  <si>
    <t>Fošna - MODŘÍN, tl. 40 mm - střecha</t>
  </si>
  <si>
    <t>1514067010</t>
  </si>
  <si>
    <t xml:space="preserve">Fošna - MODŘÍN, tl. 40 mm. </t>
  </si>
  <si>
    <t>"střecha"</t>
  </si>
  <si>
    <t>65*1,1</t>
  </si>
  <si>
    <t>38</t>
  </si>
  <si>
    <t>R04</t>
  </si>
  <si>
    <t>Montáž tesařských konstrukcí</t>
  </si>
  <si>
    <t>1833838403</t>
  </si>
  <si>
    <t>39</t>
  </si>
  <si>
    <t>R09</t>
  </si>
  <si>
    <t>Nátěrové hmoty olejové - odstín modřín, dodávka včetně montáže</t>
  </si>
  <si>
    <t>1176745832</t>
  </si>
  <si>
    <t>Nátěrové hmoty olejové - odstín modřín</t>
  </si>
  <si>
    <t>"nátěry"</t>
  </si>
  <si>
    <t>764</t>
  </si>
  <si>
    <t>Konstrukce klempířské</t>
  </si>
  <si>
    <t>40</t>
  </si>
  <si>
    <t>764202134</t>
  </si>
  <si>
    <t>Montáž oplechování rovné okapové hrany</t>
  </si>
  <si>
    <t>CS ÚRS 2014 01</t>
  </si>
  <si>
    <t>-2045420134</t>
  </si>
  <si>
    <t>Montáž oplechování střešních prvků okapu okapovým plechem rovným</t>
  </si>
  <si>
    <t>"okapnice"</t>
  </si>
  <si>
    <t>41</t>
  </si>
  <si>
    <t>R013</t>
  </si>
  <si>
    <t>okapnice - pozink</t>
  </si>
  <si>
    <t>-1841545195</t>
  </si>
  <si>
    <t>42</t>
  </si>
  <si>
    <t>R014</t>
  </si>
  <si>
    <t>Výroba a montáž krbu z kamene</t>
  </si>
  <si>
    <t>-1316245839</t>
  </si>
  <si>
    <t>Poznámka k položce:
Obsahem pložky je kompletní dodávka včetně montáže krbu altánu. Součásti položky je např.: zemní práce, základ, zdivo z lomového kamene, malta, rošt, práce, doprava, atd...</t>
  </si>
  <si>
    <t>"krb"</t>
  </si>
  <si>
    <t>R015</t>
  </si>
  <si>
    <t xml:space="preserve">Výroba a montáž krbového komínu </t>
  </si>
  <si>
    <t>-2099005701</t>
  </si>
  <si>
    <t>Poznámka k položce:
Obsahem pložky je kompletní dodávka včetně montáže komínu altánu. Součásti položky je např.: titanzinkový komín, kouřový nátěr, uchycení silnými řetězy, atd....</t>
  </si>
  <si>
    <t>765</t>
  </si>
  <si>
    <t>Konstrukce pokrývačské</t>
  </si>
  <si>
    <t>44</t>
  </si>
  <si>
    <t>765151002</t>
  </si>
  <si>
    <t>Montáž krytiny bitumenové ze šindelů na bednění sklonu přes 20° do 30°</t>
  </si>
  <si>
    <t>296680850</t>
  </si>
  <si>
    <t>Montáž krytiny bitumenové ze šindelů na bednění, sklonu přes 20 do 30 st.</t>
  </si>
  <si>
    <t>45</t>
  </si>
  <si>
    <t>628650020</t>
  </si>
  <si>
    <t>šindel asfaltový</t>
  </si>
  <si>
    <t>-210401252</t>
  </si>
  <si>
    <t>šindele bitumenové střešní šindele VERZICH Topic barvy:červená,tm.hnědá,melír-červená,hnědá,zelená,šedočerná obdélník</t>
  </si>
  <si>
    <t>Ostatní</t>
  </si>
  <si>
    <t>999</t>
  </si>
  <si>
    <t>Ostatní náklady</t>
  </si>
  <si>
    <t>46</t>
  </si>
  <si>
    <t>R80</t>
  </si>
  <si>
    <t>Fotodokumentace stavby</t>
  </si>
  <si>
    <t>-191405</t>
  </si>
  <si>
    <t>Poznámka k položce:
Fotodokumentace před zahájením stavby, fotodokumentace průběhu stavby, pastportyzace místních komunikací apod.)</t>
  </si>
  <si>
    <t>47</t>
  </si>
  <si>
    <t>R86</t>
  </si>
  <si>
    <t>Zpracování a předání dokumentace skutečného provedení stavby (3 paré+1eletronické) objednateli - pro celou stavbu</t>
  </si>
  <si>
    <t>501222081</t>
  </si>
  <si>
    <t>Zpracování a předání dokumentace skutečného provedení stavby (2 paré) objednateli - pro celou stavbu</t>
  </si>
  <si>
    <t>Altán na Skautské louce, p. č. 176/6, k. ú. Doubravčice</t>
  </si>
  <si>
    <t>k.ú. Doubravčice</t>
  </si>
  <si>
    <t>Město Český Brod</t>
  </si>
  <si>
    <t>CZ00235334</t>
  </si>
  <si>
    <t>LNConsult s.r.o.</t>
  </si>
  <si>
    <t>CZ29136504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</si>
</sst>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%;\-0.00%"/>
    <numFmt numFmtId="165" formatCode="dd\.mm\.yyyy"/>
    <numFmt numFmtId="166" formatCode="#,##0.00000;\-#,##0.00000"/>
    <numFmt numFmtId="167" formatCode="#,##0.000;\-#,##0.000"/>
  </numFmts>
  <fonts count="3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indexed="43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charset val="238"/>
    </font>
    <font>
      <sz val="8"/>
      <color indexed="48"/>
      <name val="Trebuchet MS"/>
      <charset val="238"/>
    </font>
    <font>
      <b/>
      <sz val="12"/>
      <color indexed="55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8"/>
      <color theme="10"/>
      <name val="Wingdings 2"/>
      <family val="1"/>
      <charset val="2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b/>
      <sz val="11"/>
      <name val="Trebuchet MS"/>
      <charset val="238"/>
    </font>
    <font>
      <sz val="11"/>
      <color indexed="55"/>
      <name val="Trebuchet MS"/>
      <charset val="238"/>
    </font>
    <font>
      <sz val="12"/>
      <name val="Trebuchet MS"/>
      <charset val="238"/>
    </font>
    <font>
      <sz val="12"/>
      <color indexed="56"/>
      <name val="Trebuchet MS"/>
      <charset val="238"/>
    </font>
    <font>
      <sz val="10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sz val="7"/>
      <color indexed="55"/>
      <name val="Trebuchet MS"/>
      <charset val="238"/>
    </font>
    <font>
      <sz val="7"/>
      <name val="Trebuchet MS"/>
      <charset val="238"/>
    </font>
    <font>
      <sz val="8"/>
      <color indexed="20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sz val="8"/>
      <color indexed="18"/>
      <name val="Trebuchet MS"/>
      <charset val="238"/>
    </font>
    <font>
      <i/>
      <sz val="7"/>
      <color indexed="55"/>
      <name val="Trebuchet MS"/>
      <charset val="238"/>
    </font>
    <font>
      <i/>
      <sz val="8"/>
      <color indexed="12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3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1" applyFont="1" applyFill="1" applyAlignment="1" applyProtection="1">
      <alignment horizontal="left" vertical="center"/>
    </xf>
    <xf numFmtId="0" fontId="1" fillId="2" borderId="0" xfId="1" applyFill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10" fillId="3" borderId="0" xfId="0" applyNumberFormat="1" applyFont="1" applyFill="1" applyAlignment="1" applyProtection="1">
      <alignment horizontal="left" vertical="top"/>
      <protection locked="0"/>
    </xf>
    <xf numFmtId="49" fontId="10" fillId="3" borderId="0" xfId="0" applyNumberFormat="1" applyFont="1" applyFill="1" applyAlignment="1" applyProtection="1">
      <alignment horizontal="left" vertical="top"/>
      <protection locked="0"/>
    </xf>
    <xf numFmtId="0" fontId="10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9" fontId="13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9" fontId="11" fillId="0" borderId="0" xfId="0" applyNumberFormat="1" applyFont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4" borderId="0" xfId="0" applyFill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39" fontId="12" fillId="4" borderId="9" xfId="0" applyNumberFormat="1" applyFont="1" applyFill="1" applyBorder="1" applyAlignment="1">
      <alignment horizontal="right" vertical="center"/>
    </xf>
    <xf numFmtId="0" fontId="0" fillId="4" borderId="10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top"/>
    </xf>
    <xf numFmtId="0" fontId="16" fillId="0" borderId="14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39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39" fontId="16" fillId="0" borderId="17" xfId="0" applyNumberFormat="1" applyFont="1" applyBorder="1" applyAlignment="1">
      <alignment horizontal="right" vertical="center"/>
    </xf>
    <xf numFmtId="39" fontId="16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39" fontId="16" fillId="0" borderId="18" xfId="0" applyNumberFormat="1" applyFont="1" applyBorder="1" applyAlignment="1">
      <alignment horizontal="right" vertical="center"/>
    </xf>
    <xf numFmtId="0" fontId="18" fillId="0" borderId="0" xfId="1" applyFont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39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9" fillId="0" borderId="4" xfId="0" applyFont="1" applyBorder="1" applyAlignment="1" applyProtection="1">
      <alignment horizontal="left" vertical="center"/>
      <protection locked="0"/>
    </xf>
    <xf numFmtId="39" fontId="23" fillId="0" borderId="22" xfId="0" applyNumberFormat="1" applyFont="1" applyBorder="1" applyAlignment="1">
      <alignment horizontal="right" vertical="center"/>
    </xf>
    <xf numFmtId="39" fontId="23" fillId="0" borderId="23" xfId="0" applyNumberFormat="1" applyFont="1" applyBorder="1" applyAlignment="1">
      <alignment horizontal="right" vertical="center"/>
    </xf>
    <xf numFmtId="166" fontId="23" fillId="0" borderId="23" xfId="0" applyNumberFormat="1" applyFont="1" applyBorder="1" applyAlignment="1">
      <alignment horizontal="right" vertical="center"/>
    </xf>
    <xf numFmtId="39" fontId="23" fillId="0" borderId="24" xfId="0" applyNumberFormat="1" applyFont="1" applyBorder="1" applyAlignment="1">
      <alignment horizontal="right" vertical="center"/>
    </xf>
    <xf numFmtId="0" fontId="19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2" borderId="0" xfId="1" applyFont="1" applyFill="1" applyAlignment="1" applyProtection="1">
      <alignment horizontal="left" vertical="center"/>
      <protection locked="0"/>
    </xf>
    <xf numFmtId="0" fontId="5" fillId="2" borderId="0" xfId="1" applyFont="1" applyFill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5" fontId="10" fillId="0" borderId="0" xfId="0" applyNumberFormat="1" applyFont="1" applyAlignment="1">
      <alignment horizontal="left" vertical="top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39" fontId="17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right" vertical="center"/>
      <protection locked="0"/>
    </xf>
    <xf numFmtId="39" fontId="14" fillId="0" borderId="0" xfId="0" applyNumberFormat="1" applyFont="1" applyAlignment="1">
      <alignment horizontal="right" vertical="center"/>
    </xf>
    <xf numFmtId="164" fontId="14" fillId="0" borderId="0" xfId="0" applyNumberFormat="1" applyFont="1" applyAlignment="1" applyProtection="1">
      <alignment horizontal="right" vertical="center"/>
      <protection locked="0"/>
    </xf>
    <xf numFmtId="0" fontId="12" fillId="4" borderId="9" xfId="0" applyFont="1" applyFill="1" applyBorder="1" applyAlignment="1">
      <alignment horizontal="right" vertical="center"/>
    </xf>
    <xf numFmtId="0" fontId="0" fillId="4" borderId="9" xfId="0" applyFill="1" applyBorder="1" applyAlignment="1" applyProtection="1">
      <alignment horizontal="left" vertical="center"/>
      <protection locked="0"/>
    </xf>
    <xf numFmtId="39" fontId="12" fillId="4" borderId="9" xfId="0" applyNumberFormat="1" applyFont="1" applyFill="1" applyBorder="1" applyAlignment="1">
      <alignment horizontal="right" vertical="center"/>
    </xf>
    <xf numFmtId="0" fontId="0" fillId="4" borderId="26" xfId="0" applyFill="1" applyBorder="1" applyAlignment="1">
      <alignment horizontal="left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0" fillId="4" borderId="0" xfId="0" applyFont="1" applyFill="1" applyAlignment="1">
      <alignment horizontal="left" vertical="center"/>
    </xf>
    <xf numFmtId="0" fontId="0" fillId="4" borderId="0" xfId="0" applyFill="1" applyAlignment="1" applyProtection="1">
      <alignment horizontal="left" vertical="center"/>
      <protection locked="0"/>
    </xf>
    <xf numFmtId="0" fontId="10" fillId="4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5" fillId="0" borderId="23" xfId="0" applyFont="1" applyBorder="1" applyAlignment="1" applyProtection="1">
      <alignment horizontal="left" vertical="center"/>
      <protection locked="0"/>
    </xf>
    <xf numFmtId="39" fontId="25" fillId="0" borderId="23" xfId="0" applyNumberFormat="1" applyFont="1" applyBorder="1" applyAlignment="1">
      <alignment horizontal="right" vertical="center"/>
    </xf>
    <xf numFmtId="0" fontId="25" fillId="0" borderId="5" xfId="0" applyFont="1" applyBorder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0" fontId="27" fillId="0" borderId="4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3" xfId="0" applyFont="1" applyBorder="1" applyAlignment="1" applyProtection="1">
      <alignment horizontal="left" vertical="center"/>
      <protection locked="0"/>
    </xf>
    <xf numFmtId="39" fontId="27" fillId="0" borderId="23" xfId="0" applyNumberFormat="1" applyFont="1" applyBorder="1" applyAlignment="1">
      <alignment horizontal="right" vertical="center"/>
    </xf>
    <xf numFmtId="0" fontId="27" fillId="0" borderId="5" xfId="0" applyFont="1" applyBorder="1" applyAlignment="1">
      <alignment horizontal="left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39" fontId="17" fillId="0" borderId="0" xfId="0" applyNumberFormat="1" applyFont="1" applyAlignment="1">
      <alignment horizontal="right"/>
    </xf>
    <xf numFmtId="166" fontId="28" fillId="0" borderId="15" xfId="0" applyNumberFormat="1" applyFont="1" applyBorder="1" applyAlignment="1">
      <alignment horizontal="right"/>
    </xf>
    <xf numFmtId="166" fontId="28" fillId="0" borderId="16" xfId="0" applyNumberFormat="1" applyFont="1" applyBorder="1" applyAlignment="1">
      <alignment horizontal="right"/>
    </xf>
    <xf numFmtId="39" fontId="29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30" fillId="0" borderId="4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39" fontId="25" fillId="0" borderId="0" xfId="0" applyNumberFormat="1" applyFont="1" applyAlignment="1">
      <alignment horizontal="right"/>
    </xf>
    <xf numFmtId="0" fontId="30" fillId="0" borderId="4" xfId="0" applyFont="1" applyBorder="1" applyAlignment="1" applyProtection="1">
      <alignment horizontal="left"/>
      <protection locked="0"/>
    </xf>
    <xf numFmtId="0" fontId="30" fillId="0" borderId="17" xfId="0" applyFont="1" applyBorder="1" applyAlignment="1">
      <alignment horizontal="left"/>
    </xf>
    <xf numFmtId="166" fontId="30" fillId="0" borderId="0" xfId="0" applyNumberFormat="1" applyFont="1" applyAlignment="1">
      <alignment horizontal="right"/>
    </xf>
    <xf numFmtId="166" fontId="30" fillId="0" borderId="18" xfId="0" applyNumberFormat="1" applyFont="1" applyBorder="1" applyAlignment="1">
      <alignment horizontal="right"/>
    </xf>
    <xf numFmtId="0" fontId="30" fillId="0" borderId="0" xfId="0" applyFont="1" applyAlignment="1" applyProtection="1">
      <alignment horizontal="left"/>
      <protection locked="0"/>
    </xf>
    <xf numFmtId="39" fontId="30" fillId="0" borderId="0" xfId="0" applyNumberFormat="1" applyFont="1" applyAlignment="1" applyProtection="1">
      <alignment horizontal="right" vertical="center"/>
      <protection locked="0"/>
    </xf>
    <xf numFmtId="0" fontId="27" fillId="0" borderId="0" xfId="0" applyFont="1" applyAlignment="1">
      <alignment horizontal="left"/>
    </xf>
    <xf numFmtId="39" fontId="27" fillId="0" borderId="0" xfId="0" applyNumberFormat="1" applyFont="1" applyAlignment="1">
      <alignment horizontal="right"/>
    </xf>
    <xf numFmtId="0" fontId="0" fillId="0" borderId="27" xfId="0" applyBorder="1" applyAlignment="1">
      <alignment horizontal="center" vertical="center"/>
    </xf>
    <xf numFmtId="49" fontId="0" fillId="0" borderId="27" xfId="0" applyNumberForma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167" fontId="0" fillId="0" borderId="27" xfId="0" applyNumberFormat="1" applyBorder="1" applyAlignment="1">
      <alignment horizontal="right" vertical="center"/>
    </xf>
    <xf numFmtId="39" fontId="0" fillId="3" borderId="27" xfId="0" applyNumberFormat="1" applyFill="1" applyBorder="1" applyAlignment="1" applyProtection="1">
      <alignment horizontal="right" vertical="center"/>
      <protection locked="0"/>
    </xf>
    <xf numFmtId="39" fontId="0" fillId="0" borderId="27" xfId="0" applyNumberFormat="1" applyBorder="1" applyAlignment="1">
      <alignment horizontal="right" vertical="center"/>
    </xf>
    <xf numFmtId="0" fontId="14" fillId="3" borderId="27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 wrapText="1"/>
    </xf>
    <xf numFmtId="166" fontId="14" fillId="0" borderId="0" xfId="0" applyNumberFormat="1" applyFont="1" applyAlignment="1">
      <alignment horizontal="right" vertical="center"/>
    </xf>
    <xf numFmtId="166" fontId="14" fillId="0" borderId="18" xfId="0" applyNumberFormat="1" applyFont="1" applyBorder="1" applyAlignment="1">
      <alignment horizontal="right" vertical="center"/>
    </xf>
    <xf numFmtId="39" fontId="0" fillId="0" borderId="0" xfId="0" applyNumberFormat="1" applyAlignment="1" applyProtection="1">
      <alignment horizontal="right" vertical="center"/>
      <protection locked="0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4" xfId="0" applyFont="1" applyBorder="1" applyAlignment="1" applyProtection="1">
      <alignment horizontal="left" vertical="center"/>
      <protection locked="0"/>
    </xf>
    <xf numFmtId="0" fontId="33" fillId="0" borderId="17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3" fillId="0" borderId="0" xfId="0" applyFont="1" applyAlignment="1" applyProtection="1">
      <alignment horizontal="left" vertical="center"/>
      <protection locked="0"/>
    </xf>
    <xf numFmtId="0" fontId="34" fillId="0" borderId="4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167" fontId="34" fillId="0" borderId="0" xfId="0" applyNumberFormat="1" applyFont="1" applyAlignment="1">
      <alignment horizontal="right" vertical="center"/>
    </xf>
    <xf numFmtId="0" fontId="34" fillId="0" borderId="4" xfId="0" applyFont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34" fillId="0" borderId="0" xfId="0" applyFont="1" applyAlignment="1" applyProtection="1">
      <alignment horizontal="left" vertical="center"/>
      <protection locked="0"/>
    </xf>
    <xf numFmtId="0" fontId="35" fillId="0" borderId="4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horizontal="right" vertical="center"/>
    </xf>
    <xf numFmtId="0" fontId="35" fillId="0" borderId="4" xfId="0" applyFont="1" applyBorder="1" applyAlignment="1" applyProtection="1">
      <alignment horizontal="left" vertical="center"/>
      <protection locked="0"/>
    </xf>
    <xf numFmtId="0" fontId="35" fillId="0" borderId="17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0" xfId="0" applyFont="1" applyAlignment="1" applyProtection="1">
      <alignment horizontal="left" vertical="center"/>
      <protection locked="0"/>
    </xf>
    <xf numFmtId="0" fontId="36" fillId="0" borderId="4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horizontal="right" vertical="center"/>
    </xf>
    <xf numFmtId="0" fontId="36" fillId="0" borderId="4" xfId="0" applyFont="1" applyBorder="1" applyAlignment="1" applyProtection="1">
      <alignment horizontal="left" vertical="center"/>
      <protection locked="0"/>
    </xf>
    <xf numFmtId="0" fontId="36" fillId="0" borderId="17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0" fontId="36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>
      <alignment horizontal="left" vertical="top" wrapText="1"/>
    </xf>
    <xf numFmtId="0" fontId="38" fillId="0" borderId="27" xfId="0" applyFont="1" applyBorder="1" applyAlignment="1">
      <alignment horizontal="center" vertical="center"/>
    </xf>
    <xf numFmtId="49" fontId="38" fillId="0" borderId="27" xfId="0" applyNumberFormat="1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center" vertical="center" wrapText="1"/>
    </xf>
    <xf numFmtId="167" fontId="38" fillId="0" borderId="27" xfId="0" applyNumberFormat="1" applyFont="1" applyBorder="1" applyAlignment="1">
      <alignment horizontal="right" vertical="center"/>
    </xf>
    <xf numFmtId="39" fontId="38" fillId="3" borderId="27" xfId="0" applyNumberFormat="1" applyFont="1" applyFill="1" applyBorder="1" applyAlignment="1" applyProtection="1">
      <alignment horizontal="right" vertical="center"/>
      <protection locked="0"/>
    </xf>
    <xf numFmtId="39" fontId="38" fillId="0" borderId="27" xfId="0" applyNumberFormat="1" applyFont="1" applyBorder="1" applyAlignment="1">
      <alignment horizontal="right" vertical="center"/>
    </xf>
    <xf numFmtId="0" fontId="38" fillId="0" borderId="4" xfId="0" applyFont="1" applyBorder="1" applyAlignment="1" applyProtection="1">
      <alignment horizontal="left" vertical="center"/>
      <protection locked="0"/>
    </xf>
    <xf numFmtId="0" fontId="38" fillId="3" borderId="27" xfId="0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4" fontId="10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Vratkov_altan\final\rozpocet.xls" TargetMode="External"/><Relationship Id="rId1" Type="http://schemas.openxmlformats.org/officeDocument/2006/relationships/externalLinkPath" Target="rozpoc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16024 - Dřevěný altán Sou..."/>
    </sheetNames>
    <sheetDataSet>
      <sheetData sheetId="0">
        <row r="8">
          <cell r="AN8" t="str">
            <v>01.06.2015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>
        <row r="25">
          <cell r="J25">
            <v>0</v>
          </cell>
        </row>
        <row r="28">
          <cell r="F28">
            <v>0</v>
          </cell>
          <cell r="J28">
            <v>0</v>
          </cell>
        </row>
        <row r="29">
          <cell r="F29">
            <v>0</v>
          </cell>
          <cell r="J29">
            <v>0</v>
          </cell>
        </row>
        <row r="30">
          <cell r="F30">
            <v>0</v>
          </cell>
          <cell r="J30">
            <v>0</v>
          </cell>
        </row>
        <row r="31">
          <cell r="F31">
            <v>0</v>
          </cell>
          <cell r="J31">
            <v>0</v>
          </cell>
        </row>
        <row r="32">
          <cell r="F32">
            <v>0</v>
          </cell>
        </row>
        <row r="83">
          <cell r="P8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1669B-23DE-4449-BF6B-A4E1AC889D70}">
  <dimension ref="A1:CM53"/>
  <sheetViews>
    <sheetView workbookViewId="0">
      <selection activeCell="C2" sqref="C2"/>
    </sheetView>
  </sheetViews>
  <sheetFormatPr defaultColWidth="9.140625" defaultRowHeight="14.25" customHeight="1" x14ac:dyDescent="0.25"/>
  <cols>
    <col min="1" max="1" width="7.140625" style="8" customWidth="1"/>
    <col min="2" max="2" width="1.42578125" style="8" customWidth="1"/>
    <col min="3" max="3" width="3.5703125" style="8" customWidth="1"/>
    <col min="4" max="33" width="2.28515625" style="8" customWidth="1"/>
    <col min="34" max="34" width="2.85546875" style="8" customWidth="1"/>
    <col min="35" max="35" width="27.140625" style="8" customWidth="1"/>
    <col min="36" max="37" width="2.140625" style="8" customWidth="1"/>
    <col min="38" max="38" width="7.140625" style="8" customWidth="1"/>
    <col min="39" max="39" width="2.85546875" style="8" customWidth="1"/>
    <col min="40" max="40" width="11.42578125" style="8" customWidth="1"/>
    <col min="41" max="41" width="6.42578125" style="8" customWidth="1"/>
    <col min="42" max="42" width="3.5703125" style="8" customWidth="1"/>
    <col min="43" max="43" width="13.42578125" style="8" customWidth="1"/>
    <col min="44" max="44" width="11.7109375" style="8" customWidth="1"/>
    <col min="45" max="46" width="22.140625" style="8" hidden="1" customWidth="1"/>
    <col min="47" max="47" width="21.42578125" style="8" hidden="1" customWidth="1"/>
    <col min="48" max="52" width="18.5703125" style="8" hidden="1" customWidth="1"/>
    <col min="53" max="53" width="16.42578125" style="8" hidden="1" customWidth="1"/>
    <col min="54" max="54" width="21.42578125" style="8" hidden="1" customWidth="1"/>
    <col min="55" max="56" width="16.42578125" style="8" hidden="1" customWidth="1"/>
    <col min="57" max="57" width="57" style="8" customWidth="1"/>
    <col min="58" max="70" width="9.140625" style="8"/>
    <col min="71" max="91" width="9.140625" style="8" hidden="1" customWidth="1"/>
    <col min="92" max="256" width="9.140625" style="8"/>
    <col min="257" max="257" width="7.140625" style="8" customWidth="1"/>
    <col min="258" max="258" width="1.42578125" style="8" customWidth="1"/>
    <col min="259" max="259" width="3.5703125" style="8" customWidth="1"/>
    <col min="260" max="289" width="2.28515625" style="8" customWidth="1"/>
    <col min="290" max="290" width="2.85546875" style="8" customWidth="1"/>
    <col min="291" max="291" width="27.140625" style="8" customWidth="1"/>
    <col min="292" max="293" width="2.140625" style="8" customWidth="1"/>
    <col min="294" max="294" width="7.140625" style="8" customWidth="1"/>
    <col min="295" max="295" width="2.85546875" style="8" customWidth="1"/>
    <col min="296" max="296" width="11.42578125" style="8" customWidth="1"/>
    <col min="297" max="297" width="6.42578125" style="8" customWidth="1"/>
    <col min="298" max="298" width="3.5703125" style="8" customWidth="1"/>
    <col min="299" max="299" width="13.42578125" style="8" customWidth="1"/>
    <col min="300" max="300" width="11.7109375" style="8" customWidth="1"/>
    <col min="301" max="312" width="0" style="8" hidden="1" customWidth="1"/>
    <col min="313" max="313" width="57" style="8" customWidth="1"/>
    <col min="314" max="326" width="9.140625" style="8"/>
    <col min="327" max="347" width="0" style="8" hidden="1" customWidth="1"/>
    <col min="348" max="512" width="9.140625" style="8"/>
    <col min="513" max="513" width="7.140625" style="8" customWidth="1"/>
    <col min="514" max="514" width="1.42578125" style="8" customWidth="1"/>
    <col min="515" max="515" width="3.5703125" style="8" customWidth="1"/>
    <col min="516" max="545" width="2.28515625" style="8" customWidth="1"/>
    <col min="546" max="546" width="2.85546875" style="8" customWidth="1"/>
    <col min="547" max="547" width="27.140625" style="8" customWidth="1"/>
    <col min="548" max="549" width="2.140625" style="8" customWidth="1"/>
    <col min="550" max="550" width="7.140625" style="8" customWidth="1"/>
    <col min="551" max="551" width="2.85546875" style="8" customWidth="1"/>
    <col min="552" max="552" width="11.42578125" style="8" customWidth="1"/>
    <col min="553" max="553" width="6.42578125" style="8" customWidth="1"/>
    <col min="554" max="554" width="3.5703125" style="8" customWidth="1"/>
    <col min="555" max="555" width="13.42578125" style="8" customWidth="1"/>
    <col min="556" max="556" width="11.7109375" style="8" customWidth="1"/>
    <col min="557" max="568" width="0" style="8" hidden="1" customWidth="1"/>
    <col min="569" max="569" width="57" style="8" customWidth="1"/>
    <col min="570" max="582" width="9.140625" style="8"/>
    <col min="583" max="603" width="0" style="8" hidden="1" customWidth="1"/>
    <col min="604" max="768" width="9.140625" style="8"/>
    <col min="769" max="769" width="7.140625" style="8" customWidth="1"/>
    <col min="770" max="770" width="1.42578125" style="8" customWidth="1"/>
    <col min="771" max="771" width="3.5703125" style="8" customWidth="1"/>
    <col min="772" max="801" width="2.28515625" style="8" customWidth="1"/>
    <col min="802" max="802" width="2.85546875" style="8" customWidth="1"/>
    <col min="803" max="803" width="27.140625" style="8" customWidth="1"/>
    <col min="804" max="805" width="2.140625" style="8" customWidth="1"/>
    <col min="806" max="806" width="7.140625" style="8" customWidth="1"/>
    <col min="807" max="807" width="2.85546875" style="8" customWidth="1"/>
    <col min="808" max="808" width="11.42578125" style="8" customWidth="1"/>
    <col min="809" max="809" width="6.42578125" style="8" customWidth="1"/>
    <col min="810" max="810" width="3.5703125" style="8" customWidth="1"/>
    <col min="811" max="811" width="13.42578125" style="8" customWidth="1"/>
    <col min="812" max="812" width="11.7109375" style="8" customWidth="1"/>
    <col min="813" max="824" width="0" style="8" hidden="1" customWidth="1"/>
    <col min="825" max="825" width="57" style="8" customWidth="1"/>
    <col min="826" max="838" width="9.140625" style="8"/>
    <col min="839" max="859" width="0" style="8" hidden="1" customWidth="1"/>
    <col min="860" max="1024" width="9.140625" style="8"/>
    <col min="1025" max="1025" width="7.140625" style="8" customWidth="1"/>
    <col min="1026" max="1026" width="1.42578125" style="8" customWidth="1"/>
    <col min="1027" max="1027" width="3.5703125" style="8" customWidth="1"/>
    <col min="1028" max="1057" width="2.28515625" style="8" customWidth="1"/>
    <col min="1058" max="1058" width="2.85546875" style="8" customWidth="1"/>
    <col min="1059" max="1059" width="27.140625" style="8" customWidth="1"/>
    <col min="1060" max="1061" width="2.140625" style="8" customWidth="1"/>
    <col min="1062" max="1062" width="7.140625" style="8" customWidth="1"/>
    <col min="1063" max="1063" width="2.85546875" style="8" customWidth="1"/>
    <col min="1064" max="1064" width="11.42578125" style="8" customWidth="1"/>
    <col min="1065" max="1065" width="6.42578125" style="8" customWidth="1"/>
    <col min="1066" max="1066" width="3.5703125" style="8" customWidth="1"/>
    <col min="1067" max="1067" width="13.42578125" style="8" customWidth="1"/>
    <col min="1068" max="1068" width="11.7109375" style="8" customWidth="1"/>
    <col min="1069" max="1080" width="0" style="8" hidden="1" customWidth="1"/>
    <col min="1081" max="1081" width="57" style="8" customWidth="1"/>
    <col min="1082" max="1094" width="9.140625" style="8"/>
    <col min="1095" max="1115" width="0" style="8" hidden="1" customWidth="1"/>
    <col min="1116" max="1280" width="9.140625" style="8"/>
    <col min="1281" max="1281" width="7.140625" style="8" customWidth="1"/>
    <col min="1282" max="1282" width="1.42578125" style="8" customWidth="1"/>
    <col min="1283" max="1283" width="3.5703125" style="8" customWidth="1"/>
    <col min="1284" max="1313" width="2.28515625" style="8" customWidth="1"/>
    <col min="1314" max="1314" width="2.85546875" style="8" customWidth="1"/>
    <col min="1315" max="1315" width="27.140625" style="8" customWidth="1"/>
    <col min="1316" max="1317" width="2.140625" style="8" customWidth="1"/>
    <col min="1318" max="1318" width="7.140625" style="8" customWidth="1"/>
    <col min="1319" max="1319" width="2.85546875" style="8" customWidth="1"/>
    <col min="1320" max="1320" width="11.42578125" style="8" customWidth="1"/>
    <col min="1321" max="1321" width="6.42578125" style="8" customWidth="1"/>
    <col min="1322" max="1322" width="3.5703125" style="8" customWidth="1"/>
    <col min="1323" max="1323" width="13.42578125" style="8" customWidth="1"/>
    <col min="1324" max="1324" width="11.7109375" style="8" customWidth="1"/>
    <col min="1325" max="1336" width="0" style="8" hidden="1" customWidth="1"/>
    <col min="1337" max="1337" width="57" style="8" customWidth="1"/>
    <col min="1338" max="1350" width="9.140625" style="8"/>
    <col min="1351" max="1371" width="0" style="8" hidden="1" customWidth="1"/>
    <col min="1372" max="1536" width="9.140625" style="8"/>
    <col min="1537" max="1537" width="7.140625" style="8" customWidth="1"/>
    <col min="1538" max="1538" width="1.42578125" style="8" customWidth="1"/>
    <col min="1539" max="1539" width="3.5703125" style="8" customWidth="1"/>
    <col min="1540" max="1569" width="2.28515625" style="8" customWidth="1"/>
    <col min="1570" max="1570" width="2.85546875" style="8" customWidth="1"/>
    <col min="1571" max="1571" width="27.140625" style="8" customWidth="1"/>
    <col min="1572" max="1573" width="2.140625" style="8" customWidth="1"/>
    <col min="1574" max="1574" width="7.140625" style="8" customWidth="1"/>
    <col min="1575" max="1575" width="2.85546875" style="8" customWidth="1"/>
    <col min="1576" max="1576" width="11.42578125" style="8" customWidth="1"/>
    <col min="1577" max="1577" width="6.42578125" style="8" customWidth="1"/>
    <col min="1578" max="1578" width="3.5703125" style="8" customWidth="1"/>
    <col min="1579" max="1579" width="13.42578125" style="8" customWidth="1"/>
    <col min="1580" max="1580" width="11.7109375" style="8" customWidth="1"/>
    <col min="1581" max="1592" width="0" style="8" hidden="1" customWidth="1"/>
    <col min="1593" max="1593" width="57" style="8" customWidth="1"/>
    <col min="1594" max="1606" width="9.140625" style="8"/>
    <col min="1607" max="1627" width="0" style="8" hidden="1" customWidth="1"/>
    <col min="1628" max="1792" width="9.140625" style="8"/>
    <col min="1793" max="1793" width="7.140625" style="8" customWidth="1"/>
    <col min="1794" max="1794" width="1.42578125" style="8" customWidth="1"/>
    <col min="1795" max="1795" width="3.5703125" style="8" customWidth="1"/>
    <col min="1796" max="1825" width="2.28515625" style="8" customWidth="1"/>
    <col min="1826" max="1826" width="2.85546875" style="8" customWidth="1"/>
    <col min="1827" max="1827" width="27.140625" style="8" customWidth="1"/>
    <col min="1828" max="1829" width="2.140625" style="8" customWidth="1"/>
    <col min="1830" max="1830" width="7.140625" style="8" customWidth="1"/>
    <col min="1831" max="1831" width="2.85546875" style="8" customWidth="1"/>
    <col min="1832" max="1832" width="11.42578125" style="8" customWidth="1"/>
    <col min="1833" max="1833" width="6.42578125" style="8" customWidth="1"/>
    <col min="1834" max="1834" width="3.5703125" style="8" customWidth="1"/>
    <col min="1835" max="1835" width="13.42578125" style="8" customWidth="1"/>
    <col min="1836" max="1836" width="11.7109375" style="8" customWidth="1"/>
    <col min="1837" max="1848" width="0" style="8" hidden="1" customWidth="1"/>
    <col min="1849" max="1849" width="57" style="8" customWidth="1"/>
    <col min="1850" max="1862" width="9.140625" style="8"/>
    <col min="1863" max="1883" width="0" style="8" hidden="1" customWidth="1"/>
    <col min="1884" max="2048" width="9.140625" style="8"/>
    <col min="2049" max="2049" width="7.140625" style="8" customWidth="1"/>
    <col min="2050" max="2050" width="1.42578125" style="8" customWidth="1"/>
    <col min="2051" max="2051" width="3.5703125" style="8" customWidth="1"/>
    <col min="2052" max="2081" width="2.28515625" style="8" customWidth="1"/>
    <col min="2082" max="2082" width="2.85546875" style="8" customWidth="1"/>
    <col min="2083" max="2083" width="27.140625" style="8" customWidth="1"/>
    <col min="2084" max="2085" width="2.140625" style="8" customWidth="1"/>
    <col min="2086" max="2086" width="7.140625" style="8" customWidth="1"/>
    <col min="2087" max="2087" width="2.85546875" style="8" customWidth="1"/>
    <col min="2088" max="2088" width="11.42578125" style="8" customWidth="1"/>
    <col min="2089" max="2089" width="6.42578125" style="8" customWidth="1"/>
    <col min="2090" max="2090" width="3.5703125" style="8" customWidth="1"/>
    <col min="2091" max="2091" width="13.42578125" style="8" customWidth="1"/>
    <col min="2092" max="2092" width="11.7109375" style="8" customWidth="1"/>
    <col min="2093" max="2104" width="0" style="8" hidden="1" customWidth="1"/>
    <col min="2105" max="2105" width="57" style="8" customWidth="1"/>
    <col min="2106" max="2118" width="9.140625" style="8"/>
    <col min="2119" max="2139" width="0" style="8" hidden="1" customWidth="1"/>
    <col min="2140" max="2304" width="9.140625" style="8"/>
    <col min="2305" max="2305" width="7.140625" style="8" customWidth="1"/>
    <col min="2306" max="2306" width="1.42578125" style="8" customWidth="1"/>
    <col min="2307" max="2307" width="3.5703125" style="8" customWidth="1"/>
    <col min="2308" max="2337" width="2.28515625" style="8" customWidth="1"/>
    <col min="2338" max="2338" width="2.85546875" style="8" customWidth="1"/>
    <col min="2339" max="2339" width="27.140625" style="8" customWidth="1"/>
    <col min="2340" max="2341" width="2.140625" style="8" customWidth="1"/>
    <col min="2342" max="2342" width="7.140625" style="8" customWidth="1"/>
    <col min="2343" max="2343" width="2.85546875" style="8" customWidth="1"/>
    <col min="2344" max="2344" width="11.42578125" style="8" customWidth="1"/>
    <col min="2345" max="2345" width="6.42578125" style="8" customWidth="1"/>
    <col min="2346" max="2346" width="3.5703125" style="8" customWidth="1"/>
    <col min="2347" max="2347" width="13.42578125" style="8" customWidth="1"/>
    <col min="2348" max="2348" width="11.7109375" style="8" customWidth="1"/>
    <col min="2349" max="2360" width="0" style="8" hidden="1" customWidth="1"/>
    <col min="2361" max="2361" width="57" style="8" customWidth="1"/>
    <col min="2362" max="2374" width="9.140625" style="8"/>
    <col min="2375" max="2395" width="0" style="8" hidden="1" customWidth="1"/>
    <col min="2396" max="2560" width="9.140625" style="8"/>
    <col min="2561" max="2561" width="7.140625" style="8" customWidth="1"/>
    <col min="2562" max="2562" width="1.42578125" style="8" customWidth="1"/>
    <col min="2563" max="2563" width="3.5703125" style="8" customWidth="1"/>
    <col min="2564" max="2593" width="2.28515625" style="8" customWidth="1"/>
    <col min="2594" max="2594" width="2.85546875" style="8" customWidth="1"/>
    <col min="2595" max="2595" width="27.140625" style="8" customWidth="1"/>
    <col min="2596" max="2597" width="2.140625" style="8" customWidth="1"/>
    <col min="2598" max="2598" width="7.140625" style="8" customWidth="1"/>
    <col min="2599" max="2599" width="2.85546875" style="8" customWidth="1"/>
    <col min="2600" max="2600" width="11.42578125" style="8" customWidth="1"/>
    <col min="2601" max="2601" width="6.42578125" style="8" customWidth="1"/>
    <col min="2602" max="2602" width="3.5703125" style="8" customWidth="1"/>
    <col min="2603" max="2603" width="13.42578125" style="8" customWidth="1"/>
    <col min="2604" max="2604" width="11.7109375" style="8" customWidth="1"/>
    <col min="2605" max="2616" width="0" style="8" hidden="1" customWidth="1"/>
    <col min="2617" max="2617" width="57" style="8" customWidth="1"/>
    <col min="2618" max="2630" width="9.140625" style="8"/>
    <col min="2631" max="2651" width="0" style="8" hidden="1" customWidth="1"/>
    <col min="2652" max="2816" width="9.140625" style="8"/>
    <col min="2817" max="2817" width="7.140625" style="8" customWidth="1"/>
    <col min="2818" max="2818" width="1.42578125" style="8" customWidth="1"/>
    <col min="2819" max="2819" width="3.5703125" style="8" customWidth="1"/>
    <col min="2820" max="2849" width="2.28515625" style="8" customWidth="1"/>
    <col min="2850" max="2850" width="2.85546875" style="8" customWidth="1"/>
    <col min="2851" max="2851" width="27.140625" style="8" customWidth="1"/>
    <col min="2852" max="2853" width="2.140625" style="8" customWidth="1"/>
    <col min="2854" max="2854" width="7.140625" style="8" customWidth="1"/>
    <col min="2855" max="2855" width="2.85546875" style="8" customWidth="1"/>
    <col min="2856" max="2856" width="11.42578125" style="8" customWidth="1"/>
    <col min="2857" max="2857" width="6.42578125" style="8" customWidth="1"/>
    <col min="2858" max="2858" width="3.5703125" style="8" customWidth="1"/>
    <col min="2859" max="2859" width="13.42578125" style="8" customWidth="1"/>
    <col min="2860" max="2860" width="11.7109375" style="8" customWidth="1"/>
    <col min="2861" max="2872" width="0" style="8" hidden="1" customWidth="1"/>
    <col min="2873" max="2873" width="57" style="8" customWidth="1"/>
    <col min="2874" max="2886" width="9.140625" style="8"/>
    <col min="2887" max="2907" width="0" style="8" hidden="1" customWidth="1"/>
    <col min="2908" max="3072" width="9.140625" style="8"/>
    <col min="3073" max="3073" width="7.140625" style="8" customWidth="1"/>
    <col min="3074" max="3074" width="1.42578125" style="8" customWidth="1"/>
    <col min="3075" max="3075" width="3.5703125" style="8" customWidth="1"/>
    <col min="3076" max="3105" width="2.28515625" style="8" customWidth="1"/>
    <col min="3106" max="3106" width="2.85546875" style="8" customWidth="1"/>
    <col min="3107" max="3107" width="27.140625" style="8" customWidth="1"/>
    <col min="3108" max="3109" width="2.140625" style="8" customWidth="1"/>
    <col min="3110" max="3110" width="7.140625" style="8" customWidth="1"/>
    <col min="3111" max="3111" width="2.85546875" style="8" customWidth="1"/>
    <col min="3112" max="3112" width="11.42578125" style="8" customWidth="1"/>
    <col min="3113" max="3113" width="6.42578125" style="8" customWidth="1"/>
    <col min="3114" max="3114" width="3.5703125" style="8" customWidth="1"/>
    <col min="3115" max="3115" width="13.42578125" style="8" customWidth="1"/>
    <col min="3116" max="3116" width="11.7109375" style="8" customWidth="1"/>
    <col min="3117" max="3128" width="0" style="8" hidden="1" customWidth="1"/>
    <col min="3129" max="3129" width="57" style="8" customWidth="1"/>
    <col min="3130" max="3142" width="9.140625" style="8"/>
    <col min="3143" max="3163" width="0" style="8" hidden="1" customWidth="1"/>
    <col min="3164" max="3328" width="9.140625" style="8"/>
    <col min="3329" max="3329" width="7.140625" style="8" customWidth="1"/>
    <col min="3330" max="3330" width="1.42578125" style="8" customWidth="1"/>
    <col min="3331" max="3331" width="3.5703125" style="8" customWidth="1"/>
    <col min="3332" max="3361" width="2.28515625" style="8" customWidth="1"/>
    <col min="3362" max="3362" width="2.85546875" style="8" customWidth="1"/>
    <col min="3363" max="3363" width="27.140625" style="8" customWidth="1"/>
    <col min="3364" max="3365" width="2.140625" style="8" customWidth="1"/>
    <col min="3366" max="3366" width="7.140625" style="8" customWidth="1"/>
    <col min="3367" max="3367" width="2.85546875" style="8" customWidth="1"/>
    <col min="3368" max="3368" width="11.42578125" style="8" customWidth="1"/>
    <col min="3369" max="3369" width="6.42578125" style="8" customWidth="1"/>
    <col min="3370" max="3370" width="3.5703125" style="8" customWidth="1"/>
    <col min="3371" max="3371" width="13.42578125" style="8" customWidth="1"/>
    <col min="3372" max="3372" width="11.7109375" style="8" customWidth="1"/>
    <col min="3373" max="3384" width="0" style="8" hidden="1" customWidth="1"/>
    <col min="3385" max="3385" width="57" style="8" customWidth="1"/>
    <col min="3386" max="3398" width="9.140625" style="8"/>
    <col min="3399" max="3419" width="0" style="8" hidden="1" customWidth="1"/>
    <col min="3420" max="3584" width="9.140625" style="8"/>
    <col min="3585" max="3585" width="7.140625" style="8" customWidth="1"/>
    <col min="3586" max="3586" width="1.42578125" style="8" customWidth="1"/>
    <col min="3587" max="3587" width="3.5703125" style="8" customWidth="1"/>
    <col min="3588" max="3617" width="2.28515625" style="8" customWidth="1"/>
    <col min="3618" max="3618" width="2.85546875" style="8" customWidth="1"/>
    <col min="3619" max="3619" width="27.140625" style="8" customWidth="1"/>
    <col min="3620" max="3621" width="2.140625" style="8" customWidth="1"/>
    <col min="3622" max="3622" width="7.140625" style="8" customWidth="1"/>
    <col min="3623" max="3623" width="2.85546875" style="8" customWidth="1"/>
    <col min="3624" max="3624" width="11.42578125" style="8" customWidth="1"/>
    <col min="3625" max="3625" width="6.42578125" style="8" customWidth="1"/>
    <col min="3626" max="3626" width="3.5703125" style="8" customWidth="1"/>
    <col min="3627" max="3627" width="13.42578125" style="8" customWidth="1"/>
    <col min="3628" max="3628" width="11.7109375" style="8" customWidth="1"/>
    <col min="3629" max="3640" width="0" style="8" hidden="1" customWidth="1"/>
    <col min="3641" max="3641" width="57" style="8" customWidth="1"/>
    <col min="3642" max="3654" width="9.140625" style="8"/>
    <col min="3655" max="3675" width="0" style="8" hidden="1" customWidth="1"/>
    <col min="3676" max="3840" width="9.140625" style="8"/>
    <col min="3841" max="3841" width="7.140625" style="8" customWidth="1"/>
    <col min="3842" max="3842" width="1.42578125" style="8" customWidth="1"/>
    <col min="3843" max="3843" width="3.5703125" style="8" customWidth="1"/>
    <col min="3844" max="3873" width="2.28515625" style="8" customWidth="1"/>
    <col min="3874" max="3874" width="2.85546875" style="8" customWidth="1"/>
    <col min="3875" max="3875" width="27.140625" style="8" customWidth="1"/>
    <col min="3876" max="3877" width="2.140625" style="8" customWidth="1"/>
    <col min="3878" max="3878" width="7.140625" style="8" customWidth="1"/>
    <col min="3879" max="3879" width="2.85546875" style="8" customWidth="1"/>
    <col min="3880" max="3880" width="11.42578125" style="8" customWidth="1"/>
    <col min="3881" max="3881" width="6.42578125" style="8" customWidth="1"/>
    <col min="3882" max="3882" width="3.5703125" style="8" customWidth="1"/>
    <col min="3883" max="3883" width="13.42578125" style="8" customWidth="1"/>
    <col min="3884" max="3884" width="11.7109375" style="8" customWidth="1"/>
    <col min="3885" max="3896" width="0" style="8" hidden="1" customWidth="1"/>
    <col min="3897" max="3897" width="57" style="8" customWidth="1"/>
    <col min="3898" max="3910" width="9.140625" style="8"/>
    <col min="3911" max="3931" width="0" style="8" hidden="1" customWidth="1"/>
    <col min="3932" max="4096" width="9.140625" style="8"/>
    <col min="4097" max="4097" width="7.140625" style="8" customWidth="1"/>
    <col min="4098" max="4098" width="1.42578125" style="8" customWidth="1"/>
    <col min="4099" max="4099" width="3.5703125" style="8" customWidth="1"/>
    <col min="4100" max="4129" width="2.28515625" style="8" customWidth="1"/>
    <col min="4130" max="4130" width="2.85546875" style="8" customWidth="1"/>
    <col min="4131" max="4131" width="27.140625" style="8" customWidth="1"/>
    <col min="4132" max="4133" width="2.140625" style="8" customWidth="1"/>
    <col min="4134" max="4134" width="7.140625" style="8" customWidth="1"/>
    <col min="4135" max="4135" width="2.85546875" style="8" customWidth="1"/>
    <col min="4136" max="4136" width="11.42578125" style="8" customWidth="1"/>
    <col min="4137" max="4137" width="6.42578125" style="8" customWidth="1"/>
    <col min="4138" max="4138" width="3.5703125" style="8" customWidth="1"/>
    <col min="4139" max="4139" width="13.42578125" style="8" customWidth="1"/>
    <col min="4140" max="4140" width="11.7109375" style="8" customWidth="1"/>
    <col min="4141" max="4152" width="0" style="8" hidden="1" customWidth="1"/>
    <col min="4153" max="4153" width="57" style="8" customWidth="1"/>
    <col min="4154" max="4166" width="9.140625" style="8"/>
    <col min="4167" max="4187" width="0" style="8" hidden="1" customWidth="1"/>
    <col min="4188" max="4352" width="9.140625" style="8"/>
    <col min="4353" max="4353" width="7.140625" style="8" customWidth="1"/>
    <col min="4354" max="4354" width="1.42578125" style="8" customWidth="1"/>
    <col min="4355" max="4355" width="3.5703125" style="8" customWidth="1"/>
    <col min="4356" max="4385" width="2.28515625" style="8" customWidth="1"/>
    <col min="4386" max="4386" width="2.85546875" style="8" customWidth="1"/>
    <col min="4387" max="4387" width="27.140625" style="8" customWidth="1"/>
    <col min="4388" max="4389" width="2.140625" style="8" customWidth="1"/>
    <col min="4390" max="4390" width="7.140625" style="8" customWidth="1"/>
    <col min="4391" max="4391" width="2.85546875" style="8" customWidth="1"/>
    <col min="4392" max="4392" width="11.42578125" style="8" customWidth="1"/>
    <col min="4393" max="4393" width="6.42578125" style="8" customWidth="1"/>
    <col min="4394" max="4394" width="3.5703125" style="8" customWidth="1"/>
    <col min="4395" max="4395" width="13.42578125" style="8" customWidth="1"/>
    <col min="4396" max="4396" width="11.7109375" style="8" customWidth="1"/>
    <col min="4397" max="4408" width="0" style="8" hidden="1" customWidth="1"/>
    <col min="4409" max="4409" width="57" style="8" customWidth="1"/>
    <col min="4410" max="4422" width="9.140625" style="8"/>
    <col min="4423" max="4443" width="0" style="8" hidden="1" customWidth="1"/>
    <col min="4444" max="4608" width="9.140625" style="8"/>
    <col min="4609" max="4609" width="7.140625" style="8" customWidth="1"/>
    <col min="4610" max="4610" width="1.42578125" style="8" customWidth="1"/>
    <col min="4611" max="4611" width="3.5703125" style="8" customWidth="1"/>
    <col min="4612" max="4641" width="2.28515625" style="8" customWidth="1"/>
    <col min="4642" max="4642" width="2.85546875" style="8" customWidth="1"/>
    <col min="4643" max="4643" width="27.140625" style="8" customWidth="1"/>
    <col min="4644" max="4645" width="2.140625" style="8" customWidth="1"/>
    <col min="4646" max="4646" width="7.140625" style="8" customWidth="1"/>
    <col min="4647" max="4647" width="2.85546875" style="8" customWidth="1"/>
    <col min="4648" max="4648" width="11.42578125" style="8" customWidth="1"/>
    <col min="4649" max="4649" width="6.42578125" style="8" customWidth="1"/>
    <col min="4650" max="4650" width="3.5703125" style="8" customWidth="1"/>
    <col min="4651" max="4651" width="13.42578125" style="8" customWidth="1"/>
    <col min="4652" max="4652" width="11.7109375" style="8" customWidth="1"/>
    <col min="4653" max="4664" width="0" style="8" hidden="1" customWidth="1"/>
    <col min="4665" max="4665" width="57" style="8" customWidth="1"/>
    <col min="4666" max="4678" width="9.140625" style="8"/>
    <col min="4679" max="4699" width="0" style="8" hidden="1" customWidth="1"/>
    <col min="4700" max="4864" width="9.140625" style="8"/>
    <col min="4865" max="4865" width="7.140625" style="8" customWidth="1"/>
    <col min="4866" max="4866" width="1.42578125" style="8" customWidth="1"/>
    <col min="4867" max="4867" width="3.5703125" style="8" customWidth="1"/>
    <col min="4868" max="4897" width="2.28515625" style="8" customWidth="1"/>
    <col min="4898" max="4898" width="2.85546875" style="8" customWidth="1"/>
    <col min="4899" max="4899" width="27.140625" style="8" customWidth="1"/>
    <col min="4900" max="4901" width="2.140625" style="8" customWidth="1"/>
    <col min="4902" max="4902" width="7.140625" style="8" customWidth="1"/>
    <col min="4903" max="4903" width="2.85546875" style="8" customWidth="1"/>
    <col min="4904" max="4904" width="11.42578125" style="8" customWidth="1"/>
    <col min="4905" max="4905" width="6.42578125" style="8" customWidth="1"/>
    <col min="4906" max="4906" width="3.5703125" style="8" customWidth="1"/>
    <col min="4907" max="4907" width="13.42578125" style="8" customWidth="1"/>
    <col min="4908" max="4908" width="11.7109375" style="8" customWidth="1"/>
    <col min="4909" max="4920" width="0" style="8" hidden="1" customWidth="1"/>
    <col min="4921" max="4921" width="57" style="8" customWidth="1"/>
    <col min="4922" max="4934" width="9.140625" style="8"/>
    <col min="4935" max="4955" width="0" style="8" hidden="1" customWidth="1"/>
    <col min="4956" max="5120" width="9.140625" style="8"/>
    <col min="5121" max="5121" width="7.140625" style="8" customWidth="1"/>
    <col min="5122" max="5122" width="1.42578125" style="8" customWidth="1"/>
    <col min="5123" max="5123" width="3.5703125" style="8" customWidth="1"/>
    <col min="5124" max="5153" width="2.28515625" style="8" customWidth="1"/>
    <col min="5154" max="5154" width="2.85546875" style="8" customWidth="1"/>
    <col min="5155" max="5155" width="27.140625" style="8" customWidth="1"/>
    <col min="5156" max="5157" width="2.140625" style="8" customWidth="1"/>
    <col min="5158" max="5158" width="7.140625" style="8" customWidth="1"/>
    <col min="5159" max="5159" width="2.85546875" style="8" customWidth="1"/>
    <col min="5160" max="5160" width="11.42578125" style="8" customWidth="1"/>
    <col min="5161" max="5161" width="6.42578125" style="8" customWidth="1"/>
    <col min="5162" max="5162" width="3.5703125" style="8" customWidth="1"/>
    <col min="5163" max="5163" width="13.42578125" style="8" customWidth="1"/>
    <col min="5164" max="5164" width="11.7109375" style="8" customWidth="1"/>
    <col min="5165" max="5176" width="0" style="8" hidden="1" customWidth="1"/>
    <col min="5177" max="5177" width="57" style="8" customWidth="1"/>
    <col min="5178" max="5190" width="9.140625" style="8"/>
    <col min="5191" max="5211" width="0" style="8" hidden="1" customWidth="1"/>
    <col min="5212" max="5376" width="9.140625" style="8"/>
    <col min="5377" max="5377" width="7.140625" style="8" customWidth="1"/>
    <col min="5378" max="5378" width="1.42578125" style="8" customWidth="1"/>
    <col min="5379" max="5379" width="3.5703125" style="8" customWidth="1"/>
    <col min="5380" max="5409" width="2.28515625" style="8" customWidth="1"/>
    <col min="5410" max="5410" width="2.85546875" style="8" customWidth="1"/>
    <col min="5411" max="5411" width="27.140625" style="8" customWidth="1"/>
    <col min="5412" max="5413" width="2.140625" style="8" customWidth="1"/>
    <col min="5414" max="5414" width="7.140625" style="8" customWidth="1"/>
    <col min="5415" max="5415" width="2.85546875" style="8" customWidth="1"/>
    <col min="5416" max="5416" width="11.42578125" style="8" customWidth="1"/>
    <col min="5417" max="5417" width="6.42578125" style="8" customWidth="1"/>
    <col min="5418" max="5418" width="3.5703125" style="8" customWidth="1"/>
    <col min="5419" max="5419" width="13.42578125" style="8" customWidth="1"/>
    <col min="5420" max="5420" width="11.7109375" style="8" customWidth="1"/>
    <col min="5421" max="5432" width="0" style="8" hidden="1" customWidth="1"/>
    <col min="5433" max="5433" width="57" style="8" customWidth="1"/>
    <col min="5434" max="5446" width="9.140625" style="8"/>
    <col min="5447" max="5467" width="0" style="8" hidden="1" customWidth="1"/>
    <col min="5468" max="5632" width="9.140625" style="8"/>
    <col min="5633" max="5633" width="7.140625" style="8" customWidth="1"/>
    <col min="5634" max="5634" width="1.42578125" style="8" customWidth="1"/>
    <col min="5635" max="5635" width="3.5703125" style="8" customWidth="1"/>
    <col min="5636" max="5665" width="2.28515625" style="8" customWidth="1"/>
    <col min="5666" max="5666" width="2.85546875" style="8" customWidth="1"/>
    <col min="5667" max="5667" width="27.140625" style="8" customWidth="1"/>
    <col min="5668" max="5669" width="2.140625" style="8" customWidth="1"/>
    <col min="5670" max="5670" width="7.140625" style="8" customWidth="1"/>
    <col min="5671" max="5671" width="2.85546875" style="8" customWidth="1"/>
    <col min="5672" max="5672" width="11.42578125" style="8" customWidth="1"/>
    <col min="5673" max="5673" width="6.42578125" style="8" customWidth="1"/>
    <col min="5674" max="5674" width="3.5703125" style="8" customWidth="1"/>
    <col min="5675" max="5675" width="13.42578125" style="8" customWidth="1"/>
    <col min="5676" max="5676" width="11.7109375" style="8" customWidth="1"/>
    <col min="5677" max="5688" width="0" style="8" hidden="1" customWidth="1"/>
    <col min="5689" max="5689" width="57" style="8" customWidth="1"/>
    <col min="5690" max="5702" width="9.140625" style="8"/>
    <col min="5703" max="5723" width="0" style="8" hidden="1" customWidth="1"/>
    <col min="5724" max="5888" width="9.140625" style="8"/>
    <col min="5889" max="5889" width="7.140625" style="8" customWidth="1"/>
    <col min="5890" max="5890" width="1.42578125" style="8" customWidth="1"/>
    <col min="5891" max="5891" width="3.5703125" style="8" customWidth="1"/>
    <col min="5892" max="5921" width="2.28515625" style="8" customWidth="1"/>
    <col min="5922" max="5922" width="2.85546875" style="8" customWidth="1"/>
    <col min="5923" max="5923" width="27.140625" style="8" customWidth="1"/>
    <col min="5924" max="5925" width="2.140625" style="8" customWidth="1"/>
    <col min="5926" max="5926" width="7.140625" style="8" customWidth="1"/>
    <col min="5927" max="5927" width="2.85546875" style="8" customWidth="1"/>
    <col min="5928" max="5928" width="11.42578125" style="8" customWidth="1"/>
    <col min="5929" max="5929" width="6.42578125" style="8" customWidth="1"/>
    <col min="5930" max="5930" width="3.5703125" style="8" customWidth="1"/>
    <col min="5931" max="5931" width="13.42578125" style="8" customWidth="1"/>
    <col min="5932" max="5932" width="11.7109375" style="8" customWidth="1"/>
    <col min="5933" max="5944" width="0" style="8" hidden="1" customWidth="1"/>
    <col min="5945" max="5945" width="57" style="8" customWidth="1"/>
    <col min="5946" max="5958" width="9.140625" style="8"/>
    <col min="5959" max="5979" width="0" style="8" hidden="1" customWidth="1"/>
    <col min="5980" max="6144" width="9.140625" style="8"/>
    <col min="6145" max="6145" width="7.140625" style="8" customWidth="1"/>
    <col min="6146" max="6146" width="1.42578125" style="8" customWidth="1"/>
    <col min="6147" max="6147" width="3.5703125" style="8" customWidth="1"/>
    <col min="6148" max="6177" width="2.28515625" style="8" customWidth="1"/>
    <col min="6178" max="6178" width="2.85546875" style="8" customWidth="1"/>
    <col min="6179" max="6179" width="27.140625" style="8" customWidth="1"/>
    <col min="6180" max="6181" width="2.140625" style="8" customWidth="1"/>
    <col min="6182" max="6182" width="7.140625" style="8" customWidth="1"/>
    <col min="6183" max="6183" width="2.85546875" style="8" customWidth="1"/>
    <col min="6184" max="6184" width="11.42578125" style="8" customWidth="1"/>
    <col min="6185" max="6185" width="6.42578125" style="8" customWidth="1"/>
    <col min="6186" max="6186" width="3.5703125" style="8" customWidth="1"/>
    <col min="6187" max="6187" width="13.42578125" style="8" customWidth="1"/>
    <col min="6188" max="6188" width="11.7109375" style="8" customWidth="1"/>
    <col min="6189" max="6200" width="0" style="8" hidden="1" customWidth="1"/>
    <col min="6201" max="6201" width="57" style="8" customWidth="1"/>
    <col min="6202" max="6214" width="9.140625" style="8"/>
    <col min="6215" max="6235" width="0" style="8" hidden="1" customWidth="1"/>
    <col min="6236" max="6400" width="9.140625" style="8"/>
    <col min="6401" max="6401" width="7.140625" style="8" customWidth="1"/>
    <col min="6402" max="6402" width="1.42578125" style="8" customWidth="1"/>
    <col min="6403" max="6403" width="3.5703125" style="8" customWidth="1"/>
    <col min="6404" max="6433" width="2.28515625" style="8" customWidth="1"/>
    <col min="6434" max="6434" width="2.85546875" style="8" customWidth="1"/>
    <col min="6435" max="6435" width="27.140625" style="8" customWidth="1"/>
    <col min="6436" max="6437" width="2.140625" style="8" customWidth="1"/>
    <col min="6438" max="6438" width="7.140625" style="8" customWidth="1"/>
    <col min="6439" max="6439" width="2.85546875" style="8" customWidth="1"/>
    <col min="6440" max="6440" width="11.42578125" style="8" customWidth="1"/>
    <col min="6441" max="6441" width="6.42578125" style="8" customWidth="1"/>
    <col min="6442" max="6442" width="3.5703125" style="8" customWidth="1"/>
    <col min="6443" max="6443" width="13.42578125" style="8" customWidth="1"/>
    <col min="6444" max="6444" width="11.7109375" style="8" customWidth="1"/>
    <col min="6445" max="6456" width="0" style="8" hidden="1" customWidth="1"/>
    <col min="6457" max="6457" width="57" style="8" customWidth="1"/>
    <col min="6458" max="6470" width="9.140625" style="8"/>
    <col min="6471" max="6491" width="0" style="8" hidden="1" customWidth="1"/>
    <col min="6492" max="6656" width="9.140625" style="8"/>
    <col min="6657" max="6657" width="7.140625" style="8" customWidth="1"/>
    <col min="6658" max="6658" width="1.42578125" style="8" customWidth="1"/>
    <col min="6659" max="6659" width="3.5703125" style="8" customWidth="1"/>
    <col min="6660" max="6689" width="2.28515625" style="8" customWidth="1"/>
    <col min="6690" max="6690" width="2.85546875" style="8" customWidth="1"/>
    <col min="6691" max="6691" width="27.140625" style="8" customWidth="1"/>
    <col min="6692" max="6693" width="2.140625" style="8" customWidth="1"/>
    <col min="6694" max="6694" width="7.140625" style="8" customWidth="1"/>
    <col min="6695" max="6695" width="2.85546875" style="8" customWidth="1"/>
    <col min="6696" max="6696" width="11.42578125" style="8" customWidth="1"/>
    <col min="6697" max="6697" width="6.42578125" style="8" customWidth="1"/>
    <col min="6698" max="6698" width="3.5703125" style="8" customWidth="1"/>
    <col min="6699" max="6699" width="13.42578125" style="8" customWidth="1"/>
    <col min="6700" max="6700" width="11.7109375" style="8" customWidth="1"/>
    <col min="6701" max="6712" width="0" style="8" hidden="1" customWidth="1"/>
    <col min="6713" max="6713" width="57" style="8" customWidth="1"/>
    <col min="6714" max="6726" width="9.140625" style="8"/>
    <col min="6727" max="6747" width="0" style="8" hidden="1" customWidth="1"/>
    <col min="6748" max="6912" width="9.140625" style="8"/>
    <col min="6913" max="6913" width="7.140625" style="8" customWidth="1"/>
    <col min="6914" max="6914" width="1.42578125" style="8" customWidth="1"/>
    <col min="6915" max="6915" width="3.5703125" style="8" customWidth="1"/>
    <col min="6916" max="6945" width="2.28515625" style="8" customWidth="1"/>
    <col min="6946" max="6946" width="2.85546875" style="8" customWidth="1"/>
    <col min="6947" max="6947" width="27.140625" style="8" customWidth="1"/>
    <col min="6948" max="6949" width="2.140625" style="8" customWidth="1"/>
    <col min="6950" max="6950" width="7.140625" style="8" customWidth="1"/>
    <col min="6951" max="6951" width="2.85546875" style="8" customWidth="1"/>
    <col min="6952" max="6952" width="11.42578125" style="8" customWidth="1"/>
    <col min="6953" max="6953" width="6.42578125" style="8" customWidth="1"/>
    <col min="6954" max="6954" width="3.5703125" style="8" customWidth="1"/>
    <col min="6955" max="6955" width="13.42578125" style="8" customWidth="1"/>
    <col min="6956" max="6956" width="11.7109375" style="8" customWidth="1"/>
    <col min="6957" max="6968" width="0" style="8" hidden="1" customWidth="1"/>
    <col min="6969" max="6969" width="57" style="8" customWidth="1"/>
    <col min="6970" max="6982" width="9.140625" style="8"/>
    <col min="6983" max="7003" width="0" style="8" hidden="1" customWidth="1"/>
    <col min="7004" max="7168" width="9.140625" style="8"/>
    <col min="7169" max="7169" width="7.140625" style="8" customWidth="1"/>
    <col min="7170" max="7170" width="1.42578125" style="8" customWidth="1"/>
    <col min="7171" max="7171" width="3.5703125" style="8" customWidth="1"/>
    <col min="7172" max="7201" width="2.28515625" style="8" customWidth="1"/>
    <col min="7202" max="7202" width="2.85546875" style="8" customWidth="1"/>
    <col min="7203" max="7203" width="27.140625" style="8" customWidth="1"/>
    <col min="7204" max="7205" width="2.140625" style="8" customWidth="1"/>
    <col min="7206" max="7206" width="7.140625" style="8" customWidth="1"/>
    <col min="7207" max="7207" width="2.85546875" style="8" customWidth="1"/>
    <col min="7208" max="7208" width="11.42578125" style="8" customWidth="1"/>
    <col min="7209" max="7209" width="6.42578125" style="8" customWidth="1"/>
    <col min="7210" max="7210" width="3.5703125" style="8" customWidth="1"/>
    <col min="7211" max="7211" width="13.42578125" style="8" customWidth="1"/>
    <col min="7212" max="7212" width="11.7109375" style="8" customWidth="1"/>
    <col min="7213" max="7224" width="0" style="8" hidden="1" customWidth="1"/>
    <col min="7225" max="7225" width="57" style="8" customWidth="1"/>
    <col min="7226" max="7238" width="9.140625" style="8"/>
    <col min="7239" max="7259" width="0" style="8" hidden="1" customWidth="1"/>
    <col min="7260" max="7424" width="9.140625" style="8"/>
    <col min="7425" max="7425" width="7.140625" style="8" customWidth="1"/>
    <col min="7426" max="7426" width="1.42578125" style="8" customWidth="1"/>
    <col min="7427" max="7427" width="3.5703125" style="8" customWidth="1"/>
    <col min="7428" max="7457" width="2.28515625" style="8" customWidth="1"/>
    <col min="7458" max="7458" width="2.85546875" style="8" customWidth="1"/>
    <col min="7459" max="7459" width="27.140625" style="8" customWidth="1"/>
    <col min="7460" max="7461" width="2.140625" style="8" customWidth="1"/>
    <col min="7462" max="7462" width="7.140625" style="8" customWidth="1"/>
    <col min="7463" max="7463" width="2.85546875" style="8" customWidth="1"/>
    <col min="7464" max="7464" width="11.42578125" style="8" customWidth="1"/>
    <col min="7465" max="7465" width="6.42578125" style="8" customWidth="1"/>
    <col min="7466" max="7466" width="3.5703125" style="8" customWidth="1"/>
    <col min="7467" max="7467" width="13.42578125" style="8" customWidth="1"/>
    <col min="7468" max="7468" width="11.7109375" style="8" customWidth="1"/>
    <col min="7469" max="7480" width="0" style="8" hidden="1" customWidth="1"/>
    <col min="7481" max="7481" width="57" style="8" customWidth="1"/>
    <col min="7482" max="7494" width="9.140625" style="8"/>
    <col min="7495" max="7515" width="0" style="8" hidden="1" customWidth="1"/>
    <col min="7516" max="7680" width="9.140625" style="8"/>
    <col min="7681" max="7681" width="7.140625" style="8" customWidth="1"/>
    <col min="7682" max="7682" width="1.42578125" style="8" customWidth="1"/>
    <col min="7683" max="7683" width="3.5703125" style="8" customWidth="1"/>
    <col min="7684" max="7713" width="2.28515625" style="8" customWidth="1"/>
    <col min="7714" max="7714" width="2.85546875" style="8" customWidth="1"/>
    <col min="7715" max="7715" width="27.140625" style="8" customWidth="1"/>
    <col min="7716" max="7717" width="2.140625" style="8" customWidth="1"/>
    <col min="7718" max="7718" width="7.140625" style="8" customWidth="1"/>
    <col min="7719" max="7719" width="2.85546875" style="8" customWidth="1"/>
    <col min="7720" max="7720" width="11.42578125" style="8" customWidth="1"/>
    <col min="7721" max="7721" width="6.42578125" style="8" customWidth="1"/>
    <col min="7722" max="7722" width="3.5703125" style="8" customWidth="1"/>
    <col min="7723" max="7723" width="13.42578125" style="8" customWidth="1"/>
    <col min="7724" max="7724" width="11.7109375" style="8" customWidth="1"/>
    <col min="7725" max="7736" width="0" style="8" hidden="1" customWidth="1"/>
    <col min="7737" max="7737" width="57" style="8" customWidth="1"/>
    <col min="7738" max="7750" width="9.140625" style="8"/>
    <col min="7751" max="7771" width="0" style="8" hidden="1" customWidth="1"/>
    <col min="7772" max="7936" width="9.140625" style="8"/>
    <col min="7937" max="7937" width="7.140625" style="8" customWidth="1"/>
    <col min="7938" max="7938" width="1.42578125" style="8" customWidth="1"/>
    <col min="7939" max="7939" width="3.5703125" style="8" customWidth="1"/>
    <col min="7940" max="7969" width="2.28515625" style="8" customWidth="1"/>
    <col min="7970" max="7970" width="2.85546875" style="8" customWidth="1"/>
    <col min="7971" max="7971" width="27.140625" style="8" customWidth="1"/>
    <col min="7972" max="7973" width="2.140625" style="8" customWidth="1"/>
    <col min="7974" max="7974" width="7.140625" style="8" customWidth="1"/>
    <col min="7975" max="7975" width="2.85546875" style="8" customWidth="1"/>
    <col min="7976" max="7976" width="11.42578125" style="8" customWidth="1"/>
    <col min="7977" max="7977" width="6.42578125" style="8" customWidth="1"/>
    <col min="7978" max="7978" width="3.5703125" style="8" customWidth="1"/>
    <col min="7979" max="7979" width="13.42578125" style="8" customWidth="1"/>
    <col min="7980" max="7980" width="11.7109375" style="8" customWidth="1"/>
    <col min="7981" max="7992" width="0" style="8" hidden="1" customWidth="1"/>
    <col min="7993" max="7993" width="57" style="8" customWidth="1"/>
    <col min="7994" max="8006" width="9.140625" style="8"/>
    <col min="8007" max="8027" width="0" style="8" hidden="1" customWidth="1"/>
    <col min="8028" max="8192" width="9.140625" style="8"/>
    <col min="8193" max="8193" width="7.140625" style="8" customWidth="1"/>
    <col min="8194" max="8194" width="1.42578125" style="8" customWidth="1"/>
    <col min="8195" max="8195" width="3.5703125" style="8" customWidth="1"/>
    <col min="8196" max="8225" width="2.28515625" style="8" customWidth="1"/>
    <col min="8226" max="8226" width="2.85546875" style="8" customWidth="1"/>
    <col min="8227" max="8227" width="27.140625" style="8" customWidth="1"/>
    <col min="8228" max="8229" width="2.140625" style="8" customWidth="1"/>
    <col min="8230" max="8230" width="7.140625" style="8" customWidth="1"/>
    <col min="8231" max="8231" width="2.85546875" style="8" customWidth="1"/>
    <col min="8232" max="8232" width="11.42578125" style="8" customWidth="1"/>
    <col min="8233" max="8233" width="6.42578125" style="8" customWidth="1"/>
    <col min="8234" max="8234" width="3.5703125" style="8" customWidth="1"/>
    <col min="8235" max="8235" width="13.42578125" style="8" customWidth="1"/>
    <col min="8236" max="8236" width="11.7109375" style="8" customWidth="1"/>
    <col min="8237" max="8248" width="0" style="8" hidden="1" customWidth="1"/>
    <col min="8249" max="8249" width="57" style="8" customWidth="1"/>
    <col min="8250" max="8262" width="9.140625" style="8"/>
    <col min="8263" max="8283" width="0" style="8" hidden="1" customWidth="1"/>
    <col min="8284" max="8448" width="9.140625" style="8"/>
    <col min="8449" max="8449" width="7.140625" style="8" customWidth="1"/>
    <col min="8450" max="8450" width="1.42578125" style="8" customWidth="1"/>
    <col min="8451" max="8451" width="3.5703125" style="8" customWidth="1"/>
    <col min="8452" max="8481" width="2.28515625" style="8" customWidth="1"/>
    <col min="8482" max="8482" width="2.85546875" style="8" customWidth="1"/>
    <col min="8483" max="8483" width="27.140625" style="8" customWidth="1"/>
    <col min="8484" max="8485" width="2.140625" style="8" customWidth="1"/>
    <col min="8486" max="8486" width="7.140625" style="8" customWidth="1"/>
    <col min="8487" max="8487" width="2.85546875" style="8" customWidth="1"/>
    <col min="8488" max="8488" width="11.42578125" style="8" customWidth="1"/>
    <col min="8489" max="8489" width="6.42578125" style="8" customWidth="1"/>
    <col min="8490" max="8490" width="3.5703125" style="8" customWidth="1"/>
    <col min="8491" max="8491" width="13.42578125" style="8" customWidth="1"/>
    <col min="8492" max="8492" width="11.7109375" style="8" customWidth="1"/>
    <col min="8493" max="8504" width="0" style="8" hidden="1" customWidth="1"/>
    <col min="8505" max="8505" width="57" style="8" customWidth="1"/>
    <col min="8506" max="8518" width="9.140625" style="8"/>
    <col min="8519" max="8539" width="0" style="8" hidden="1" customWidth="1"/>
    <col min="8540" max="8704" width="9.140625" style="8"/>
    <col min="8705" max="8705" width="7.140625" style="8" customWidth="1"/>
    <col min="8706" max="8706" width="1.42578125" style="8" customWidth="1"/>
    <col min="8707" max="8707" width="3.5703125" style="8" customWidth="1"/>
    <col min="8708" max="8737" width="2.28515625" style="8" customWidth="1"/>
    <col min="8738" max="8738" width="2.85546875" style="8" customWidth="1"/>
    <col min="8739" max="8739" width="27.140625" style="8" customWidth="1"/>
    <col min="8740" max="8741" width="2.140625" style="8" customWidth="1"/>
    <col min="8742" max="8742" width="7.140625" style="8" customWidth="1"/>
    <col min="8743" max="8743" width="2.85546875" style="8" customWidth="1"/>
    <col min="8744" max="8744" width="11.42578125" style="8" customWidth="1"/>
    <col min="8745" max="8745" width="6.42578125" style="8" customWidth="1"/>
    <col min="8746" max="8746" width="3.5703125" style="8" customWidth="1"/>
    <col min="8747" max="8747" width="13.42578125" style="8" customWidth="1"/>
    <col min="8748" max="8748" width="11.7109375" style="8" customWidth="1"/>
    <col min="8749" max="8760" width="0" style="8" hidden="1" customWidth="1"/>
    <col min="8761" max="8761" width="57" style="8" customWidth="1"/>
    <col min="8762" max="8774" width="9.140625" style="8"/>
    <col min="8775" max="8795" width="0" style="8" hidden="1" customWidth="1"/>
    <col min="8796" max="8960" width="9.140625" style="8"/>
    <col min="8961" max="8961" width="7.140625" style="8" customWidth="1"/>
    <col min="8962" max="8962" width="1.42578125" style="8" customWidth="1"/>
    <col min="8963" max="8963" width="3.5703125" style="8" customWidth="1"/>
    <col min="8964" max="8993" width="2.28515625" style="8" customWidth="1"/>
    <col min="8994" max="8994" width="2.85546875" style="8" customWidth="1"/>
    <col min="8995" max="8995" width="27.140625" style="8" customWidth="1"/>
    <col min="8996" max="8997" width="2.140625" style="8" customWidth="1"/>
    <col min="8998" max="8998" width="7.140625" style="8" customWidth="1"/>
    <col min="8999" max="8999" width="2.85546875" style="8" customWidth="1"/>
    <col min="9000" max="9000" width="11.42578125" style="8" customWidth="1"/>
    <col min="9001" max="9001" width="6.42578125" style="8" customWidth="1"/>
    <col min="9002" max="9002" width="3.5703125" style="8" customWidth="1"/>
    <col min="9003" max="9003" width="13.42578125" style="8" customWidth="1"/>
    <col min="9004" max="9004" width="11.7109375" style="8" customWidth="1"/>
    <col min="9005" max="9016" width="0" style="8" hidden="1" customWidth="1"/>
    <col min="9017" max="9017" width="57" style="8" customWidth="1"/>
    <col min="9018" max="9030" width="9.140625" style="8"/>
    <col min="9031" max="9051" width="0" style="8" hidden="1" customWidth="1"/>
    <col min="9052" max="9216" width="9.140625" style="8"/>
    <col min="9217" max="9217" width="7.140625" style="8" customWidth="1"/>
    <col min="9218" max="9218" width="1.42578125" style="8" customWidth="1"/>
    <col min="9219" max="9219" width="3.5703125" style="8" customWidth="1"/>
    <col min="9220" max="9249" width="2.28515625" style="8" customWidth="1"/>
    <col min="9250" max="9250" width="2.85546875" style="8" customWidth="1"/>
    <col min="9251" max="9251" width="27.140625" style="8" customWidth="1"/>
    <col min="9252" max="9253" width="2.140625" style="8" customWidth="1"/>
    <col min="9254" max="9254" width="7.140625" style="8" customWidth="1"/>
    <col min="9255" max="9255" width="2.85546875" style="8" customWidth="1"/>
    <col min="9256" max="9256" width="11.42578125" style="8" customWidth="1"/>
    <col min="9257" max="9257" width="6.42578125" style="8" customWidth="1"/>
    <col min="9258" max="9258" width="3.5703125" style="8" customWidth="1"/>
    <col min="9259" max="9259" width="13.42578125" style="8" customWidth="1"/>
    <col min="9260" max="9260" width="11.7109375" style="8" customWidth="1"/>
    <col min="9261" max="9272" width="0" style="8" hidden="1" customWidth="1"/>
    <col min="9273" max="9273" width="57" style="8" customWidth="1"/>
    <col min="9274" max="9286" width="9.140625" style="8"/>
    <col min="9287" max="9307" width="0" style="8" hidden="1" customWidth="1"/>
    <col min="9308" max="9472" width="9.140625" style="8"/>
    <col min="9473" max="9473" width="7.140625" style="8" customWidth="1"/>
    <col min="9474" max="9474" width="1.42578125" style="8" customWidth="1"/>
    <col min="9475" max="9475" width="3.5703125" style="8" customWidth="1"/>
    <col min="9476" max="9505" width="2.28515625" style="8" customWidth="1"/>
    <col min="9506" max="9506" width="2.85546875" style="8" customWidth="1"/>
    <col min="9507" max="9507" width="27.140625" style="8" customWidth="1"/>
    <col min="9508" max="9509" width="2.140625" style="8" customWidth="1"/>
    <col min="9510" max="9510" width="7.140625" style="8" customWidth="1"/>
    <col min="9511" max="9511" width="2.85546875" style="8" customWidth="1"/>
    <col min="9512" max="9512" width="11.42578125" style="8" customWidth="1"/>
    <col min="9513" max="9513" width="6.42578125" style="8" customWidth="1"/>
    <col min="9514" max="9514" width="3.5703125" style="8" customWidth="1"/>
    <col min="9515" max="9515" width="13.42578125" style="8" customWidth="1"/>
    <col min="9516" max="9516" width="11.7109375" style="8" customWidth="1"/>
    <col min="9517" max="9528" width="0" style="8" hidden="1" customWidth="1"/>
    <col min="9529" max="9529" width="57" style="8" customWidth="1"/>
    <col min="9530" max="9542" width="9.140625" style="8"/>
    <col min="9543" max="9563" width="0" style="8" hidden="1" customWidth="1"/>
    <col min="9564" max="9728" width="9.140625" style="8"/>
    <col min="9729" max="9729" width="7.140625" style="8" customWidth="1"/>
    <col min="9730" max="9730" width="1.42578125" style="8" customWidth="1"/>
    <col min="9731" max="9731" width="3.5703125" style="8" customWidth="1"/>
    <col min="9732" max="9761" width="2.28515625" style="8" customWidth="1"/>
    <col min="9762" max="9762" width="2.85546875" style="8" customWidth="1"/>
    <col min="9763" max="9763" width="27.140625" style="8" customWidth="1"/>
    <col min="9764" max="9765" width="2.140625" style="8" customWidth="1"/>
    <col min="9766" max="9766" width="7.140625" style="8" customWidth="1"/>
    <col min="9767" max="9767" width="2.85546875" style="8" customWidth="1"/>
    <col min="9768" max="9768" width="11.42578125" style="8" customWidth="1"/>
    <col min="9769" max="9769" width="6.42578125" style="8" customWidth="1"/>
    <col min="9770" max="9770" width="3.5703125" style="8" customWidth="1"/>
    <col min="9771" max="9771" width="13.42578125" style="8" customWidth="1"/>
    <col min="9772" max="9772" width="11.7109375" style="8" customWidth="1"/>
    <col min="9773" max="9784" width="0" style="8" hidden="1" customWidth="1"/>
    <col min="9785" max="9785" width="57" style="8" customWidth="1"/>
    <col min="9786" max="9798" width="9.140625" style="8"/>
    <col min="9799" max="9819" width="0" style="8" hidden="1" customWidth="1"/>
    <col min="9820" max="9984" width="9.140625" style="8"/>
    <col min="9985" max="9985" width="7.140625" style="8" customWidth="1"/>
    <col min="9986" max="9986" width="1.42578125" style="8" customWidth="1"/>
    <col min="9987" max="9987" width="3.5703125" style="8" customWidth="1"/>
    <col min="9988" max="10017" width="2.28515625" style="8" customWidth="1"/>
    <col min="10018" max="10018" width="2.85546875" style="8" customWidth="1"/>
    <col min="10019" max="10019" width="27.140625" style="8" customWidth="1"/>
    <col min="10020" max="10021" width="2.140625" style="8" customWidth="1"/>
    <col min="10022" max="10022" width="7.140625" style="8" customWidth="1"/>
    <col min="10023" max="10023" width="2.85546875" style="8" customWidth="1"/>
    <col min="10024" max="10024" width="11.42578125" style="8" customWidth="1"/>
    <col min="10025" max="10025" width="6.42578125" style="8" customWidth="1"/>
    <col min="10026" max="10026" width="3.5703125" style="8" customWidth="1"/>
    <col min="10027" max="10027" width="13.42578125" style="8" customWidth="1"/>
    <col min="10028" max="10028" width="11.7109375" style="8" customWidth="1"/>
    <col min="10029" max="10040" width="0" style="8" hidden="1" customWidth="1"/>
    <col min="10041" max="10041" width="57" style="8" customWidth="1"/>
    <col min="10042" max="10054" width="9.140625" style="8"/>
    <col min="10055" max="10075" width="0" style="8" hidden="1" customWidth="1"/>
    <col min="10076" max="10240" width="9.140625" style="8"/>
    <col min="10241" max="10241" width="7.140625" style="8" customWidth="1"/>
    <col min="10242" max="10242" width="1.42578125" style="8" customWidth="1"/>
    <col min="10243" max="10243" width="3.5703125" style="8" customWidth="1"/>
    <col min="10244" max="10273" width="2.28515625" style="8" customWidth="1"/>
    <col min="10274" max="10274" width="2.85546875" style="8" customWidth="1"/>
    <col min="10275" max="10275" width="27.140625" style="8" customWidth="1"/>
    <col min="10276" max="10277" width="2.140625" style="8" customWidth="1"/>
    <col min="10278" max="10278" width="7.140625" style="8" customWidth="1"/>
    <col min="10279" max="10279" width="2.85546875" style="8" customWidth="1"/>
    <col min="10280" max="10280" width="11.42578125" style="8" customWidth="1"/>
    <col min="10281" max="10281" width="6.42578125" style="8" customWidth="1"/>
    <col min="10282" max="10282" width="3.5703125" style="8" customWidth="1"/>
    <col min="10283" max="10283" width="13.42578125" style="8" customWidth="1"/>
    <col min="10284" max="10284" width="11.7109375" style="8" customWidth="1"/>
    <col min="10285" max="10296" width="0" style="8" hidden="1" customWidth="1"/>
    <col min="10297" max="10297" width="57" style="8" customWidth="1"/>
    <col min="10298" max="10310" width="9.140625" style="8"/>
    <col min="10311" max="10331" width="0" style="8" hidden="1" customWidth="1"/>
    <col min="10332" max="10496" width="9.140625" style="8"/>
    <col min="10497" max="10497" width="7.140625" style="8" customWidth="1"/>
    <col min="10498" max="10498" width="1.42578125" style="8" customWidth="1"/>
    <col min="10499" max="10499" width="3.5703125" style="8" customWidth="1"/>
    <col min="10500" max="10529" width="2.28515625" style="8" customWidth="1"/>
    <col min="10530" max="10530" width="2.85546875" style="8" customWidth="1"/>
    <col min="10531" max="10531" width="27.140625" style="8" customWidth="1"/>
    <col min="10532" max="10533" width="2.140625" style="8" customWidth="1"/>
    <col min="10534" max="10534" width="7.140625" style="8" customWidth="1"/>
    <col min="10535" max="10535" width="2.85546875" style="8" customWidth="1"/>
    <col min="10536" max="10536" width="11.42578125" style="8" customWidth="1"/>
    <col min="10537" max="10537" width="6.42578125" style="8" customWidth="1"/>
    <col min="10538" max="10538" width="3.5703125" style="8" customWidth="1"/>
    <col min="10539" max="10539" width="13.42578125" style="8" customWidth="1"/>
    <col min="10540" max="10540" width="11.7109375" style="8" customWidth="1"/>
    <col min="10541" max="10552" width="0" style="8" hidden="1" customWidth="1"/>
    <col min="10553" max="10553" width="57" style="8" customWidth="1"/>
    <col min="10554" max="10566" width="9.140625" style="8"/>
    <col min="10567" max="10587" width="0" style="8" hidden="1" customWidth="1"/>
    <col min="10588" max="10752" width="9.140625" style="8"/>
    <col min="10753" max="10753" width="7.140625" style="8" customWidth="1"/>
    <col min="10754" max="10754" width="1.42578125" style="8" customWidth="1"/>
    <col min="10755" max="10755" width="3.5703125" style="8" customWidth="1"/>
    <col min="10756" max="10785" width="2.28515625" style="8" customWidth="1"/>
    <col min="10786" max="10786" width="2.85546875" style="8" customWidth="1"/>
    <col min="10787" max="10787" width="27.140625" style="8" customWidth="1"/>
    <col min="10788" max="10789" width="2.140625" style="8" customWidth="1"/>
    <col min="10790" max="10790" width="7.140625" style="8" customWidth="1"/>
    <col min="10791" max="10791" width="2.85546875" style="8" customWidth="1"/>
    <col min="10792" max="10792" width="11.42578125" style="8" customWidth="1"/>
    <col min="10793" max="10793" width="6.42578125" style="8" customWidth="1"/>
    <col min="10794" max="10794" width="3.5703125" style="8" customWidth="1"/>
    <col min="10795" max="10795" width="13.42578125" style="8" customWidth="1"/>
    <col min="10796" max="10796" width="11.7109375" style="8" customWidth="1"/>
    <col min="10797" max="10808" width="0" style="8" hidden="1" customWidth="1"/>
    <col min="10809" max="10809" width="57" style="8" customWidth="1"/>
    <col min="10810" max="10822" width="9.140625" style="8"/>
    <col min="10823" max="10843" width="0" style="8" hidden="1" customWidth="1"/>
    <col min="10844" max="11008" width="9.140625" style="8"/>
    <col min="11009" max="11009" width="7.140625" style="8" customWidth="1"/>
    <col min="11010" max="11010" width="1.42578125" style="8" customWidth="1"/>
    <col min="11011" max="11011" width="3.5703125" style="8" customWidth="1"/>
    <col min="11012" max="11041" width="2.28515625" style="8" customWidth="1"/>
    <col min="11042" max="11042" width="2.85546875" style="8" customWidth="1"/>
    <col min="11043" max="11043" width="27.140625" style="8" customWidth="1"/>
    <col min="11044" max="11045" width="2.140625" style="8" customWidth="1"/>
    <col min="11046" max="11046" width="7.140625" style="8" customWidth="1"/>
    <col min="11047" max="11047" width="2.85546875" style="8" customWidth="1"/>
    <col min="11048" max="11048" width="11.42578125" style="8" customWidth="1"/>
    <col min="11049" max="11049" width="6.42578125" style="8" customWidth="1"/>
    <col min="11050" max="11050" width="3.5703125" style="8" customWidth="1"/>
    <col min="11051" max="11051" width="13.42578125" style="8" customWidth="1"/>
    <col min="11052" max="11052" width="11.7109375" style="8" customWidth="1"/>
    <col min="11053" max="11064" width="0" style="8" hidden="1" customWidth="1"/>
    <col min="11065" max="11065" width="57" style="8" customWidth="1"/>
    <col min="11066" max="11078" width="9.140625" style="8"/>
    <col min="11079" max="11099" width="0" style="8" hidden="1" customWidth="1"/>
    <col min="11100" max="11264" width="9.140625" style="8"/>
    <col min="11265" max="11265" width="7.140625" style="8" customWidth="1"/>
    <col min="11266" max="11266" width="1.42578125" style="8" customWidth="1"/>
    <col min="11267" max="11267" width="3.5703125" style="8" customWidth="1"/>
    <col min="11268" max="11297" width="2.28515625" style="8" customWidth="1"/>
    <col min="11298" max="11298" width="2.85546875" style="8" customWidth="1"/>
    <col min="11299" max="11299" width="27.140625" style="8" customWidth="1"/>
    <col min="11300" max="11301" width="2.140625" style="8" customWidth="1"/>
    <col min="11302" max="11302" width="7.140625" style="8" customWidth="1"/>
    <col min="11303" max="11303" width="2.85546875" style="8" customWidth="1"/>
    <col min="11304" max="11304" width="11.42578125" style="8" customWidth="1"/>
    <col min="11305" max="11305" width="6.42578125" style="8" customWidth="1"/>
    <col min="11306" max="11306" width="3.5703125" style="8" customWidth="1"/>
    <col min="11307" max="11307" width="13.42578125" style="8" customWidth="1"/>
    <col min="11308" max="11308" width="11.7109375" style="8" customWidth="1"/>
    <col min="11309" max="11320" width="0" style="8" hidden="1" customWidth="1"/>
    <col min="11321" max="11321" width="57" style="8" customWidth="1"/>
    <col min="11322" max="11334" width="9.140625" style="8"/>
    <col min="11335" max="11355" width="0" style="8" hidden="1" customWidth="1"/>
    <col min="11356" max="11520" width="9.140625" style="8"/>
    <col min="11521" max="11521" width="7.140625" style="8" customWidth="1"/>
    <col min="11522" max="11522" width="1.42578125" style="8" customWidth="1"/>
    <col min="11523" max="11523" width="3.5703125" style="8" customWidth="1"/>
    <col min="11524" max="11553" width="2.28515625" style="8" customWidth="1"/>
    <col min="11554" max="11554" width="2.85546875" style="8" customWidth="1"/>
    <col min="11555" max="11555" width="27.140625" style="8" customWidth="1"/>
    <col min="11556" max="11557" width="2.140625" style="8" customWidth="1"/>
    <col min="11558" max="11558" width="7.140625" style="8" customWidth="1"/>
    <col min="11559" max="11559" width="2.85546875" style="8" customWidth="1"/>
    <col min="11560" max="11560" width="11.42578125" style="8" customWidth="1"/>
    <col min="11561" max="11561" width="6.42578125" style="8" customWidth="1"/>
    <col min="11562" max="11562" width="3.5703125" style="8" customWidth="1"/>
    <col min="11563" max="11563" width="13.42578125" style="8" customWidth="1"/>
    <col min="11564" max="11564" width="11.7109375" style="8" customWidth="1"/>
    <col min="11565" max="11576" width="0" style="8" hidden="1" customWidth="1"/>
    <col min="11577" max="11577" width="57" style="8" customWidth="1"/>
    <col min="11578" max="11590" width="9.140625" style="8"/>
    <col min="11591" max="11611" width="0" style="8" hidden="1" customWidth="1"/>
    <col min="11612" max="11776" width="9.140625" style="8"/>
    <col min="11777" max="11777" width="7.140625" style="8" customWidth="1"/>
    <col min="11778" max="11778" width="1.42578125" style="8" customWidth="1"/>
    <col min="11779" max="11779" width="3.5703125" style="8" customWidth="1"/>
    <col min="11780" max="11809" width="2.28515625" style="8" customWidth="1"/>
    <col min="11810" max="11810" width="2.85546875" style="8" customWidth="1"/>
    <col min="11811" max="11811" width="27.140625" style="8" customWidth="1"/>
    <col min="11812" max="11813" width="2.140625" style="8" customWidth="1"/>
    <col min="11814" max="11814" width="7.140625" style="8" customWidth="1"/>
    <col min="11815" max="11815" width="2.85546875" style="8" customWidth="1"/>
    <col min="11816" max="11816" width="11.42578125" style="8" customWidth="1"/>
    <col min="11817" max="11817" width="6.42578125" style="8" customWidth="1"/>
    <col min="11818" max="11818" width="3.5703125" style="8" customWidth="1"/>
    <col min="11819" max="11819" width="13.42578125" style="8" customWidth="1"/>
    <col min="11820" max="11820" width="11.7109375" style="8" customWidth="1"/>
    <col min="11821" max="11832" width="0" style="8" hidden="1" customWidth="1"/>
    <col min="11833" max="11833" width="57" style="8" customWidth="1"/>
    <col min="11834" max="11846" width="9.140625" style="8"/>
    <col min="11847" max="11867" width="0" style="8" hidden="1" customWidth="1"/>
    <col min="11868" max="12032" width="9.140625" style="8"/>
    <col min="12033" max="12033" width="7.140625" style="8" customWidth="1"/>
    <col min="12034" max="12034" width="1.42578125" style="8" customWidth="1"/>
    <col min="12035" max="12035" width="3.5703125" style="8" customWidth="1"/>
    <col min="12036" max="12065" width="2.28515625" style="8" customWidth="1"/>
    <col min="12066" max="12066" width="2.85546875" style="8" customWidth="1"/>
    <col min="12067" max="12067" width="27.140625" style="8" customWidth="1"/>
    <col min="12068" max="12069" width="2.140625" style="8" customWidth="1"/>
    <col min="12070" max="12070" width="7.140625" style="8" customWidth="1"/>
    <col min="12071" max="12071" width="2.85546875" style="8" customWidth="1"/>
    <col min="12072" max="12072" width="11.42578125" style="8" customWidth="1"/>
    <col min="12073" max="12073" width="6.42578125" style="8" customWidth="1"/>
    <col min="12074" max="12074" width="3.5703125" style="8" customWidth="1"/>
    <col min="12075" max="12075" width="13.42578125" style="8" customWidth="1"/>
    <col min="12076" max="12076" width="11.7109375" style="8" customWidth="1"/>
    <col min="12077" max="12088" width="0" style="8" hidden="1" customWidth="1"/>
    <col min="12089" max="12089" width="57" style="8" customWidth="1"/>
    <col min="12090" max="12102" width="9.140625" style="8"/>
    <col min="12103" max="12123" width="0" style="8" hidden="1" customWidth="1"/>
    <col min="12124" max="12288" width="9.140625" style="8"/>
    <col min="12289" max="12289" width="7.140625" style="8" customWidth="1"/>
    <col min="12290" max="12290" width="1.42578125" style="8" customWidth="1"/>
    <col min="12291" max="12291" width="3.5703125" style="8" customWidth="1"/>
    <col min="12292" max="12321" width="2.28515625" style="8" customWidth="1"/>
    <col min="12322" max="12322" width="2.85546875" style="8" customWidth="1"/>
    <col min="12323" max="12323" width="27.140625" style="8" customWidth="1"/>
    <col min="12324" max="12325" width="2.140625" style="8" customWidth="1"/>
    <col min="12326" max="12326" width="7.140625" style="8" customWidth="1"/>
    <col min="12327" max="12327" width="2.85546875" style="8" customWidth="1"/>
    <col min="12328" max="12328" width="11.42578125" style="8" customWidth="1"/>
    <col min="12329" max="12329" width="6.42578125" style="8" customWidth="1"/>
    <col min="12330" max="12330" width="3.5703125" style="8" customWidth="1"/>
    <col min="12331" max="12331" width="13.42578125" style="8" customWidth="1"/>
    <col min="12332" max="12332" width="11.7109375" style="8" customWidth="1"/>
    <col min="12333" max="12344" width="0" style="8" hidden="1" customWidth="1"/>
    <col min="12345" max="12345" width="57" style="8" customWidth="1"/>
    <col min="12346" max="12358" width="9.140625" style="8"/>
    <col min="12359" max="12379" width="0" style="8" hidden="1" customWidth="1"/>
    <col min="12380" max="12544" width="9.140625" style="8"/>
    <col min="12545" max="12545" width="7.140625" style="8" customWidth="1"/>
    <col min="12546" max="12546" width="1.42578125" style="8" customWidth="1"/>
    <col min="12547" max="12547" width="3.5703125" style="8" customWidth="1"/>
    <col min="12548" max="12577" width="2.28515625" style="8" customWidth="1"/>
    <col min="12578" max="12578" width="2.85546875" style="8" customWidth="1"/>
    <col min="12579" max="12579" width="27.140625" style="8" customWidth="1"/>
    <col min="12580" max="12581" width="2.140625" style="8" customWidth="1"/>
    <col min="12582" max="12582" width="7.140625" style="8" customWidth="1"/>
    <col min="12583" max="12583" width="2.85546875" style="8" customWidth="1"/>
    <col min="12584" max="12584" width="11.42578125" style="8" customWidth="1"/>
    <col min="12585" max="12585" width="6.42578125" style="8" customWidth="1"/>
    <col min="12586" max="12586" width="3.5703125" style="8" customWidth="1"/>
    <col min="12587" max="12587" width="13.42578125" style="8" customWidth="1"/>
    <col min="12588" max="12588" width="11.7109375" style="8" customWidth="1"/>
    <col min="12589" max="12600" width="0" style="8" hidden="1" customWidth="1"/>
    <col min="12601" max="12601" width="57" style="8" customWidth="1"/>
    <col min="12602" max="12614" width="9.140625" style="8"/>
    <col min="12615" max="12635" width="0" style="8" hidden="1" customWidth="1"/>
    <col min="12636" max="12800" width="9.140625" style="8"/>
    <col min="12801" max="12801" width="7.140625" style="8" customWidth="1"/>
    <col min="12802" max="12802" width="1.42578125" style="8" customWidth="1"/>
    <col min="12803" max="12803" width="3.5703125" style="8" customWidth="1"/>
    <col min="12804" max="12833" width="2.28515625" style="8" customWidth="1"/>
    <col min="12834" max="12834" width="2.85546875" style="8" customWidth="1"/>
    <col min="12835" max="12835" width="27.140625" style="8" customWidth="1"/>
    <col min="12836" max="12837" width="2.140625" style="8" customWidth="1"/>
    <col min="12838" max="12838" width="7.140625" style="8" customWidth="1"/>
    <col min="12839" max="12839" width="2.85546875" style="8" customWidth="1"/>
    <col min="12840" max="12840" width="11.42578125" style="8" customWidth="1"/>
    <col min="12841" max="12841" width="6.42578125" style="8" customWidth="1"/>
    <col min="12842" max="12842" width="3.5703125" style="8" customWidth="1"/>
    <col min="12843" max="12843" width="13.42578125" style="8" customWidth="1"/>
    <col min="12844" max="12844" width="11.7109375" style="8" customWidth="1"/>
    <col min="12845" max="12856" width="0" style="8" hidden="1" customWidth="1"/>
    <col min="12857" max="12857" width="57" style="8" customWidth="1"/>
    <col min="12858" max="12870" width="9.140625" style="8"/>
    <col min="12871" max="12891" width="0" style="8" hidden="1" customWidth="1"/>
    <col min="12892" max="13056" width="9.140625" style="8"/>
    <col min="13057" max="13057" width="7.140625" style="8" customWidth="1"/>
    <col min="13058" max="13058" width="1.42578125" style="8" customWidth="1"/>
    <col min="13059" max="13059" width="3.5703125" style="8" customWidth="1"/>
    <col min="13060" max="13089" width="2.28515625" style="8" customWidth="1"/>
    <col min="13090" max="13090" width="2.85546875" style="8" customWidth="1"/>
    <col min="13091" max="13091" width="27.140625" style="8" customWidth="1"/>
    <col min="13092" max="13093" width="2.140625" style="8" customWidth="1"/>
    <col min="13094" max="13094" width="7.140625" style="8" customWidth="1"/>
    <col min="13095" max="13095" width="2.85546875" style="8" customWidth="1"/>
    <col min="13096" max="13096" width="11.42578125" style="8" customWidth="1"/>
    <col min="13097" max="13097" width="6.42578125" style="8" customWidth="1"/>
    <col min="13098" max="13098" width="3.5703125" style="8" customWidth="1"/>
    <col min="13099" max="13099" width="13.42578125" style="8" customWidth="1"/>
    <col min="13100" max="13100" width="11.7109375" style="8" customWidth="1"/>
    <col min="13101" max="13112" width="0" style="8" hidden="1" customWidth="1"/>
    <col min="13113" max="13113" width="57" style="8" customWidth="1"/>
    <col min="13114" max="13126" width="9.140625" style="8"/>
    <col min="13127" max="13147" width="0" style="8" hidden="1" customWidth="1"/>
    <col min="13148" max="13312" width="9.140625" style="8"/>
    <col min="13313" max="13313" width="7.140625" style="8" customWidth="1"/>
    <col min="13314" max="13314" width="1.42578125" style="8" customWidth="1"/>
    <col min="13315" max="13315" width="3.5703125" style="8" customWidth="1"/>
    <col min="13316" max="13345" width="2.28515625" style="8" customWidth="1"/>
    <col min="13346" max="13346" width="2.85546875" style="8" customWidth="1"/>
    <col min="13347" max="13347" width="27.140625" style="8" customWidth="1"/>
    <col min="13348" max="13349" width="2.140625" style="8" customWidth="1"/>
    <col min="13350" max="13350" width="7.140625" style="8" customWidth="1"/>
    <col min="13351" max="13351" width="2.85546875" style="8" customWidth="1"/>
    <col min="13352" max="13352" width="11.42578125" style="8" customWidth="1"/>
    <col min="13353" max="13353" width="6.42578125" style="8" customWidth="1"/>
    <col min="13354" max="13354" width="3.5703125" style="8" customWidth="1"/>
    <col min="13355" max="13355" width="13.42578125" style="8" customWidth="1"/>
    <col min="13356" max="13356" width="11.7109375" style="8" customWidth="1"/>
    <col min="13357" max="13368" width="0" style="8" hidden="1" customWidth="1"/>
    <col min="13369" max="13369" width="57" style="8" customWidth="1"/>
    <col min="13370" max="13382" width="9.140625" style="8"/>
    <col min="13383" max="13403" width="0" style="8" hidden="1" customWidth="1"/>
    <col min="13404" max="13568" width="9.140625" style="8"/>
    <col min="13569" max="13569" width="7.140625" style="8" customWidth="1"/>
    <col min="13570" max="13570" width="1.42578125" style="8" customWidth="1"/>
    <col min="13571" max="13571" width="3.5703125" style="8" customWidth="1"/>
    <col min="13572" max="13601" width="2.28515625" style="8" customWidth="1"/>
    <col min="13602" max="13602" width="2.85546875" style="8" customWidth="1"/>
    <col min="13603" max="13603" width="27.140625" style="8" customWidth="1"/>
    <col min="13604" max="13605" width="2.140625" style="8" customWidth="1"/>
    <col min="13606" max="13606" width="7.140625" style="8" customWidth="1"/>
    <col min="13607" max="13607" width="2.85546875" style="8" customWidth="1"/>
    <col min="13608" max="13608" width="11.42578125" style="8" customWidth="1"/>
    <col min="13609" max="13609" width="6.42578125" style="8" customWidth="1"/>
    <col min="13610" max="13610" width="3.5703125" style="8" customWidth="1"/>
    <col min="13611" max="13611" width="13.42578125" style="8" customWidth="1"/>
    <col min="13612" max="13612" width="11.7109375" style="8" customWidth="1"/>
    <col min="13613" max="13624" width="0" style="8" hidden="1" customWidth="1"/>
    <col min="13625" max="13625" width="57" style="8" customWidth="1"/>
    <col min="13626" max="13638" width="9.140625" style="8"/>
    <col min="13639" max="13659" width="0" style="8" hidden="1" customWidth="1"/>
    <col min="13660" max="13824" width="9.140625" style="8"/>
    <col min="13825" max="13825" width="7.140625" style="8" customWidth="1"/>
    <col min="13826" max="13826" width="1.42578125" style="8" customWidth="1"/>
    <col min="13827" max="13827" width="3.5703125" style="8" customWidth="1"/>
    <col min="13828" max="13857" width="2.28515625" style="8" customWidth="1"/>
    <col min="13858" max="13858" width="2.85546875" style="8" customWidth="1"/>
    <col min="13859" max="13859" width="27.140625" style="8" customWidth="1"/>
    <col min="13860" max="13861" width="2.140625" style="8" customWidth="1"/>
    <col min="13862" max="13862" width="7.140625" style="8" customWidth="1"/>
    <col min="13863" max="13863" width="2.85546875" style="8" customWidth="1"/>
    <col min="13864" max="13864" width="11.42578125" style="8" customWidth="1"/>
    <col min="13865" max="13865" width="6.42578125" style="8" customWidth="1"/>
    <col min="13866" max="13866" width="3.5703125" style="8" customWidth="1"/>
    <col min="13867" max="13867" width="13.42578125" style="8" customWidth="1"/>
    <col min="13868" max="13868" width="11.7109375" style="8" customWidth="1"/>
    <col min="13869" max="13880" width="0" style="8" hidden="1" customWidth="1"/>
    <col min="13881" max="13881" width="57" style="8" customWidth="1"/>
    <col min="13882" max="13894" width="9.140625" style="8"/>
    <col min="13895" max="13915" width="0" style="8" hidden="1" customWidth="1"/>
    <col min="13916" max="14080" width="9.140625" style="8"/>
    <col min="14081" max="14081" width="7.140625" style="8" customWidth="1"/>
    <col min="14082" max="14082" width="1.42578125" style="8" customWidth="1"/>
    <col min="14083" max="14083" width="3.5703125" style="8" customWidth="1"/>
    <col min="14084" max="14113" width="2.28515625" style="8" customWidth="1"/>
    <col min="14114" max="14114" width="2.85546875" style="8" customWidth="1"/>
    <col min="14115" max="14115" width="27.140625" style="8" customWidth="1"/>
    <col min="14116" max="14117" width="2.140625" style="8" customWidth="1"/>
    <col min="14118" max="14118" width="7.140625" style="8" customWidth="1"/>
    <col min="14119" max="14119" width="2.85546875" style="8" customWidth="1"/>
    <col min="14120" max="14120" width="11.42578125" style="8" customWidth="1"/>
    <col min="14121" max="14121" width="6.42578125" style="8" customWidth="1"/>
    <col min="14122" max="14122" width="3.5703125" style="8" customWidth="1"/>
    <col min="14123" max="14123" width="13.42578125" style="8" customWidth="1"/>
    <col min="14124" max="14124" width="11.7109375" style="8" customWidth="1"/>
    <col min="14125" max="14136" width="0" style="8" hidden="1" customWidth="1"/>
    <col min="14137" max="14137" width="57" style="8" customWidth="1"/>
    <col min="14138" max="14150" width="9.140625" style="8"/>
    <col min="14151" max="14171" width="0" style="8" hidden="1" customWidth="1"/>
    <col min="14172" max="14336" width="9.140625" style="8"/>
    <col min="14337" max="14337" width="7.140625" style="8" customWidth="1"/>
    <col min="14338" max="14338" width="1.42578125" style="8" customWidth="1"/>
    <col min="14339" max="14339" width="3.5703125" style="8" customWidth="1"/>
    <col min="14340" max="14369" width="2.28515625" style="8" customWidth="1"/>
    <col min="14370" max="14370" width="2.85546875" style="8" customWidth="1"/>
    <col min="14371" max="14371" width="27.140625" style="8" customWidth="1"/>
    <col min="14372" max="14373" width="2.140625" style="8" customWidth="1"/>
    <col min="14374" max="14374" width="7.140625" style="8" customWidth="1"/>
    <col min="14375" max="14375" width="2.85546875" style="8" customWidth="1"/>
    <col min="14376" max="14376" width="11.42578125" style="8" customWidth="1"/>
    <col min="14377" max="14377" width="6.42578125" style="8" customWidth="1"/>
    <col min="14378" max="14378" width="3.5703125" style="8" customWidth="1"/>
    <col min="14379" max="14379" width="13.42578125" style="8" customWidth="1"/>
    <col min="14380" max="14380" width="11.7109375" style="8" customWidth="1"/>
    <col min="14381" max="14392" width="0" style="8" hidden="1" customWidth="1"/>
    <col min="14393" max="14393" width="57" style="8" customWidth="1"/>
    <col min="14394" max="14406" width="9.140625" style="8"/>
    <col min="14407" max="14427" width="0" style="8" hidden="1" customWidth="1"/>
    <col min="14428" max="14592" width="9.140625" style="8"/>
    <col min="14593" max="14593" width="7.140625" style="8" customWidth="1"/>
    <col min="14594" max="14594" width="1.42578125" style="8" customWidth="1"/>
    <col min="14595" max="14595" width="3.5703125" style="8" customWidth="1"/>
    <col min="14596" max="14625" width="2.28515625" style="8" customWidth="1"/>
    <col min="14626" max="14626" width="2.85546875" style="8" customWidth="1"/>
    <col min="14627" max="14627" width="27.140625" style="8" customWidth="1"/>
    <col min="14628" max="14629" width="2.140625" style="8" customWidth="1"/>
    <col min="14630" max="14630" width="7.140625" style="8" customWidth="1"/>
    <col min="14631" max="14631" width="2.85546875" style="8" customWidth="1"/>
    <col min="14632" max="14632" width="11.42578125" style="8" customWidth="1"/>
    <col min="14633" max="14633" width="6.42578125" style="8" customWidth="1"/>
    <col min="14634" max="14634" width="3.5703125" style="8" customWidth="1"/>
    <col min="14635" max="14635" width="13.42578125" style="8" customWidth="1"/>
    <col min="14636" max="14636" width="11.7109375" style="8" customWidth="1"/>
    <col min="14637" max="14648" width="0" style="8" hidden="1" customWidth="1"/>
    <col min="14649" max="14649" width="57" style="8" customWidth="1"/>
    <col min="14650" max="14662" width="9.140625" style="8"/>
    <col min="14663" max="14683" width="0" style="8" hidden="1" customWidth="1"/>
    <col min="14684" max="14848" width="9.140625" style="8"/>
    <col min="14849" max="14849" width="7.140625" style="8" customWidth="1"/>
    <col min="14850" max="14850" width="1.42578125" style="8" customWidth="1"/>
    <col min="14851" max="14851" width="3.5703125" style="8" customWidth="1"/>
    <col min="14852" max="14881" width="2.28515625" style="8" customWidth="1"/>
    <col min="14882" max="14882" width="2.85546875" style="8" customWidth="1"/>
    <col min="14883" max="14883" width="27.140625" style="8" customWidth="1"/>
    <col min="14884" max="14885" width="2.140625" style="8" customWidth="1"/>
    <col min="14886" max="14886" width="7.140625" style="8" customWidth="1"/>
    <col min="14887" max="14887" width="2.85546875" style="8" customWidth="1"/>
    <col min="14888" max="14888" width="11.42578125" style="8" customWidth="1"/>
    <col min="14889" max="14889" width="6.42578125" style="8" customWidth="1"/>
    <col min="14890" max="14890" width="3.5703125" style="8" customWidth="1"/>
    <col min="14891" max="14891" width="13.42578125" style="8" customWidth="1"/>
    <col min="14892" max="14892" width="11.7109375" style="8" customWidth="1"/>
    <col min="14893" max="14904" width="0" style="8" hidden="1" customWidth="1"/>
    <col min="14905" max="14905" width="57" style="8" customWidth="1"/>
    <col min="14906" max="14918" width="9.140625" style="8"/>
    <col min="14919" max="14939" width="0" style="8" hidden="1" customWidth="1"/>
    <col min="14940" max="15104" width="9.140625" style="8"/>
    <col min="15105" max="15105" width="7.140625" style="8" customWidth="1"/>
    <col min="15106" max="15106" width="1.42578125" style="8" customWidth="1"/>
    <col min="15107" max="15107" width="3.5703125" style="8" customWidth="1"/>
    <col min="15108" max="15137" width="2.28515625" style="8" customWidth="1"/>
    <col min="15138" max="15138" width="2.85546875" style="8" customWidth="1"/>
    <col min="15139" max="15139" width="27.140625" style="8" customWidth="1"/>
    <col min="15140" max="15141" width="2.140625" style="8" customWidth="1"/>
    <col min="15142" max="15142" width="7.140625" style="8" customWidth="1"/>
    <col min="15143" max="15143" width="2.85546875" style="8" customWidth="1"/>
    <col min="15144" max="15144" width="11.42578125" style="8" customWidth="1"/>
    <col min="15145" max="15145" width="6.42578125" style="8" customWidth="1"/>
    <col min="15146" max="15146" width="3.5703125" style="8" customWidth="1"/>
    <col min="15147" max="15147" width="13.42578125" style="8" customWidth="1"/>
    <col min="15148" max="15148" width="11.7109375" style="8" customWidth="1"/>
    <col min="15149" max="15160" width="0" style="8" hidden="1" customWidth="1"/>
    <col min="15161" max="15161" width="57" style="8" customWidth="1"/>
    <col min="15162" max="15174" width="9.140625" style="8"/>
    <col min="15175" max="15195" width="0" style="8" hidden="1" customWidth="1"/>
    <col min="15196" max="15360" width="9.140625" style="8"/>
    <col min="15361" max="15361" width="7.140625" style="8" customWidth="1"/>
    <col min="15362" max="15362" width="1.42578125" style="8" customWidth="1"/>
    <col min="15363" max="15363" width="3.5703125" style="8" customWidth="1"/>
    <col min="15364" max="15393" width="2.28515625" style="8" customWidth="1"/>
    <col min="15394" max="15394" width="2.85546875" style="8" customWidth="1"/>
    <col min="15395" max="15395" width="27.140625" style="8" customWidth="1"/>
    <col min="15396" max="15397" width="2.140625" style="8" customWidth="1"/>
    <col min="15398" max="15398" width="7.140625" style="8" customWidth="1"/>
    <col min="15399" max="15399" width="2.85546875" style="8" customWidth="1"/>
    <col min="15400" max="15400" width="11.42578125" style="8" customWidth="1"/>
    <col min="15401" max="15401" width="6.42578125" style="8" customWidth="1"/>
    <col min="15402" max="15402" width="3.5703125" style="8" customWidth="1"/>
    <col min="15403" max="15403" width="13.42578125" style="8" customWidth="1"/>
    <col min="15404" max="15404" width="11.7109375" style="8" customWidth="1"/>
    <col min="15405" max="15416" width="0" style="8" hidden="1" customWidth="1"/>
    <col min="15417" max="15417" width="57" style="8" customWidth="1"/>
    <col min="15418" max="15430" width="9.140625" style="8"/>
    <col min="15431" max="15451" width="0" style="8" hidden="1" customWidth="1"/>
    <col min="15452" max="15616" width="9.140625" style="8"/>
    <col min="15617" max="15617" width="7.140625" style="8" customWidth="1"/>
    <col min="15618" max="15618" width="1.42578125" style="8" customWidth="1"/>
    <col min="15619" max="15619" width="3.5703125" style="8" customWidth="1"/>
    <col min="15620" max="15649" width="2.28515625" style="8" customWidth="1"/>
    <col min="15650" max="15650" width="2.85546875" style="8" customWidth="1"/>
    <col min="15651" max="15651" width="27.140625" style="8" customWidth="1"/>
    <col min="15652" max="15653" width="2.140625" style="8" customWidth="1"/>
    <col min="15654" max="15654" width="7.140625" style="8" customWidth="1"/>
    <col min="15655" max="15655" width="2.85546875" style="8" customWidth="1"/>
    <col min="15656" max="15656" width="11.42578125" style="8" customWidth="1"/>
    <col min="15657" max="15657" width="6.42578125" style="8" customWidth="1"/>
    <col min="15658" max="15658" width="3.5703125" style="8" customWidth="1"/>
    <col min="15659" max="15659" width="13.42578125" style="8" customWidth="1"/>
    <col min="15660" max="15660" width="11.7109375" style="8" customWidth="1"/>
    <col min="15661" max="15672" width="0" style="8" hidden="1" customWidth="1"/>
    <col min="15673" max="15673" width="57" style="8" customWidth="1"/>
    <col min="15674" max="15686" width="9.140625" style="8"/>
    <col min="15687" max="15707" width="0" style="8" hidden="1" customWidth="1"/>
    <col min="15708" max="15872" width="9.140625" style="8"/>
    <col min="15873" max="15873" width="7.140625" style="8" customWidth="1"/>
    <col min="15874" max="15874" width="1.42578125" style="8" customWidth="1"/>
    <col min="15875" max="15875" width="3.5703125" style="8" customWidth="1"/>
    <col min="15876" max="15905" width="2.28515625" style="8" customWidth="1"/>
    <col min="15906" max="15906" width="2.85546875" style="8" customWidth="1"/>
    <col min="15907" max="15907" width="27.140625" style="8" customWidth="1"/>
    <col min="15908" max="15909" width="2.140625" style="8" customWidth="1"/>
    <col min="15910" max="15910" width="7.140625" style="8" customWidth="1"/>
    <col min="15911" max="15911" width="2.85546875" style="8" customWidth="1"/>
    <col min="15912" max="15912" width="11.42578125" style="8" customWidth="1"/>
    <col min="15913" max="15913" width="6.42578125" style="8" customWidth="1"/>
    <col min="15914" max="15914" width="3.5703125" style="8" customWidth="1"/>
    <col min="15915" max="15915" width="13.42578125" style="8" customWidth="1"/>
    <col min="15916" max="15916" width="11.7109375" style="8" customWidth="1"/>
    <col min="15917" max="15928" width="0" style="8" hidden="1" customWidth="1"/>
    <col min="15929" max="15929" width="57" style="8" customWidth="1"/>
    <col min="15930" max="15942" width="9.140625" style="8"/>
    <col min="15943" max="15963" width="0" style="8" hidden="1" customWidth="1"/>
    <col min="15964" max="16128" width="9.140625" style="8"/>
    <col min="16129" max="16129" width="7.140625" style="8" customWidth="1"/>
    <col min="16130" max="16130" width="1.42578125" style="8" customWidth="1"/>
    <col min="16131" max="16131" width="3.5703125" style="8" customWidth="1"/>
    <col min="16132" max="16161" width="2.28515625" style="8" customWidth="1"/>
    <col min="16162" max="16162" width="2.85546875" style="8" customWidth="1"/>
    <col min="16163" max="16163" width="27.140625" style="8" customWidth="1"/>
    <col min="16164" max="16165" width="2.140625" style="8" customWidth="1"/>
    <col min="16166" max="16166" width="7.140625" style="8" customWidth="1"/>
    <col min="16167" max="16167" width="2.85546875" style="8" customWidth="1"/>
    <col min="16168" max="16168" width="11.42578125" style="8" customWidth="1"/>
    <col min="16169" max="16169" width="6.42578125" style="8" customWidth="1"/>
    <col min="16170" max="16170" width="3.5703125" style="8" customWidth="1"/>
    <col min="16171" max="16171" width="13.42578125" style="8" customWidth="1"/>
    <col min="16172" max="16172" width="11.7109375" style="8" customWidth="1"/>
    <col min="16173" max="16184" width="0" style="8" hidden="1" customWidth="1"/>
    <col min="16185" max="16185" width="57" style="8" customWidth="1"/>
    <col min="16186" max="16198" width="9.140625" style="8"/>
    <col min="16199" max="16219" width="0" style="8" hidden="1" customWidth="1"/>
    <col min="16220" max="16384" width="9.140625" style="8"/>
  </cols>
  <sheetData>
    <row r="1" spans="1:74" s="6" customFormat="1" ht="22.5" customHeight="1" x14ac:dyDescent="0.25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BA1" s="7" t="s">
        <v>4</v>
      </c>
      <c r="BB1" s="7" t="s">
        <v>5</v>
      </c>
      <c r="BT1" s="7" t="s">
        <v>6</v>
      </c>
      <c r="BU1" s="7" t="s">
        <v>6</v>
      </c>
      <c r="BV1" s="7" t="s">
        <v>7</v>
      </c>
    </row>
    <row r="2" spans="1:74" ht="37.5" customHeight="1" x14ac:dyDescent="0.25"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S2" s="10" t="s">
        <v>8</v>
      </c>
      <c r="BT2" s="10" t="s">
        <v>9</v>
      </c>
    </row>
    <row r="3" spans="1:74" ht="7.5" customHeight="1" x14ac:dyDescent="0.25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3"/>
      <c r="BS3" s="10" t="s">
        <v>8</v>
      </c>
      <c r="BT3" s="10" t="s">
        <v>10</v>
      </c>
    </row>
    <row r="4" spans="1:74" ht="37.5" customHeight="1" x14ac:dyDescent="0.25">
      <c r="B4" s="14"/>
      <c r="C4" s="15"/>
      <c r="D4" s="16" t="s">
        <v>11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7"/>
      <c r="AS4" s="18" t="s">
        <v>12</v>
      </c>
      <c r="BE4" s="19" t="s">
        <v>13</v>
      </c>
      <c r="BS4" s="10" t="s">
        <v>14</v>
      </c>
    </row>
    <row r="5" spans="1:74" ht="37.5" customHeight="1" x14ac:dyDescent="0.25">
      <c r="B5" s="14"/>
      <c r="C5" s="15"/>
      <c r="D5" s="22" t="s">
        <v>16</v>
      </c>
      <c r="E5" s="15"/>
      <c r="F5" s="15"/>
      <c r="G5" s="15"/>
      <c r="H5" s="15"/>
      <c r="I5" s="15"/>
      <c r="J5" s="15"/>
      <c r="K5" s="23" t="s">
        <v>425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5"/>
      <c r="AQ5" s="17"/>
      <c r="BE5" s="9"/>
      <c r="BS5" s="10" t="s">
        <v>17</v>
      </c>
    </row>
    <row r="6" spans="1:74" ht="15" customHeight="1" x14ac:dyDescent="0.25">
      <c r="B6" s="14"/>
      <c r="C6" s="15"/>
      <c r="D6" s="24" t="s">
        <v>18</v>
      </c>
      <c r="E6" s="15"/>
      <c r="F6" s="15"/>
      <c r="G6" s="15"/>
      <c r="H6" s="15"/>
      <c r="I6" s="15"/>
      <c r="J6" s="15"/>
      <c r="K6" s="2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24" t="s">
        <v>19</v>
      </c>
      <c r="AL6" s="15"/>
      <c r="AM6" s="15"/>
      <c r="AN6" s="25"/>
      <c r="AO6" s="15"/>
      <c r="AP6" s="15"/>
      <c r="AQ6" s="17"/>
      <c r="BE6" s="9"/>
      <c r="BS6" s="10" t="s">
        <v>20</v>
      </c>
    </row>
    <row r="7" spans="1:74" ht="15" customHeight="1" x14ac:dyDescent="0.25">
      <c r="B7" s="14"/>
      <c r="C7" s="15"/>
      <c r="D7" s="24" t="s">
        <v>21</v>
      </c>
      <c r="E7" s="15"/>
      <c r="F7" s="15"/>
      <c r="G7" s="15"/>
      <c r="H7" s="15"/>
      <c r="I7" s="15"/>
      <c r="J7" s="15"/>
      <c r="K7" s="25" t="s">
        <v>426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24" t="s">
        <v>22</v>
      </c>
      <c r="AL7" s="15"/>
      <c r="AM7" s="15"/>
      <c r="AN7" s="242">
        <v>45532</v>
      </c>
      <c r="AO7" s="15"/>
      <c r="AP7" s="15"/>
      <c r="AQ7" s="17"/>
      <c r="BE7" s="9"/>
      <c r="BS7" s="10" t="s">
        <v>23</v>
      </c>
    </row>
    <row r="8" spans="1:74" ht="15" customHeight="1" x14ac:dyDescent="0.25"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7"/>
      <c r="BE8" s="9"/>
      <c r="BS8" s="10" t="s">
        <v>24</v>
      </c>
    </row>
    <row r="9" spans="1:74" ht="15" customHeight="1" x14ac:dyDescent="0.25">
      <c r="B9" s="14"/>
      <c r="C9" s="15"/>
      <c r="D9" s="24" t="s">
        <v>25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24" t="s">
        <v>26</v>
      </c>
      <c r="AL9" s="15"/>
      <c r="AM9" s="15"/>
      <c r="AN9" s="25">
        <v>235334</v>
      </c>
      <c r="AO9" s="15"/>
      <c r="AP9" s="15"/>
      <c r="AQ9" s="17"/>
      <c r="BE9" s="9"/>
      <c r="BS9" s="10" t="s">
        <v>17</v>
      </c>
    </row>
    <row r="10" spans="1:74" ht="19.5" customHeight="1" x14ac:dyDescent="0.25">
      <c r="B10" s="14"/>
      <c r="C10" s="15"/>
      <c r="D10" s="15"/>
      <c r="E10" s="25" t="s">
        <v>427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24" t="s">
        <v>27</v>
      </c>
      <c r="AL10" s="15"/>
      <c r="AM10" s="15"/>
      <c r="AN10" s="25" t="s">
        <v>428</v>
      </c>
      <c r="AO10" s="15"/>
      <c r="AP10" s="15"/>
      <c r="AQ10" s="17"/>
      <c r="BE10" s="9"/>
      <c r="BS10" s="10" t="s">
        <v>17</v>
      </c>
    </row>
    <row r="11" spans="1:74" ht="7.5" customHeight="1" x14ac:dyDescent="0.25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7"/>
      <c r="BE11" s="9"/>
      <c r="BS11" s="10" t="s">
        <v>17</v>
      </c>
    </row>
    <row r="12" spans="1:74" ht="15" customHeight="1" x14ac:dyDescent="0.25">
      <c r="B12" s="14"/>
      <c r="C12" s="15"/>
      <c r="D12" s="24" t="s">
        <v>28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24" t="s">
        <v>26</v>
      </c>
      <c r="AL12" s="15"/>
      <c r="AM12" s="15"/>
      <c r="AN12" s="26" t="s">
        <v>29</v>
      </c>
      <c r="AO12" s="15"/>
      <c r="AP12" s="15"/>
      <c r="AQ12" s="17"/>
      <c r="BE12" s="9"/>
      <c r="BS12" s="10" t="s">
        <v>17</v>
      </c>
    </row>
    <row r="13" spans="1:74" ht="15.75" customHeight="1" x14ac:dyDescent="0.25">
      <c r="B13" s="14"/>
      <c r="C13" s="15"/>
      <c r="D13" s="15"/>
      <c r="E13" s="27" t="s">
        <v>29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4" t="s">
        <v>27</v>
      </c>
      <c r="AL13" s="15"/>
      <c r="AM13" s="15"/>
      <c r="AN13" s="26" t="s">
        <v>29</v>
      </c>
      <c r="AO13" s="15"/>
      <c r="AP13" s="15"/>
      <c r="AQ13" s="17"/>
      <c r="BE13" s="9"/>
      <c r="BS13" s="10" t="s">
        <v>17</v>
      </c>
    </row>
    <row r="14" spans="1:74" ht="7.5" customHeight="1" x14ac:dyDescent="0.25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7"/>
      <c r="BE14" s="9"/>
      <c r="BS14" s="10" t="s">
        <v>6</v>
      </c>
    </row>
    <row r="15" spans="1:74" ht="15" customHeight="1" x14ac:dyDescent="0.25">
      <c r="B15" s="14"/>
      <c r="C15" s="15"/>
      <c r="D15" s="24" t="s">
        <v>30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24" t="s">
        <v>26</v>
      </c>
      <c r="AL15" s="15"/>
      <c r="AM15" s="15"/>
      <c r="AN15" s="25">
        <v>29136504</v>
      </c>
      <c r="AO15" s="15"/>
      <c r="AP15" s="15"/>
      <c r="AQ15" s="17"/>
      <c r="BE15" s="9"/>
      <c r="BS15" s="10" t="s">
        <v>6</v>
      </c>
    </row>
    <row r="16" spans="1:74" ht="19.5" customHeight="1" x14ac:dyDescent="0.25">
      <c r="B16" s="14"/>
      <c r="C16" s="15"/>
      <c r="D16" s="15"/>
      <c r="E16" s="25" t="s">
        <v>429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24" t="s">
        <v>27</v>
      </c>
      <c r="AL16" s="15"/>
      <c r="AM16" s="15"/>
      <c r="AN16" s="25" t="s">
        <v>430</v>
      </c>
      <c r="AO16" s="15"/>
      <c r="AP16" s="15"/>
      <c r="AQ16" s="17"/>
      <c r="BE16" s="9"/>
      <c r="BS16" s="10" t="s">
        <v>31</v>
      </c>
    </row>
    <row r="17" spans="2:71" ht="7.5" customHeight="1" x14ac:dyDescent="0.25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7"/>
      <c r="BE17" s="9"/>
      <c r="BS17" s="10" t="s">
        <v>8</v>
      </c>
    </row>
    <row r="18" spans="2:71" ht="15" customHeight="1" x14ac:dyDescent="0.25">
      <c r="B18" s="14"/>
      <c r="C18" s="15"/>
      <c r="D18" s="24" t="s">
        <v>32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7"/>
      <c r="BE18" s="9"/>
      <c r="BS18" s="10" t="s">
        <v>8</v>
      </c>
    </row>
    <row r="19" spans="2:71" ht="15.75" customHeight="1" x14ac:dyDescent="0.25">
      <c r="B19" s="14"/>
      <c r="C19" s="15"/>
      <c r="D19" s="15"/>
      <c r="E19" s="28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15"/>
      <c r="AP19" s="15"/>
      <c r="AQ19" s="17"/>
      <c r="BE19" s="9"/>
      <c r="BS19" s="10" t="s">
        <v>6</v>
      </c>
    </row>
    <row r="20" spans="2:71" ht="7.5" customHeight="1" x14ac:dyDescent="0.25"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7"/>
      <c r="BE20" s="9"/>
    </row>
    <row r="21" spans="2:71" ht="7.5" customHeight="1" x14ac:dyDescent="0.25">
      <c r="B21" s="14"/>
      <c r="C21" s="15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15"/>
      <c r="AQ21" s="17"/>
      <c r="BE21" s="9"/>
    </row>
    <row r="22" spans="2:71" s="10" customFormat="1" ht="27" customHeight="1" x14ac:dyDescent="0.25">
      <c r="B22" s="30"/>
      <c r="C22" s="31"/>
      <c r="D22" s="32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4">
        <f>ROUND($AG$50,2)</f>
        <v>0</v>
      </c>
      <c r="AL22" s="35"/>
      <c r="AM22" s="35"/>
      <c r="AN22" s="35"/>
      <c r="AO22" s="35"/>
      <c r="AP22" s="31"/>
      <c r="AQ22" s="36"/>
      <c r="BE22" s="37"/>
    </row>
    <row r="23" spans="2:71" s="10" customFormat="1" ht="7.5" customHeight="1" x14ac:dyDescent="0.25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6"/>
      <c r="BE23" s="37"/>
    </row>
    <row r="24" spans="2:71" s="10" customFormat="1" ht="14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8" t="s">
        <v>34</v>
      </c>
      <c r="M24" s="39"/>
      <c r="N24" s="39"/>
      <c r="O24" s="39"/>
      <c r="P24" s="31"/>
      <c r="Q24" s="31"/>
      <c r="R24" s="31"/>
      <c r="S24" s="31"/>
      <c r="T24" s="31"/>
      <c r="U24" s="31"/>
      <c r="V24" s="31"/>
      <c r="W24" s="38" t="s">
        <v>35</v>
      </c>
      <c r="X24" s="39"/>
      <c r="Y24" s="39"/>
      <c r="Z24" s="39"/>
      <c r="AA24" s="39"/>
      <c r="AB24" s="39"/>
      <c r="AC24" s="39"/>
      <c r="AD24" s="39"/>
      <c r="AE24" s="39"/>
      <c r="AF24" s="31"/>
      <c r="AG24" s="31"/>
      <c r="AH24" s="31"/>
      <c r="AI24" s="31"/>
      <c r="AJ24" s="31"/>
      <c r="AK24" s="38" t="s">
        <v>36</v>
      </c>
      <c r="AL24" s="39"/>
      <c r="AM24" s="39"/>
      <c r="AN24" s="39"/>
      <c r="AO24" s="39"/>
      <c r="AP24" s="31"/>
      <c r="AQ24" s="36"/>
      <c r="BE24" s="37"/>
    </row>
    <row r="25" spans="2:71" s="10" customFormat="1" ht="15" customHeight="1" x14ac:dyDescent="0.25">
      <c r="B25" s="40"/>
      <c r="C25" s="41"/>
      <c r="D25" s="41" t="s">
        <v>37</v>
      </c>
      <c r="E25" s="41"/>
      <c r="F25" s="41" t="s">
        <v>38</v>
      </c>
      <c r="G25" s="41"/>
      <c r="H25" s="41"/>
      <c r="I25" s="41"/>
      <c r="J25" s="41"/>
      <c r="K25" s="41"/>
      <c r="L25" s="42">
        <v>0.21</v>
      </c>
      <c r="M25" s="43"/>
      <c r="N25" s="43"/>
      <c r="O25" s="43"/>
      <c r="P25" s="41"/>
      <c r="Q25" s="41"/>
      <c r="R25" s="41"/>
      <c r="S25" s="41"/>
      <c r="T25" s="41"/>
      <c r="U25" s="41"/>
      <c r="V25" s="41"/>
      <c r="W25" s="44">
        <f>ROUND($AZ$50,2)</f>
        <v>0</v>
      </c>
      <c r="X25" s="43"/>
      <c r="Y25" s="43"/>
      <c r="Z25" s="43"/>
      <c r="AA25" s="43"/>
      <c r="AB25" s="43"/>
      <c r="AC25" s="43"/>
      <c r="AD25" s="43"/>
      <c r="AE25" s="43"/>
      <c r="AF25" s="41"/>
      <c r="AG25" s="41"/>
      <c r="AH25" s="41"/>
      <c r="AI25" s="41"/>
      <c r="AJ25" s="41"/>
      <c r="AK25" s="44">
        <f>ROUND($AV$50,2)</f>
        <v>0</v>
      </c>
      <c r="AL25" s="43"/>
      <c r="AM25" s="43"/>
      <c r="AN25" s="43"/>
      <c r="AO25" s="43"/>
      <c r="AP25" s="41"/>
      <c r="AQ25" s="45"/>
      <c r="BE25" s="46"/>
    </row>
    <row r="26" spans="2:71" s="10" customFormat="1" ht="15" customHeight="1" x14ac:dyDescent="0.25">
      <c r="B26" s="40"/>
      <c r="C26" s="41"/>
      <c r="D26" s="41"/>
      <c r="E26" s="41"/>
      <c r="F26" s="41" t="s">
        <v>39</v>
      </c>
      <c r="G26" s="41"/>
      <c r="H26" s="41"/>
      <c r="I26" s="41"/>
      <c r="J26" s="41"/>
      <c r="K26" s="41"/>
      <c r="L26" s="42">
        <v>0.15</v>
      </c>
      <c r="M26" s="43"/>
      <c r="N26" s="43"/>
      <c r="O26" s="43"/>
      <c r="P26" s="41"/>
      <c r="Q26" s="41"/>
      <c r="R26" s="41"/>
      <c r="S26" s="41"/>
      <c r="T26" s="41"/>
      <c r="U26" s="41"/>
      <c r="V26" s="41"/>
      <c r="W26" s="44">
        <f>ROUND($BA$50,2)</f>
        <v>0</v>
      </c>
      <c r="X26" s="43"/>
      <c r="Y26" s="43"/>
      <c r="Z26" s="43"/>
      <c r="AA26" s="43"/>
      <c r="AB26" s="43"/>
      <c r="AC26" s="43"/>
      <c r="AD26" s="43"/>
      <c r="AE26" s="43"/>
      <c r="AF26" s="41"/>
      <c r="AG26" s="41"/>
      <c r="AH26" s="41"/>
      <c r="AI26" s="41"/>
      <c r="AJ26" s="41"/>
      <c r="AK26" s="44">
        <f>ROUND($AW$50,2)</f>
        <v>0</v>
      </c>
      <c r="AL26" s="43"/>
      <c r="AM26" s="43"/>
      <c r="AN26" s="43"/>
      <c r="AO26" s="43"/>
      <c r="AP26" s="41"/>
      <c r="AQ26" s="45"/>
      <c r="BE26" s="46"/>
    </row>
    <row r="27" spans="2:71" s="10" customFormat="1" ht="15" hidden="1" customHeight="1" x14ac:dyDescent="0.25">
      <c r="B27" s="40"/>
      <c r="C27" s="41"/>
      <c r="D27" s="41"/>
      <c r="E27" s="41"/>
      <c r="F27" s="41" t="s">
        <v>40</v>
      </c>
      <c r="G27" s="41"/>
      <c r="H27" s="41"/>
      <c r="I27" s="41"/>
      <c r="J27" s="41"/>
      <c r="K27" s="41"/>
      <c r="L27" s="42">
        <v>0.21</v>
      </c>
      <c r="M27" s="43"/>
      <c r="N27" s="43"/>
      <c r="O27" s="43"/>
      <c r="P27" s="41"/>
      <c r="Q27" s="41"/>
      <c r="R27" s="41"/>
      <c r="S27" s="41"/>
      <c r="T27" s="41"/>
      <c r="U27" s="41"/>
      <c r="V27" s="41"/>
      <c r="W27" s="44">
        <f>ROUND($BB$50,2)</f>
        <v>0</v>
      </c>
      <c r="X27" s="43"/>
      <c r="Y27" s="43"/>
      <c r="Z27" s="43"/>
      <c r="AA27" s="43"/>
      <c r="AB27" s="43"/>
      <c r="AC27" s="43"/>
      <c r="AD27" s="43"/>
      <c r="AE27" s="43"/>
      <c r="AF27" s="41"/>
      <c r="AG27" s="41"/>
      <c r="AH27" s="41"/>
      <c r="AI27" s="41"/>
      <c r="AJ27" s="41"/>
      <c r="AK27" s="44">
        <v>0</v>
      </c>
      <c r="AL27" s="43"/>
      <c r="AM27" s="43"/>
      <c r="AN27" s="43"/>
      <c r="AO27" s="43"/>
      <c r="AP27" s="41"/>
      <c r="AQ27" s="45"/>
      <c r="BE27" s="46"/>
    </row>
    <row r="28" spans="2:71" s="10" customFormat="1" ht="15" hidden="1" customHeight="1" x14ac:dyDescent="0.25">
      <c r="B28" s="40"/>
      <c r="C28" s="41"/>
      <c r="D28" s="41"/>
      <c r="E28" s="41"/>
      <c r="F28" s="41" t="s">
        <v>41</v>
      </c>
      <c r="G28" s="41"/>
      <c r="H28" s="41"/>
      <c r="I28" s="41"/>
      <c r="J28" s="41"/>
      <c r="K28" s="41"/>
      <c r="L28" s="42">
        <v>0.15</v>
      </c>
      <c r="M28" s="43"/>
      <c r="N28" s="43"/>
      <c r="O28" s="43"/>
      <c r="P28" s="41"/>
      <c r="Q28" s="41"/>
      <c r="R28" s="41"/>
      <c r="S28" s="41"/>
      <c r="T28" s="41"/>
      <c r="U28" s="41"/>
      <c r="V28" s="41"/>
      <c r="W28" s="44">
        <f>ROUND($BC$50,2)</f>
        <v>0</v>
      </c>
      <c r="X28" s="43"/>
      <c r="Y28" s="43"/>
      <c r="Z28" s="43"/>
      <c r="AA28" s="43"/>
      <c r="AB28" s="43"/>
      <c r="AC28" s="43"/>
      <c r="AD28" s="43"/>
      <c r="AE28" s="43"/>
      <c r="AF28" s="41"/>
      <c r="AG28" s="41"/>
      <c r="AH28" s="41"/>
      <c r="AI28" s="41"/>
      <c r="AJ28" s="41"/>
      <c r="AK28" s="44">
        <v>0</v>
      </c>
      <c r="AL28" s="43"/>
      <c r="AM28" s="43"/>
      <c r="AN28" s="43"/>
      <c r="AO28" s="43"/>
      <c r="AP28" s="41"/>
      <c r="AQ28" s="45"/>
      <c r="BE28" s="46"/>
    </row>
    <row r="29" spans="2:71" s="10" customFormat="1" ht="15" hidden="1" customHeight="1" x14ac:dyDescent="0.25">
      <c r="B29" s="40"/>
      <c r="C29" s="41"/>
      <c r="D29" s="41"/>
      <c r="E29" s="41"/>
      <c r="F29" s="41" t="s">
        <v>42</v>
      </c>
      <c r="G29" s="41"/>
      <c r="H29" s="41"/>
      <c r="I29" s="41"/>
      <c r="J29" s="41"/>
      <c r="K29" s="41"/>
      <c r="L29" s="42">
        <v>0</v>
      </c>
      <c r="M29" s="43"/>
      <c r="N29" s="43"/>
      <c r="O29" s="43"/>
      <c r="P29" s="41"/>
      <c r="Q29" s="41"/>
      <c r="R29" s="41"/>
      <c r="S29" s="41"/>
      <c r="T29" s="41"/>
      <c r="U29" s="41"/>
      <c r="V29" s="41"/>
      <c r="W29" s="44">
        <f>ROUND($BD$50,2)</f>
        <v>0</v>
      </c>
      <c r="X29" s="43"/>
      <c r="Y29" s="43"/>
      <c r="Z29" s="43"/>
      <c r="AA29" s="43"/>
      <c r="AB29" s="43"/>
      <c r="AC29" s="43"/>
      <c r="AD29" s="43"/>
      <c r="AE29" s="43"/>
      <c r="AF29" s="41"/>
      <c r="AG29" s="41"/>
      <c r="AH29" s="41"/>
      <c r="AI29" s="41"/>
      <c r="AJ29" s="41"/>
      <c r="AK29" s="44">
        <v>0</v>
      </c>
      <c r="AL29" s="43"/>
      <c r="AM29" s="43"/>
      <c r="AN29" s="43"/>
      <c r="AO29" s="43"/>
      <c r="AP29" s="41"/>
      <c r="AQ29" s="45"/>
      <c r="BE29" s="46"/>
    </row>
    <row r="30" spans="2:71" s="10" customFormat="1" ht="7.5" customHeight="1" x14ac:dyDescent="0.25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6"/>
      <c r="BE30" s="37"/>
    </row>
    <row r="31" spans="2:71" s="10" customFormat="1" ht="27" customHeight="1" x14ac:dyDescent="0.25">
      <c r="B31" s="30"/>
      <c r="C31" s="47"/>
      <c r="D31" s="48" t="s">
        <v>43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 t="s">
        <v>44</v>
      </c>
      <c r="U31" s="49"/>
      <c r="V31" s="49"/>
      <c r="W31" s="49"/>
      <c r="X31" s="51" t="s">
        <v>45</v>
      </c>
      <c r="Y31" s="52"/>
      <c r="Z31" s="52"/>
      <c r="AA31" s="52"/>
      <c r="AB31" s="52"/>
      <c r="AC31" s="49"/>
      <c r="AD31" s="49"/>
      <c r="AE31" s="49"/>
      <c r="AF31" s="49"/>
      <c r="AG31" s="49"/>
      <c r="AH31" s="49"/>
      <c r="AI31" s="49"/>
      <c r="AJ31" s="49"/>
      <c r="AK31" s="53">
        <f>SUM($AK$22:$AK$29)</f>
        <v>0</v>
      </c>
      <c r="AL31" s="52"/>
      <c r="AM31" s="52"/>
      <c r="AN31" s="52"/>
      <c r="AO31" s="54"/>
      <c r="AP31" s="47"/>
      <c r="AQ31" s="55"/>
      <c r="BE31" s="37"/>
    </row>
    <row r="32" spans="2:71" s="10" customFormat="1" ht="7.5" customHeight="1" x14ac:dyDescent="0.25"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6"/>
    </row>
    <row r="33" spans="2:56" s="10" customFormat="1" ht="7.5" customHeight="1" x14ac:dyDescent="0.25"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8"/>
    </row>
    <row r="37" spans="2:56" s="10" customFormat="1" ht="7.5" customHeight="1" x14ac:dyDescent="0.25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1"/>
    </row>
    <row r="38" spans="2:56" s="10" customFormat="1" ht="37.5" customHeight="1" x14ac:dyDescent="0.25">
      <c r="B38" s="30"/>
      <c r="C38" s="16" t="s">
        <v>46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61"/>
    </row>
    <row r="39" spans="2:56" s="10" customFormat="1" ht="7.5" customHeight="1" x14ac:dyDescent="0.25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61"/>
    </row>
    <row r="40" spans="2:56" s="62" customFormat="1" ht="15" customHeight="1" x14ac:dyDescent="0.25">
      <c r="B40" s="63"/>
      <c r="C40" s="24" t="s">
        <v>15</v>
      </c>
      <c r="D40" s="25"/>
      <c r="E40" s="25"/>
      <c r="F40" s="25"/>
      <c r="G40" s="25"/>
      <c r="H40" s="25"/>
      <c r="I40" s="25"/>
      <c r="J40" s="25"/>
      <c r="K40" s="25"/>
      <c r="L40" s="25" t="e">
        <f>#REF!</f>
        <v>#REF!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64"/>
    </row>
    <row r="41" spans="2:56" s="65" customFormat="1" ht="37.5" customHeight="1" x14ac:dyDescent="0.25">
      <c r="B41" s="66"/>
      <c r="C41" s="67" t="s">
        <v>16</v>
      </c>
      <c r="D41" s="67"/>
      <c r="E41" s="67"/>
      <c r="F41" s="67"/>
      <c r="G41" s="67"/>
      <c r="H41" s="67"/>
      <c r="I41" s="67"/>
      <c r="J41" s="67"/>
      <c r="K41" s="67"/>
      <c r="L41" s="68" t="str">
        <f>$K$5</f>
        <v>Altán na Skautské louce, p. č. 176/6, k. ú. Doubravčice</v>
      </c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7"/>
      <c r="AQ41" s="67"/>
      <c r="AR41" s="70"/>
    </row>
    <row r="42" spans="2:56" s="10" customFormat="1" ht="7.5" customHeight="1" x14ac:dyDescent="0.25"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61"/>
    </row>
    <row r="43" spans="2:56" s="10" customFormat="1" ht="15.75" customHeight="1" x14ac:dyDescent="0.25">
      <c r="B43" s="30"/>
      <c r="C43" s="24" t="s">
        <v>21</v>
      </c>
      <c r="D43" s="31"/>
      <c r="E43" s="31"/>
      <c r="F43" s="31"/>
      <c r="G43" s="31"/>
      <c r="H43" s="31"/>
      <c r="I43" s="31"/>
      <c r="J43" s="31"/>
      <c r="K43" s="31"/>
      <c r="L43" s="71" t="str">
        <f>IF($K$7="","",$K$7)</f>
        <v>k.ú. Doubravčice</v>
      </c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24" t="s">
        <v>22</v>
      </c>
      <c r="AJ43" s="31"/>
      <c r="AK43" s="31"/>
      <c r="AL43" s="31"/>
      <c r="AM43" s="72">
        <f>IF($AN$7="","",$AN$7)</f>
        <v>45532</v>
      </c>
      <c r="AN43" s="39"/>
      <c r="AO43" s="31"/>
      <c r="AP43" s="31"/>
      <c r="AQ43" s="31"/>
      <c r="AR43" s="61"/>
    </row>
    <row r="44" spans="2:56" s="10" customFormat="1" ht="7.5" customHeight="1" x14ac:dyDescent="0.25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61"/>
    </row>
    <row r="45" spans="2:56" s="10" customFormat="1" ht="18.75" customHeight="1" x14ac:dyDescent="0.25">
      <c r="B45" s="30"/>
      <c r="C45" s="24" t="s">
        <v>25</v>
      </c>
      <c r="D45" s="31"/>
      <c r="E45" s="31"/>
      <c r="F45" s="31"/>
      <c r="G45" s="31"/>
      <c r="H45" s="31"/>
      <c r="I45" s="31"/>
      <c r="J45" s="31"/>
      <c r="K45" s="31"/>
      <c r="L45" s="25" t="str">
        <f>IF($E$10="","",$E$10)</f>
        <v>Město Český Brod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24" t="s">
        <v>30</v>
      </c>
      <c r="AJ45" s="31"/>
      <c r="AK45" s="31"/>
      <c r="AL45" s="31"/>
      <c r="AM45" s="20" t="str">
        <f>IF($E$16="","",$E$16)</f>
        <v>LNConsult s.r.o.</v>
      </c>
      <c r="AN45" s="39"/>
      <c r="AO45" s="39"/>
      <c r="AP45" s="39"/>
      <c r="AQ45" s="31"/>
      <c r="AR45" s="61"/>
      <c r="AS45" s="73" t="s">
        <v>47</v>
      </c>
      <c r="AT45" s="74"/>
      <c r="AU45" s="75"/>
      <c r="AV45" s="75"/>
      <c r="AW45" s="75"/>
      <c r="AX45" s="75"/>
      <c r="AY45" s="75"/>
      <c r="AZ45" s="75"/>
      <c r="BA45" s="75"/>
      <c r="BB45" s="75"/>
      <c r="BC45" s="75"/>
      <c r="BD45" s="76"/>
    </row>
    <row r="46" spans="2:56" s="10" customFormat="1" ht="15.75" customHeight="1" x14ac:dyDescent="0.25">
      <c r="B46" s="30"/>
      <c r="C46" s="24" t="s">
        <v>28</v>
      </c>
      <c r="D46" s="31"/>
      <c r="E46" s="31"/>
      <c r="F46" s="31"/>
      <c r="G46" s="31"/>
      <c r="H46" s="31"/>
      <c r="I46" s="31"/>
      <c r="J46" s="31"/>
      <c r="K46" s="31"/>
      <c r="L46" s="25" t="str">
        <f>IF($E$13="Vyplň údaj","",$E$13)</f>
        <v/>
      </c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61"/>
      <c r="AS46" s="77"/>
      <c r="AT46" s="37"/>
      <c r="BD46" s="78"/>
    </row>
    <row r="47" spans="2:56" s="10" customFormat="1" ht="12" customHeight="1" x14ac:dyDescent="0.25"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61"/>
      <c r="AS47" s="79"/>
      <c r="AT47" s="39"/>
      <c r="AU47" s="31"/>
      <c r="AV47" s="31"/>
      <c r="AW47" s="31"/>
      <c r="AX47" s="31"/>
      <c r="AY47" s="31"/>
      <c r="AZ47" s="31"/>
      <c r="BA47" s="31"/>
      <c r="BB47" s="31"/>
      <c r="BC47" s="31"/>
      <c r="BD47" s="80"/>
    </row>
    <row r="48" spans="2:56" s="10" customFormat="1" ht="30" customHeight="1" x14ac:dyDescent="0.25">
      <c r="B48" s="30"/>
      <c r="C48" s="81" t="s">
        <v>48</v>
      </c>
      <c r="D48" s="52"/>
      <c r="E48" s="52"/>
      <c r="F48" s="52"/>
      <c r="G48" s="52"/>
      <c r="H48" s="49"/>
      <c r="I48" s="82" t="s">
        <v>49</v>
      </c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83" t="s">
        <v>50</v>
      </c>
      <c r="AH48" s="52"/>
      <c r="AI48" s="52"/>
      <c r="AJ48" s="52"/>
      <c r="AK48" s="52"/>
      <c r="AL48" s="52"/>
      <c r="AM48" s="52"/>
      <c r="AN48" s="82" t="s">
        <v>51</v>
      </c>
      <c r="AO48" s="52"/>
      <c r="AP48" s="52"/>
      <c r="AQ48" s="84" t="s">
        <v>52</v>
      </c>
      <c r="AR48" s="61"/>
      <c r="AS48" s="85" t="s">
        <v>53</v>
      </c>
      <c r="AT48" s="86" t="s">
        <v>54</v>
      </c>
      <c r="AU48" s="86" t="s">
        <v>55</v>
      </c>
      <c r="AV48" s="86" t="s">
        <v>56</v>
      </c>
      <c r="AW48" s="86" t="s">
        <v>57</v>
      </c>
      <c r="AX48" s="86" t="s">
        <v>58</v>
      </c>
      <c r="AY48" s="86" t="s">
        <v>59</v>
      </c>
      <c r="AZ48" s="86" t="s">
        <v>60</v>
      </c>
      <c r="BA48" s="86" t="s">
        <v>61</v>
      </c>
      <c r="BB48" s="86" t="s">
        <v>62</v>
      </c>
      <c r="BC48" s="86" t="s">
        <v>63</v>
      </c>
      <c r="BD48" s="87" t="s">
        <v>64</v>
      </c>
    </row>
    <row r="49" spans="1:76" s="10" customFormat="1" ht="12" customHeight="1" x14ac:dyDescent="0.25"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61"/>
      <c r="AS49" s="88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90"/>
    </row>
    <row r="50" spans="1:76" s="65" customFormat="1" ht="33" customHeight="1" x14ac:dyDescent="0.25">
      <c r="B50" s="66"/>
      <c r="C50" s="91" t="s">
        <v>65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2">
        <f>ROUND($AG$51,2)</f>
        <v>0</v>
      </c>
      <c r="AH50" s="93"/>
      <c r="AI50" s="93"/>
      <c r="AJ50" s="93"/>
      <c r="AK50" s="93"/>
      <c r="AL50" s="93"/>
      <c r="AM50" s="93"/>
      <c r="AN50" s="92">
        <f>SUM($AG$50,$AT$50)</f>
        <v>0</v>
      </c>
      <c r="AO50" s="93"/>
      <c r="AP50" s="93"/>
      <c r="AQ50" s="94"/>
      <c r="AR50" s="70"/>
      <c r="AS50" s="95">
        <f>ROUND($AS$51,2)</f>
        <v>0</v>
      </c>
      <c r="AT50" s="96">
        <f>ROUND(SUM($AV$50:$AW$50),2)</f>
        <v>0</v>
      </c>
      <c r="AU50" s="97">
        <f>ROUND($AU$51,5)</f>
        <v>0</v>
      </c>
      <c r="AV50" s="96">
        <f>ROUND($AZ$50*$L$25,2)</f>
        <v>0</v>
      </c>
      <c r="AW50" s="96">
        <f>ROUND($BA$50*$L$26,2)</f>
        <v>0</v>
      </c>
      <c r="AX50" s="96">
        <f>ROUND($BB$50*$L$25,2)</f>
        <v>0</v>
      </c>
      <c r="AY50" s="96">
        <f>ROUND($BC$50*$L$26,2)</f>
        <v>0</v>
      </c>
      <c r="AZ50" s="96">
        <f>ROUND($AZ$51,2)</f>
        <v>0</v>
      </c>
      <c r="BA50" s="96">
        <f>ROUND($BA$51,2)</f>
        <v>0</v>
      </c>
      <c r="BB50" s="96">
        <f>ROUND($BB$51,2)</f>
        <v>0</v>
      </c>
      <c r="BC50" s="96">
        <f>ROUND($BC$51,2)</f>
        <v>0</v>
      </c>
      <c r="BD50" s="98">
        <f>ROUND($BD$51,2)</f>
        <v>0</v>
      </c>
      <c r="BS50" s="65" t="s">
        <v>66</v>
      </c>
      <c r="BT50" s="65" t="s">
        <v>67</v>
      </c>
      <c r="BV50" s="65" t="s">
        <v>68</v>
      </c>
      <c r="BW50" s="65" t="s">
        <v>7</v>
      </c>
      <c r="BX50" s="65" t="s">
        <v>69</v>
      </c>
    </row>
    <row r="51" spans="1:76" s="112" customFormat="1" ht="28.5" customHeight="1" x14ac:dyDescent="0.25">
      <c r="A51" s="99" t="s">
        <v>70</v>
      </c>
      <c r="B51" s="100"/>
      <c r="C51" s="101"/>
      <c r="D51" s="102"/>
      <c r="E51" s="103"/>
      <c r="F51" s="103"/>
      <c r="G51" s="103"/>
      <c r="H51" s="103"/>
      <c r="I51" s="101"/>
      <c r="J51" s="102" t="str">
        <f>$K$5</f>
        <v>Altán na Skautské louce, p. č. 176/6, k. ú. Doubravčice</v>
      </c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4">
        <f>'[1]16024 - Dřevěný altán Sou...'!$J$25</f>
        <v>0</v>
      </c>
      <c r="AH51" s="105"/>
      <c r="AI51" s="105"/>
      <c r="AJ51" s="105"/>
      <c r="AK51" s="105"/>
      <c r="AL51" s="105"/>
      <c r="AM51" s="105"/>
      <c r="AN51" s="104">
        <f>SUM($AG$51,$AT$51)</f>
        <v>0</v>
      </c>
      <c r="AO51" s="105"/>
      <c r="AP51" s="105"/>
      <c r="AQ51" s="106" t="s">
        <v>71</v>
      </c>
      <c r="AR51" s="107"/>
      <c r="AS51" s="108">
        <v>0</v>
      </c>
      <c r="AT51" s="109">
        <f>ROUND(SUM($AV$51:$AW$51),2)</f>
        <v>0</v>
      </c>
      <c r="AU51" s="110">
        <f>'[1]16024 - Dřevěný altán Sou...'!$P$83</f>
        <v>0</v>
      </c>
      <c r="AV51" s="109">
        <f>'[1]16024 - Dřevěný altán Sou...'!$J$28</f>
        <v>0</v>
      </c>
      <c r="AW51" s="109">
        <f>'[1]16024 - Dřevěný altán Sou...'!$J$29</f>
        <v>0</v>
      </c>
      <c r="AX51" s="109">
        <f>'[1]16024 - Dřevěný altán Sou...'!$J$30</f>
        <v>0</v>
      </c>
      <c r="AY51" s="109">
        <f>'[1]16024 - Dřevěný altán Sou...'!$J$31</f>
        <v>0</v>
      </c>
      <c r="AZ51" s="109">
        <f>'[1]16024 - Dřevěný altán Sou...'!$F$28</f>
        <v>0</v>
      </c>
      <c r="BA51" s="109">
        <f>'[1]16024 - Dřevěný altán Sou...'!$F$29</f>
        <v>0</v>
      </c>
      <c r="BB51" s="109">
        <f>'[1]16024 - Dřevěný altán Sou...'!$F$30</f>
        <v>0</v>
      </c>
      <c r="BC51" s="109">
        <f>'[1]16024 - Dřevěný altán Sou...'!$F$31</f>
        <v>0</v>
      </c>
      <c r="BD51" s="111">
        <f>'[1]16024 - Dřevěný altán Sou...'!$F$32</f>
        <v>0</v>
      </c>
      <c r="BT51" s="112" t="s">
        <v>20</v>
      </c>
      <c r="BU51" s="112" t="s">
        <v>72</v>
      </c>
      <c r="BV51" s="112" t="s">
        <v>68</v>
      </c>
      <c r="BW51" s="112" t="s">
        <v>7</v>
      </c>
      <c r="BX51" s="112" t="s">
        <v>69</v>
      </c>
    </row>
    <row r="52" spans="1:76" s="10" customFormat="1" ht="30.75" customHeight="1" x14ac:dyDescent="0.25"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61"/>
    </row>
    <row r="53" spans="1:76" s="10" customFormat="1" ht="7.5" customHeight="1" x14ac:dyDescent="0.25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61"/>
    </row>
  </sheetData>
  <mergeCells count="40">
    <mergeCell ref="AG50:AM50"/>
    <mergeCell ref="AN50:AP50"/>
    <mergeCell ref="D51:H51"/>
    <mergeCell ref="J51:AF51"/>
    <mergeCell ref="AG51:AM51"/>
    <mergeCell ref="AN51:AP51"/>
    <mergeCell ref="AM43:AN43"/>
    <mergeCell ref="AM45:AP45"/>
    <mergeCell ref="AS45:AT47"/>
    <mergeCell ref="C48:G48"/>
    <mergeCell ref="I48:AF48"/>
    <mergeCell ref="AG48:AM48"/>
    <mergeCell ref="AN48:AP48"/>
    <mergeCell ref="L29:O29"/>
    <mergeCell ref="W29:AE29"/>
    <mergeCell ref="AK29:AO29"/>
    <mergeCell ref="X31:AB31"/>
    <mergeCell ref="AK31:AO31"/>
    <mergeCell ref="L41:AO41"/>
    <mergeCell ref="L27:O27"/>
    <mergeCell ref="W27:AE27"/>
    <mergeCell ref="AK27:AO27"/>
    <mergeCell ref="L28:O28"/>
    <mergeCell ref="W28:AE28"/>
    <mergeCell ref="AK28:AO28"/>
    <mergeCell ref="L25:O25"/>
    <mergeCell ref="W25:AE25"/>
    <mergeCell ref="AK25:AO25"/>
    <mergeCell ref="L26:O26"/>
    <mergeCell ref="W26:AE26"/>
    <mergeCell ref="AK26:AO26"/>
    <mergeCell ref="AR2:BE2"/>
    <mergeCell ref="BE5:BE31"/>
    <mergeCell ref="K5:AO5"/>
    <mergeCell ref="E13:AJ13"/>
    <mergeCell ref="E19:AN19"/>
    <mergeCell ref="AK22:AO22"/>
    <mergeCell ref="L24:O24"/>
    <mergeCell ref="W24:AE24"/>
    <mergeCell ref="AK24:AO24"/>
  </mergeCells>
  <hyperlinks>
    <hyperlink ref="K1:S1" location="C2" tooltip="Rekapitulace stavby" display="1) Rekapitulace stavby" xr:uid="{22A75A5B-29CE-48A8-8001-61B00B0B62F2}"/>
    <hyperlink ref="W1:AI1" location="C51" tooltip="Rekapitulace objektů stavby a soupisů prací" display="2) Rekapitulace objektů stavby a soupisů prací" xr:uid="{70E08D94-2CF8-44B9-8897-3884052B288C}"/>
    <hyperlink ref="A51" location="'16024 - Dřevěný altán Sou...'!C2" tooltip="16024 - Dřevěný altán Sou..." display="/" xr:uid="{6EC84A02-99BD-4ADB-B152-F6E529CB2FE3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620F5-DE15-45BE-919D-1953216C7190}">
  <dimension ref="B1:BM290"/>
  <sheetViews>
    <sheetView tabSelected="1" topLeftCell="A243" workbookViewId="0">
      <selection activeCell="L1" sqref="L1"/>
    </sheetView>
  </sheetViews>
  <sheetFormatPr defaultColWidth="9" defaultRowHeight="14.25" customHeight="1" x14ac:dyDescent="0.25"/>
  <cols>
    <col min="1" max="1" width="7.140625" style="8" customWidth="1"/>
    <col min="2" max="2" width="1.42578125" style="8" customWidth="1"/>
    <col min="3" max="3" width="3.5703125" style="8" customWidth="1"/>
    <col min="4" max="4" width="3.7109375" style="8" customWidth="1"/>
    <col min="5" max="5" width="14.7109375" style="8" customWidth="1"/>
    <col min="6" max="6" width="77.85546875" style="8" customWidth="1"/>
    <col min="7" max="7" width="7.42578125" style="8" customWidth="1"/>
    <col min="8" max="8" width="9.5703125" style="8" customWidth="1"/>
    <col min="9" max="9" width="10.85546875" style="8" customWidth="1"/>
    <col min="10" max="10" width="20.140625" style="8" customWidth="1"/>
    <col min="11" max="11" width="13.28515625" style="8" customWidth="1"/>
    <col min="12" max="12" width="9" style="8"/>
    <col min="13" max="18" width="9" style="8" hidden="1" customWidth="1"/>
    <col min="19" max="19" width="7" style="8" hidden="1" customWidth="1"/>
    <col min="20" max="20" width="25.42578125" style="8" hidden="1" customWidth="1"/>
    <col min="21" max="21" width="14" style="8" hidden="1" customWidth="1"/>
    <col min="22" max="22" width="10.5703125" style="8" customWidth="1"/>
    <col min="23" max="23" width="14" style="8" customWidth="1"/>
    <col min="24" max="24" width="10.42578125" style="8" customWidth="1"/>
    <col min="25" max="25" width="12.85546875" style="8" customWidth="1"/>
    <col min="26" max="26" width="9.42578125" style="8" customWidth="1"/>
    <col min="27" max="27" width="12.85546875" style="8" customWidth="1"/>
    <col min="28" max="28" width="14" style="8" customWidth="1"/>
    <col min="29" max="29" width="9.42578125" style="8" customWidth="1"/>
    <col min="30" max="30" width="12.85546875" style="8" customWidth="1"/>
    <col min="31" max="31" width="14" style="8" customWidth="1"/>
    <col min="32" max="43" width="9" style="8"/>
    <col min="44" max="65" width="9" style="8" hidden="1" customWidth="1"/>
    <col min="66" max="256" width="9" style="8"/>
    <col min="257" max="257" width="7.140625" style="8" customWidth="1"/>
    <col min="258" max="258" width="1.42578125" style="8" customWidth="1"/>
    <col min="259" max="259" width="3.5703125" style="8" customWidth="1"/>
    <col min="260" max="260" width="3.7109375" style="8" customWidth="1"/>
    <col min="261" max="261" width="14.7109375" style="8" customWidth="1"/>
    <col min="262" max="262" width="77.85546875" style="8" customWidth="1"/>
    <col min="263" max="263" width="7.42578125" style="8" customWidth="1"/>
    <col min="264" max="264" width="9.5703125" style="8" customWidth="1"/>
    <col min="265" max="265" width="10.85546875" style="8" customWidth="1"/>
    <col min="266" max="266" width="20.140625" style="8" customWidth="1"/>
    <col min="267" max="267" width="13.28515625" style="8" customWidth="1"/>
    <col min="268" max="268" width="9" style="8"/>
    <col min="269" max="277" width="0" style="8" hidden="1" customWidth="1"/>
    <col min="278" max="278" width="10.5703125" style="8" customWidth="1"/>
    <col min="279" max="279" width="14" style="8" customWidth="1"/>
    <col min="280" max="280" width="10.42578125" style="8" customWidth="1"/>
    <col min="281" max="281" width="12.85546875" style="8" customWidth="1"/>
    <col min="282" max="282" width="9.42578125" style="8" customWidth="1"/>
    <col min="283" max="283" width="12.85546875" style="8" customWidth="1"/>
    <col min="284" max="284" width="14" style="8" customWidth="1"/>
    <col min="285" max="285" width="9.42578125" style="8" customWidth="1"/>
    <col min="286" max="286" width="12.85546875" style="8" customWidth="1"/>
    <col min="287" max="287" width="14" style="8" customWidth="1"/>
    <col min="288" max="299" width="9" style="8"/>
    <col min="300" max="321" width="0" style="8" hidden="1" customWidth="1"/>
    <col min="322" max="512" width="9" style="8"/>
    <col min="513" max="513" width="7.140625" style="8" customWidth="1"/>
    <col min="514" max="514" width="1.42578125" style="8" customWidth="1"/>
    <col min="515" max="515" width="3.5703125" style="8" customWidth="1"/>
    <col min="516" max="516" width="3.7109375" style="8" customWidth="1"/>
    <col min="517" max="517" width="14.7109375" style="8" customWidth="1"/>
    <col min="518" max="518" width="77.85546875" style="8" customWidth="1"/>
    <col min="519" max="519" width="7.42578125" style="8" customWidth="1"/>
    <col min="520" max="520" width="9.5703125" style="8" customWidth="1"/>
    <col min="521" max="521" width="10.85546875" style="8" customWidth="1"/>
    <col min="522" max="522" width="20.140625" style="8" customWidth="1"/>
    <col min="523" max="523" width="13.28515625" style="8" customWidth="1"/>
    <col min="524" max="524" width="9" style="8"/>
    <col min="525" max="533" width="0" style="8" hidden="1" customWidth="1"/>
    <col min="534" max="534" width="10.5703125" style="8" customWidth="1"/>
    <col min="535" max="535" width="14" style="8" customWidth="1"/>
    <col min="536" max="536" width="10.42578125" style="8" customWidth="1"/>
    <col min="537" max="537" width="12.85546875" style="8" customWidth="1"/>
    <col min="538" max="538" width="9.42578125" style="8" customWidth="1"/>
    <col min="539" max="539" width="12.85546875" style="8" customWidth="1"/>
    <col min="540" max="540" width="14" style="8" customWidth="1"/>
    <col min="541" max="541" width="9.42578125" style="8" customWidth="1"/>
    <col min="542" max="542" width="12.85546875" style="8" customWidth="1"/>
    <col min="543" max="543" width="14" style="8" customWidth="1"/>
    <col min="544" max="555" width="9" style="8"/>
    <col min="556" max="577" width="0" style="8" hidden="1" customWidth="1"/>
    <col min="578" max="768" width="9" style="8"/>
    <col min="769" max="769" width="7.140625" style="8" customWidth="1"/>
    <col min="770" max="770" width="1.42578125" style="8" customWidth="1"/>
    <col min="771" max="771" width="3.5703125" style="8" customWidth="1"/>
    <col min="772" max="772" width="3.7109375" style="8" customWidth="1"/>
    <col min="773" max="773" width="14.7109375" style="8" customWidth="1"/>
    <col min="774" max="774" width="77.85546875" style="8" customWidth="1"/>
    <col min="775" max="775" width="7.42578125" style="8" customWidth="1"/>
    <col min="776" max="776" width="9.5703125" style="8" customWidth="1"/>
    <col min="777" max="777" width="10.85546875" style="8" customWidth="1"/>
    <col min="778" max="778" width="20.140625" style="8" customWidth="1"/>
    <col min="779" max="779" width="13.28515625" style="8" customWidth="1"/>
    <col min="780" max="780" width="9" style="8"/>
    <col min="781" max="789" width="0" style="8" hidden="1" customWidth="1"/>
    <col min="790" max="790" width="10.5703125" style="8" customWidth="1"/>
    <col min="791" max="791" width="14" style="8" customWidth="1"/>
    <col min="792" max="792" width="10.42578125" style="8" customWidth="1"/>
    <col min="793" max="793" width="12.85546875" style="8" customWidth="1"/>
    <col min="794" max="794" width="9.42578125" style="8" customWidth="1"/>
    <col min="795" max="795" width="12.85546875" style="8" customWidth="1"/>
    <col min="796" max="796" width="14" style="8" customWidth="1"/>
    <col min="797" max="797" width="9.42578125" style="8" customWidth="1"/>
    <col min="798" max="798" width="12.85546875" style="8" customWidth="1"/>
    <col min="799" max="799" width="14" style="8" customWidth="1"/>
    <col min="800" max="811" width="9" style="8"/>
    <col min="812" max="833" width="0" style="8" hidden="1" customWidth="1"/>
    <col min="834" max="1024" width="9" style="8"/>
    <col min="1025" max="1025" width="7.140625" style="8" customWidth="1"/>
    <col min="1026" max="1026" width="1.42578125" style="8" customWidth="1"/>
    <col min="1027" max="1027" width="3.5703125" style="8" customWidth="1"/>
    <col min="1028" max="1028" width="3.7109375" style="8" customWidth="1"/>
    <col min="1029" max="1029" width="14.7109375" style="8" customWidth="1"/>
    <col min="1030" max="1030" width="77.85546875" style="8" customWidth="1"/>
    <col min="1031" max="1031" width="7.42578125" style="8" customWidth="1"/>
    <col min="1032" max="1032" width="9.5703125" style="8" customWidth="1"/>
    <col min="1033" max="1033" width="10.85546875" style="8" customWidth="1"/>
    <col min="1034" max="1034" width="20.140625" style="8" customWidth="1"/>
    <col min="1035" max="1035" width="13.28515625" style="8" customWidth="1"/>
    <col min="1036" max="1036" width="9" style="8"/>
    <col min="1037" max="1045" width="0" style="8" hidden="1" customWidth="1"/>
    <col min="1046" max="1046" width="10.5703125" style="8" customWidth="1"/>
    <col min="1047" max="1047" width="14" style="8" customWidth="1"/>
    <col min="1048" max="1048" width="10.42578125" style="8" customWidth="1"/>
    <col min="1049" max="1049" width="12.85546875" style="8" customWidth="1"/>
    <col min="1050" max="1050" width="9.42578125" style="8" customWidth="1"/>
    <col min="1051" max="1051" width="12.85546875" style="8" customWidth="1"/>
    <col min="1052" max="1052" width="14" style="8" customWidth="1"/>
    <col min="1053" max="1053" width="9.42578125" style="8" customWidth="1"/>
    <col min="1054" max="1054" width="12.85546875" style="8" customWidth="1"/>
    <col min="1055" max="1055" width="14" style="8" customWidth="1"/>
    <col min="1056" max="1067" width="9" style="8"/>
    <col min="1068" max="1089" width="0" style="8" hidden="1" customWidth="1"/>
    <col min="1090" max="1280" width="9" style="8"/>
    <col min="1281" max="1281" width="7.140625" style="8" customWidth="1"/>
    <col min="1282" max="1282" width="1.42578125" style="8" customWidth="1"/>
    <col min="1283" max="1283" width="3.5703125" style="8" customWidth="1"/>
    <col min="1284" max="1284" width="3.7109375" style="8" customWidth="1"/>
    <col min="1285" max="1285" width="14.7109375" style="8" customWidth="1"/>
    <col min="1286" max="1286" width="77.85546875" style="8" customWidth="1"/>
    <col min="1287" max="1287" width="7.42578125" style="8" customWidth="1"/>
    <col min="1288" max="1288" width="9.5703125" style="8" customWidth="1"/>
    <col min="1289" max="1289" width="10.85546875" style="8" customWidth="1"/>
    <col min="1290" max="1290" width="20.140625" style="8" customWidth="1"/>
    <col min="1291" max="1291" width="13.28515625" style="8" customWidth="1"/>
    <col min="1292" max="1292" width="9" style="8"/>
    <col min="1293" max="1301" width="0" style="8" hidden="1" customWidth="1"/>
    <col min="1302" max="1302" width="10.5703125" style="8" customWidth="1"/>
    <col min="1303" max="1303" width="14" style="8" customWidth="1"/>
    <col min="1304" max="1304" width="10.42578125" style="8" customWidth="1"/>
    <col min="1305" max="1305" width="12.85546875" style="8" customWidth="1"/>
    <col min="1306" max="1306" width="9.42578125" style="8" customWidth="1"/>
    <col min="1307" max="1307" width="12.85546875" style="8" customWidth="1"/>
    <col min="1308" max="1308" width="14" style="8" customWidth="1"/>
    <col min="1309" max="1309" width="9.42578125" style="8" customWidth="1"/>
    <col min="1310" max="1310" width="12.85546875" style="8" customWidth="1"/>
    <col min="1311" max="1311" width="14" style="8" customWidth="1"/>
    <col min="1312" max="1323" width="9" style="8"/>
    <col min="1324" max="1345" width="0" style="8" hidden="1" customWidth="1"/>
    <col min="1346" max="1536" width="9" style="8"/>
    <col min="1537" max="1537" width="7.140625" style="8" customWidth="1"/>
    <col min="1538" max="1538" width="1.42578125" style="8" customWidth="1"/>
    <col min="1539" max="1539" width="3.5703125" style="8" customWidth="1"/>
    <col min="1540" max="1540" width="3.7109375" style="8" customWidth="1"/>
    <col min="1541" max="1541" width="14.7109375" style="8" customWidth="1"/>
    <col min="1542" max="1542" width="77.85546875" style="8" customWidth="1"/>
    <col min="1543" max="1543" width="7.42578125" style="8" customWidth="1"/>
    <col min="1544" max="1544" width="9.5703125" style="8" customWidth="1"/>
    <col min="1545" max="1545" width="10.85546875" style="8" customWidth="1"/>
    <col min="1546" max="1546" width="20.140625" style="8" customWidth="1"/>
    <col min="1547" max="1547" width="13.28515625" style="8" customWidth="1"/>
    <col min="1548" max="1548" width="9" style="8"/>
    <col min="1549" max="1557" width="0" style="8" hidden="1" customWidth="1"/>
    <col min="1558" max="1558" width="10.5703125" style="8" customWidth="1"/>
    <col min="1559" max="1559" width="14" style="8" customWidth="1"/>
    <col min="1560" max="1560" width="10.42578125" style="8" customWidth="1"/>
    <col min="1561" max="1561" width="12.85546875" style="8" customWidth="1"/>
    <col min="1562" max="1562" width="9.42578125" style="8" customWidth="1"/>
    <col min="1563" max="1563" width="12.85546875" style="8" customWidth="1"/>
    <col min="1564" max="1564" width="14" style="8" customWidth="1"/>
    <col min="1565" max="1565" width="9.42578125" style="8" customWidth="1"/>
    <col min="1566" max="1566" width="12.85546875" style="8" customWidth="1"/>
    <col min="1567" max="1567" width="14" style="8" customWidth="1"/>
    <col min="1568" max="1579" width="9" style="8"/>
    <col min="1580" max="1601" width="0" style="8" hidden="1" customWidth="1"/>
    <col min="1602" max="1792" width="9" style="8"/>
    <col min="1793" max="1793" width="7.140625" style="8" customWidth="1"/>
    <col min="1794" max="1794" width="1.42578125" style="8" customWidth="1"/>
    <col min="1795" max="1795" width="3.5703125" style="8" customWidth="1"/>
    <col min="1796" max="1796" width="3.7109375" style="8" customWidth="1"/>
    <col min="1797" max="1797" width="14.7109375" style="8" customWidth="1"/>
    <col min="1798" max="1798" width="77.85546875" style="8" customWidth="1"/>
    <col min="1799" max="1799" width="7.42578125" style="8" customWidth="1"/>
    <col min="1800" max="1800" width="9.5703125" style="8" customWidth="1"/>
    <col min="1801" max="1801" width="10.85546875" style="8" customWidth="1"/>
    <col min="1802" max="1802" width="20.140625" style="8" customWidth="1"/>
    <col min="1803" max="1803" width="13.28515625" style="8" customWidth="1"/>
    <col min="1804" max="1804" width="9" style="8"/>
    <col min="1805" max="1813" width="0" style="8" hidden="1" customWidth="1"/>
    <col min="1814" max="1814" width="10.5703125" style="8" customWidth="1"/>
    <col min="1815" max="1815" width="14" style="8" customWidth="1"/>
    <col min="1816" max="1816" width="10.42578125" style="8" customWidth="1"/>
    <col min="1817" max="1817" width="12.85546875" style="8" customWidth="1"/>
    <col min="1818" max="1818" width="9.42578125" style="8" customWidth="1"/>
    <col min="1819" max="1819" width="12.85546875" style="8" customWidth="1"/>
    <col min="1820" max="1820" width="14" style="8" customWidth="1"/>
    <col min="1821" max="1821" width="9.42578125" style="8" customWidth="1"/>
    <col min="1822" max="1822" width="12.85546875" style="8" customWidth="1"/>
    <col min="1823" max="1823" width="14" style="8" customWidth="1"/>
    <col min="1824" max="1835" width="9" style="8"/>
    <col min="1836" max="1857" width="0" style="8" hidden="1" customWidth="1"/>
    <col min="1858" max="2048" width="9" style="8"/>
    <col min="2049" max="2049" width="7.140625" style="8" customWidth="1"/>
    <col min="2050" max="2050" width="1.42578125" style="8" customWidth="1"/>
    <col min="2051" max="2051" width="3.5703125" style="8" customWidth="1"/>
    <col min="2052" max="2052" width="3.7109375" style="8" customWidth="1"/>
    <col min="2053" max="2053" width="14.7109375" style="8" customWidth="1"/>
    <col min="2054" max="2054" width="77.85546875" style="8" customWidth="1"/>
    <col min="2055" max="2055" width="7.42578125" style="8" customWidth="1"/>
    <col min="2056" max="2056" width="9.5703125" style="8" customWidth="1"/>
    <col min="2057" max="2057" width="10.85546875" style="8" customWidth="1"/>
    <col min="2058" max="2058" width="20.140625" style="8" customWidth="1"/>
    <col min="2059" max="2059" width="13.28515625" style="8" customWidth="1"/>
    <col min="2060" max="2060" width="9" style="8"/>
    <col min="2061" max="2069" width="0" style="8" hidden="1" customWidth="1"/>
    <col min="2070" max="2070" width="10.5703125" style="8" customWidth="1"/>
    <col min="2071" max="2071" width="14" style="8" customWidth="1"/>
    <col min="2072" max="2072" width="10.42578125" style="8" customWidth="1"/>
    <col min="2073" max="2073" width="12.85546875" style="8" customWidth="1"/>
    <col min="2074" max="2074" width="9.42578125" style="8" customWidth="1"/>
    <col min="2075" max="2075" width="12.85546875" style="8" customWidth="1"/>
    <col min="2076" max="2076" width="14" style="8" customWidth="1"/>
    <col min="2077" max="2077" width="9.42578125" style="8" customWidth="1"/>
    <col min="2078" max="2078" width="12.85546875" style="8" customWidth="1"/>
    <col min="2079" max="2079" width="14" style="8" customWidth="1"/>
    <col min="2080" max="2091" width="9" style="8"/>
    <col min="2092" max="2113" width="0" style="8" hidden="1" customWidth="1"/>
    <col min="2114" max="2304" width="9" style="8"/>
    <col min="2305" max="2305" width="7.140625" style="8" customWidth="1"/>
    <col min="2306" max="2306" width="1.42578125" style="8" customWidth="1"/>
    <col min="2307" max="2307" width="3.5703125" style="8" customWidth="1"/>
    <col min="2308" max="2308" width="3.7109375" style="8" customWidth="1"/>
    <col min="2309" max="2309" width="14.7109375" style="8" customWidth="1"/>
    <col min="2310" max="2310" width="77.85546875" style="8" customWidth="1"/>
    <col min="2311" max="2311" width="7.42578125" style="8" customWidth="1"/>
    <col min="2312" max="2312" width="9.5703125" style="8" customWidth="1"/>
    <col min="2313" max="2313" width="10.85546875" style="8" customWidth="1"/>
    <col min="2314" max="2314" width="20.140625" style="8" customWidth="1"/>
    <col min="2315" max="2315" width="13.28515625" style="8" customWidth="1"/>
    <col min="2316" max="2316" width="9" style="8"/>
    <col min="2317" max="2325" width="0" style="8" hidden="1" customWidth="1"/>
    <col min="2326" max="2326" width="10.5703125" style="8" customWidth="1"/>
    <col min="2327" max="2327" width="14" style="8" customWidth="1"/>
    <col min="2328" max="2328" width="10.42578125" style="8" customWidth="1"/>
    <col min="2329" max="2329" width="12.85546875" style="8" customWidth="1"/>
    <col min="2330" max="2330" width="9.42578125" style="8" customWidth="1"/>
    <col min="2331" max="2331" width="12.85546875" style="8" customWidth="1"/>
    <col min="2332" max="2332" width="14" style="8" customWidth="1"/>
    <col min="2333" max="2333" width="9.42578125" style="8" customWidth="1"/>
    <col min="2334" max="2334" width="12.85546875" style="8" customWidth="1"/>
    <col min="2335" max="2335" width="14" style="8" customWidth="1"/>
    <col min="2336" max="2347" width="9" style="8"/>
    <col min="2348" max="2369" width="0" style="8" hidden="1" customWidth="1"/>
    <col min="2370" max="2560" width="9" style="8"/>
    <col min="2561" max="2561" width="7.140625" style="8" customWidth="1"/>
    <col min="2562" max="2562" width="1.42578125" style="8" customWidth="1"/>
    <col min="2563" max="2563" width="3.5703125" style="8" customWidth="1"/>
    <col min="2564" max="2564" width="3.7109375" style="8" customWidth="1"/>
    <col min="2565" max="2565" width="14.7109375" style="8" customWidth="1"/>
    <col min="2566" max="2566" width="77.85546875" style="8" customWidth="1"/>
    <col min="2567" max="2567" width="7.42578125" style="8" customWidth="1"/>
    <col min="2568" max="2568" width="9.5703125" style="8" customWidth="1"/>
    <col min="2569" max="2569" width="10.85546875" style="8" customWidth="1"/>
    <col min="2570" max="2570" width="20.140625" style="8" customWidth="1"/>
    <col min="2571" max="2571" width="13.28515625" style="8" customWidth="1"/>
    <col min="2572" max="2572" width="9" style="8"/>
    <col min="2573" max="2581" width="0" style="8" hidden="1" customWidth="1"/>
    <col min="2582" max="2582" width="10.5703125" style="8" customWidth="1"/>
    <col min="2583" max="2583" width="14" style="8" customWidth="1"/>
    <col min="2584" max="2584" width="10.42578125" style="8" customWidth="1"/>
    <col min="2585" max="2585" width="12.85546875" style="8" customWidth="1"/>
    <col min="2586" max="2586" width="9.42578125" style="8" customWidth="1"/>
    <col min="2587" max="2587" width="12.85546875" style="8" customWidth="1"/>
    <col min="2588" max="2588" width="14" style="8" customWidth="1"/>
    <col min="2589" max="2589" width="9.42578125" style="8" customWidth="1"/>
    <col min="2590" max="2590" width="12.85546875" style="8" customWidth="1"/>
    <col min="2591" max="2591" width="14" style="8" customWidth="1"/>
    <col min="2592" max="2603" width="9" style="8"/>
    <col min="2604" max="2625" width="0" style="8" hidden="1" customWidth="1"/>
    <col min="2626" max="2816" width="9" style="8"/>
    <col min="2817" max="2817" width="7.140625" style="8" customWidth="1"/>
    <col min="2818" max="2818" width="1.42578125" style="8" customWidth="1"/>
    <col min="2819" max="2819" width="3.5703125" style="8" customWidth="1"/>
    <col min="2820" max="2820" width="3.7109375" style="8" customWidth="1"/>
    <col min="2821" max="2821" width="14.7109375" style="8" customWidth="1"/>
    <col min="2822" max="2822" width="77.85546875" style="8" customWidth="1"/>
    <col min="2823" max="2823" width="7.42578125" style="8" customWidth="1"/>
    <col min="2824" max="2824" width="9.5703125" style="8" customWidth="1"/>
    <col min="2825" max="2825" width="10.85546875" style="8" customWidth="1"/>
    <col min="2826" max="2826" width="20.140625" style="8" customWidth="1"/>
    <col min="2827" max="2827" width="13.28515625" style="8" customWidth="1"/>
    <col min="2828" max="2828" width="9" style="8"/>
    <col min="2829" max="2837" width="0" style="8" hidden="1" customWidth="1"/>
    <col min="2838" max="2838" width="10.5703125" style="8" customWidth="1"/>
    <col min="2839" max="2839" width="14" style="8" customWidth="1"/>
    <col min="2840" max="2840" width="10.42578125" style="8" customWidth="1"/>
    <col min="2841" max="2841" width="12.85546875" style="8" customWidth="1"/>
    <col min="2842" max="2842" width="9.42578125" style="8" customWidth="1"/>
    <col min="2843" max="2843" width="12.85546875" style="8" customWidth="1"/>
    <col min="2844" max="2844" width="14" style="8" customWidth="1"/>
    <col min="2845" max="2845" width="9.42578125" style="8" customWidth="1"/>
    <col min="2846" max="2846" width="12.85546875" style="8" customWidth="1"/>
    <col min="2847" max="2847" width="14" style="8" customWidth="1"/>
    <col min="2848" max="2859" width="9" style="8"/>
    <col min="2860" max="2881" width="0" style="8" hidden="1" customWidth="1"/>
    <col min="2882" max="3072" width="9" style="8"/>
    <col min="3073" max="3073" width="7.140625" style="8" customWidth="1"/>
    <col min="3074" max="3074" width="1.42578125" style="8" customWidth="1"/>
    <col min="3075" max="3075" width="3.5703125" style="8" customWidth="1"/>
    <col min="3076" max="3076" width="3.7109375" style="8" customWidth="1"/>
    <col min="3077" max="3077" width="14.7109375" style="8" customWidth="1"/>
    <col min="3078" max="3078" width="77.85546875" style="8" customWidth="1"/>
    <col min="3079" max="3079" width="7.42578125" style="8" customWidth="1"/>
    <col min="3080" max="3080" width="9.5703125" style="8" customWidth="1"/>
    <col min="3081" max="3081" width="10.85546875" style="8" customWidth="1"/>
    <col min="3082" max="3082" width="20.140625" style="8" customWidth="1"/>
    <col min="3083" max="3083" width="13.28515625" style="8" customWidth="1"/>
    <col min="3084" max="3084" width="9" style="8"/>
    <col min="3085" max="3093" width="0" style="8" hidden="1" customWidth="1"/>
    <col min="3094" max="3094" width="10.5703125" style="8" customWidth="1"/>
    <col min="3095" max="3095" width="14" style="8" customWidth="1"/>
    <col min="3096" max="3096" width="10.42578125" style="8" customWidth="1"/>
    <col min="3097" max="3097" width="12.85546875" style="8" customWidth="1"/>
    <col min="3098" max="3098" width="9.42578125" style="8" customWidth="1"/>
    <col min="3099" max="3099" width="12.85546875" style="8" customWidth="1"/>
    <col min="3100" max="3100" width="14" style="8" customWidth="1"/>
    <col min="3101" max="3101" width="9.42578125" style="8" customWidth="1"/>
    <col min="3102" max="3102" width="12.85546875" style="8" customWidth="1"/>
    <col min="3103" max="3103" width="14" style="8" customWidth="1"/>
    <col min="3104" max="3115" width="9" style="8"/>
    <col min="3116" max="3137" width="0" style="8" hidden="1" customWidth="1"/>
    <col min="3138" max="3328" width="9" style="8"/>
    <col min="3329" max="3329" width="7.140625" style="8" customWidth="1"/>
    <col min="3330" max="3330" width="1.42578125" style="8" customWidth="1"/>
    <col min="3331" max="3331" width="3.5703125" style="8" customWidth="1"/>
    <col min="3332" max="3332" width="3.7109375" style="8" customWidth="1"/>
    <col min="3333" max="3333" width="14.7109375" style="8" customWidth="1"/>
    <col min="3334" max="3334" width="77.85546875" style="8" customWidth="1"/>
    <col min="3335" max="3335" width="7.42578125" style="8" customWidth="1"/>
    <col min="3336" max="3336" width="9.5703125" style="8" customWidth="1"/>
    <col min="3337" max="3337" width="10.85546875" style="8" customWidth="1"/>
    <col min="3338" max="3338" width="20.140625" style="8" customWidth="1"/>
    <col min="3339" max="3339" width="13.28515625" style="8" customWidth="1"/>
    <col min="3340" max="3340" width="9" style="8"/>
    <col min="3341" max="3349" width="0" style="8" hidden="1" customWidth="1"/>
    <col min="3350" max="3350" width="10.5703125" style="8" customWidth="1"/>
    <col min="3351" max="3351" width="14" style="8" customWidth="1"/>
    <col min="3352" max="3352" width="10.42578125" style="8" customWidth="1"/>
    <col min="3353" max="3353" width="12.85546875" style="8" customWidth="1"/>
    <col min="3354" max="3354" width="9.42578125" style="8" customWidth="1"/>
    <col min="3355" max="3355" width="12.85546875" style="8" customWidth="1"/>
    <col min="3356" max="3356" width="14" style="8" customWidth="1"/>
    <col min="3357" max="3357" width="9.42578125" style="8" customWidth="1"/>
    <col min="3358" max="3358" width="12.85546875" style="8" customWidth="1"/>
    <col min="3359" max="3359" width="14" style="8" customWidth="1"/>
    <col min="3360" max="3371" width="9" style="8"/>
    <col min="3372" max="3393" width="0" style="8" hidden="1" customWidth="1"/>
    <col min="3394" max="3584" width="9" style="8"/>
    <col min="3585" max="3585" width="7.140625" style="8" customWidth="1"/>
    <col min="3586" max="3586" width="1.42578125" style="8" customWidth="1"/>
    <col min="3587" max="3587" width="3.5703125" style="8" customWidth="1"/>
    <col min="3588" max="3588" width="3.7109375" style="8" customWidth="1"/>
    <col min="3589" max="3589" width="14.7109375" style="8" customWidth="1"/>
    <col min="3590" max="3590" width="77.85546875" style="8" customWidth="1"/>
    <col min="3591" max="3591" width="7.42578125" style="8" customWidth="1"/>
    <col min="3592" max="3592" width="9.5703125" style="8" customWidth="1"/>
    <col min="3593" max="3593" width="10.85546875" style="8" customWidth="1"/>
    <col min="3594" max="3594" width="20.140625" style="8" customWidth="1"/>
    <col min="3595" max="3595" width="13.28515625" style="8" customWidth="1"/>
    <col min="3596" max="3596" width="9" style="8"/>
    <col min="3597" max="3605" width="0" style="8" hidden="1" customWidth="1"/>
    <col min="3606" max="3606" width="10.5703125" style="8" customWidth="1"/>
    <col min="3607" max="3607" width="14" style="8" customWidth="1"/>
    <col min="3608" max="3608" width="10.42578125" style="8" customWidth="1"/>
    <col min="3609" max="3609" width="12.85546875" style="8" customWidth="1"/>
    <col min="3610" max="3610" width="9.42578125" style="8" customWidth="1"/>
    <col min="3611" max="3611" width="12.85546875" style="8" customWidth="1"/>
    <col min="3612" max="3612" width="14" style="8" customWidth="1"/>
    <col min="3613" max="3613" width="9.42578125" style="8" customWidth="1"/>
    <col min="3614" max="3614" width="12.85546875" style="8" customWidth="1"/>
    <col min="3615" max="3615" width="14" style="8" customWidth="1"/>
    <col min="3616" max="3627" width="9" style="8"/>
    <col min="3628" max="3649" width="0" style="8" hidden="1" customWidth="1"/>
    <col min="3650" max="3840" width="9" style="8"/>
    <col min="3841" max="3841" width="7.140625" style="8" customWidth="1"/>
    <col min="3842" max="3842" width="1.42578125" style="8" customWidth="1"/>
    <col min="3843" max="3843" width="3.5703125" style="8" customWidth="1"/>
    <col min="3844" max="3844" width="3.7109375" style="8" customWidth="1"/>
    <col min="3845" max="3845" width="14.7109375" style="8" customWidth="1"/>
    <col min="3846" max="3846" width="77.85546875" style="8" customWidth="1"/>
    <col min="3847" max="3847" width="7.42578125" style="8" customWidth="1"/>
    <col min="3848" max="3848" width="9.5703125" style="8" customWidth="1"/>
    <col min="3849" max="3849" width="10.85546875" style="8" customWidth="1"/>
    <col min="3850" max="3850" width="20.140625" style="8" customWidth="1"/>
    <col min="3851" max="3851" width="13.28515625" style="8" customWidth="1"/>
    <col min="3852" max="3852" width="9" style="8"/>
    <col min="3853" max="3861" width="0" style="8" hidden="1" customWidth="1"/>
    <col min="3862" max="3862" width="10.5703125" style="8" customWidth="1"/>
    <col min="3863" max="3863" width="14" style="8" customWidth="1"/>
    <col min="3864" max="3864" width="10.42578125" style="8" customWidth="1"/>
    <col min="3865" max="3865" width="12.85546875" style="8" customWidth="1"/>
    <col min="3866" max="3866" width="9.42578125" style="8" customWidth="1"/>
    <col min="3867" max="3867" width="12.85546875" style="8" customWidth="1"/>
    <col min="3868" max="3868" width="14" style="8" customWidth="1"/>
    <col min="3869" max="3869" width="9.42578125" style="8" customWidth="1"/>
    <col min="3870" max="3870" width="12.85546875" style="8" customWidth="1"/>
    <col min="3871" max="3871" width="14" style="8" customWidth="1"/>
    <col min="3872" max="3883" width="9" style="8"/>
    <col min="3884" max="3905" width="0" style="8" hidden="1" customWidth="1"/>
    <col min="3906" max="4096" width="9" style="8"/>
    <col min="4097" max="4097" width="7.140625" style="8" customWidth="1"/>
    <col min="4098" max="4098" width="1.42578125" style="8" customWidth="1"/>
    <col min="4099" max="4099" width="3.5703125" style="8" customWidth="1"/>
    <col min="4100" max="4100" width="3.7109375" style="8" customWidth="1"/>
    <col min="4101" max="4101" width="14.7109375" style="8" customWidth="1"/>
    <col min="4102" max="4102" width="77.85546875" style="8" customWidth="1"/>
    <col min="4103" max="4103" width="7.42578125" style="8" customWidth="1"/>
    <col min="4104" max="4104" width="9.5703125" style="8" customWidth="1"/>
    <col min="4105" max="4105" width="10.85546875" style="8" customWidth="1"/>
    <col min="4106" max="4106" width="20.140625" style="8" customWidth="1"/>
    <col min="4107" max="4107" width="13.28515625" style="8" customWidth="1"/>
    <col min="4108" max="4108" width="9" style="8"/>
    <col min="4109" max="4117" width="0" style="8" hidden="1" customWidth="1"/>
    <col min="4118" max="4118" width="10.5703125" style="8" customWidth="1"/>
    <col min="4119" max="4119" width="14" style="8" customWidth="1"/>
    <col min="4120" max="4120" width="10.42578125" style="8" customWidth="1"/>
    <col min="4121" max="4121" width="12.85546875" style="8" customWidth="1"/>
    <col min="4122" max="4122" width="9.42578125" style="8" customWidth="1"/>
    <col min="4123" max="4123" width="12.85546875" style="8" customWidth="1"/>
    <col min="4124" max="4124" width="14" style="8" customWidth="1"/>
    <col min="4125" max="4125" width="9.42578125" style="8" customWidth="1"/>
    <col min="4126" max="4126" width="12.85546875" style="8" customWidth="1"/>
    <col min="4127" max="4127" width="14" style="8" customWidth="1"/>
    <col min="4128" max="4139" width="9" style="8"/>
    <col min="4140" max="4161" width="0" style="8" hidden="1" customWidth="1"/>
    <col min="4162" max="4352" width="9" style="8"/>
    <col min="4353" max="4353" width="7.140625" style="8" customWidth="1"/>
    <col min="4354" max="4354" width="1.42578125" style="8" customWidth="1"/>
    <col min="4355" max="4355" width="3.5703125" style="8" customWidth="1"/>
    <col min="4356" max="4356" width="3.7109375" style="8" customWidth="1"/>
    <col min="4357" max="4357" width="14.7109375" style="8" customWidth="1"/>
    <col min="4358" max="4358" width="77.85546875" style="8" customWidth="1"/>
    <col min="4359" max="4359" width="7.42578125" style="8" customWidth="1"/>
    <col min="4360" max="4360" width="9.5703125" style="8" customWidth="1"/>
    <col min="4361" max="4361" width="10.85546875" style="8" customWidth="1"/>
    <col min="4362" max="4362" width="20.140625" style="8" customWidth="1"/>
    <col min="4363" max="4363" width="13.28515625" style="8" customWidth="1"/>
    <col min="4364" max="4364" width="9" style="8"/>
    <col min="4365" max="4373" width="0" style="8" hidden="1" customWidth="1"/>
    <col min="4374" max="4374" width="10.5703125" style="8" customWidth="1"/>
    <col min="4375" max="4375" width="14" style="8" customWidth="1"/>
    <col min="4376" max="4376" width="10.42578125" style="8" customWidth="1"/>
    <col min="4377" max="4377" width="12.85546875" style="8" customWidth="1"/>
    <col min="4378" max="4378" width="9.42578125" style="8" customWidth="1"/>
    <col min="4379" max="4379" width="12.85546875" style="8" customWidth="1"/>
    <col min="4380" max="4380" width="14" style="8" customWidth="1"/>
    <col min="4381" max="4381" width="9.42578125" style="8" customWidth="1"/>
    <col min="4382" max="4382" width="12.85546875" style="8" customWidth="1"/>
    <col min="4383" max="4383" width="14" style="8" customWidth="1"/>
    <col min="4384" max="4395" width="9" style="8"/>
    <col min="4396" max="4417" width="0" style="8" hidden="1" customWidth="1"/>
    <col min="4418" max="4608" width="9" style="8"/>
    <col min="4609" max="4609" width="7.140625" style="8" customWidth="1"/>
    <col min="4610" max="4610" width="1.42578125" style="8" customWidth="1"/>
    <col min="4611" max="4611" width="3.5703125" style="8" customWidth="1"/>
    <col min="4612" max="4612" width="3.7109375" style="8" customWidth="1"/>
    <col min="4613" max="4613" width="14.7109375" style="8" customWidth="1"/>
    <col min="4614" max="4614" width="77.85546875" style="8" customWidth="1"/>
    <col min="4615" max="4615" width="7.42578125" style="8" customWidth="1"/>
    <col min="4616" max="4616" width="9.5703125" style="8" customWidth="1"/>
    <col min="4617" max="4617" width="10.85546875" style="8" customWidth="1"/>
    <col min="4618" max="4618" width="20.140625" style="8" customWidth="1"/>
    <col min="4619" max="4619" width="13.28515625" style="8" customWidth="1"/>
    <col min="4620" max="4620" width="9" style="8"/>
    <col min="4621" max="4629" width="0" style="8" hidden="1" customWidth="1"/>
    <col min="4630" max="4630" width="10.5703125" style="8" customWidth="1"/>
    <col min="4631" max="4631" width="14" style="8" customWidth="1"/>
    <col min="4632" max="4632" width="10.42578125" style="8" customWidth="1"/>
    <col min="4633" max="4633" width="12.85546875" style="8" customWidth="1"/>
    <col min="4634" max="4634" width="9.42578125" style="8" customWidth="1"/>
    <col min="4635" max="4635" width="12.85546875" style="8" customWidth="1"/>
    <col min="4636" max="4636" width="14" style="8" customWidth="1"/>
    <col min="4637" max="4637" width="9.42578125" style="8" customWidth="1"/>
    <col min="4638" max="4638" width="12.85546875" style="8" customWidth="1"/>
    <col min="4639" max="4639" width="14" style="8" customWidth="1"/>
    <col min="4640" max="4651" width="9" style="8"/>
    <col min="4652" max="4673" width="0" style="8" hidden="1" customWidth="1"/>
    <col min="4674" max="4864" width="9" style="8"/>
    <col min="4865" max="4865" width="7.140625" style="8" customWidth="1"/>
    <col min="4866" max="4866" width="1.42578125" style="8" customWidth="1"/>
    <col min="4867" max="4867" width="3.5703125" style="8" customWidth="1"/>
    <col min="4868" max="4868" width="3.7109375" style="8" customWidth="1"/>
    <col min="4869" max="4869" width="14.7109375" style="8" customWidth="1"/>
    <col min="4870" max="4870" width="77.85546875" style="8" customWidth="1"/>
    <col min="4871" max="4871" width="7.42578125" style="8" customWidth="1"/>
    <col min="4872" max="4872" width="9.5703125" style="8" customWidth="1"/>
    <col min="4873" max="4873" width="10.85546875" style="8" customWidth="1"/>
    <col min="4874" max="4874" width="20.140625" style="8" customWidth="1"/>
    <col min="4875" max="4875" width="13.28515625" style="8" customWidth="1"/>
    <col min="4876" max="4876" width="9" style="8"/>
    <col min="4877" max="4885" width="0" style="8" hidden="1" customWidth="1"/>
    <col min="4886" max="4886" width="10.5703125" style="8" customWidth="1"/>
    <col min="4887" max="4887" width="14" style="8" customWidth="1"/>
    <col min="4888" max="4888" width="10.42578125" style="8" customWidth="1"/>
    <col min="4889" max="4889" width="12.85546875" style="8" customWidth="1"/>
    <col min="4890" max="4890" width="9.42578125" style="8" customWidth="1"/>
    <col min="4891" max="4891" width="12.85546875" style="8" customWidth="1"/>
    <col min="4892" max="4892" width="14" style="8" customWidth="1"/>
    <col min="4893" max="4893" width="9.42578125" style="8" customWidth="1"/>
    <col min="4894" max="4894" width="12.85546875" style="8" customWidth="1"/>
    <col min="4895" max="4895" width="14" style="8" customWidth="1"/>
    <col min="4896" max="4907" width="9" style="8"/>
    <col min="4908" max="4929" width="0" style="8" hidden="1" customWidth="1"/>
    <col min="4930" max="5120" width="9" style="8"/>
    <col min="5121" max="5121" width="7.140625" style="8" customWidth="1"/>
    <col min="5122" max="5122" width="1.42578125" style="8" customWidth="1"/>
    <col min="5123" max="5123" width="3.5703125" style="8" customWidth="1"/>
    <col min="5124" max="5124" width="3.7109375" style="8" customWidth="1"/>
    <col min="5125" max="5125" width="14.7109375" style="8" customWidth="1"/>
    <col min="5126" max="5126" width="77.85546875" style="8" customWidth="1"/>
    <col min="5127" max="5127" width="7.42578125" style="8" customWidth="1"/>
    <col min="5128" max="5128" width="9.5703125" style="8" customWidth="1"/>
    <col min="5129" max="5129" width="10.85546875" style="8" customWidth="1"/>
    <col min="5130" max="5130" width="20.140625" style="8" customWidth="1"/>
    <col min="5131" max="5131" width="13.28515625" style="8" customWidth="1"/>
    <col min="5132" max="5132" width="9" style="8"/>
    <col min="5133" max="5141" width="0" style="8" hidden="1" customWidth="1"/>
    <col min="5142" max="5142" width="10.5703125" style="8" customWidth="1"/>
    <col min="5143" max="5143" width="14" style="8" customWidth="1"/>
    <col min="5144" max="5144" width="10.42578125" style="8" customWidth="1"/>
    <col min="5145" max="5145" width="12.85546875" style="8" customWidth="1"/>
    <col min="5146" max="5146" width="9.42578125" style="8" customWidth="1"/>
    <col min="5147" max="5147" width="12.85546875" style="8" customWidth="1"/>
    <col min="5148" max="5148" width="14" style="8" customWidth="1"/>
    <col min="5149" max="5149" width="9.42578125" style="8" customWidth="1"/>
    <col min="5150" max="5150" width="12.85546875" style="8" customWidth="1"/>
    <col min="5151" max="5151" width="14" style="8" customWidth="1"/>
    <col min="5152" max="5163" width="9" style="8"/>
    <col min="5164" max="5185" width="0" style="8" hidden="1" customWidth="1"/>
    <col min="5186" max="5376" width="9" style="8"/>
    <col min="5377" max="5377" width="7.140625" style="8" customWidth="1"/>
    <col min="5378" max="5378" width="1.42578125" style="8" customWidth="1"/>
    <col min="5379" max="5379" width="3.5703125" style="8" customWidth="1"/>
    <col min="5380" max="5380" width="3.7109375" style="8" customWidth="1"/>
    <col min="5381" max="5381" width="14.7109375" style="8" customWidth="1"/>
    <col min="5382" max="5382" width="77.85546875" style="8" customWidth="1"/>
    <col min="5383" max="5383" width="7.42578125" style="8" customWidth="1"/>
    <col min="5384" max="5384" width="9.5703125" style="8" customWidth="1"/>
    <col min="5385" max="5385" width="10.85546875" style="8" customWidth="1"/>
    <col min="5386" max="5386" width="20.140625" style="8" customWidth="1"/>
    <col min="5387" max="5387" width="13.28515625" style="8" customWidth="1"/>
    <col min="5388" max="5388" width="9" style="8"/>
    <col min="5389" max="5397" width="0" style="8" hidden="1" customWidth="1"/>
    <col min="5398" max="5398" width="10.5703125" style="8" customWidth="1"/>
    <col min="5399" max="5399" width="14" style="8" customWidth="1"/>
    <col min="5400" max="5400" width="10.42578125" style="8" customWidth="1"/>
    <col min="5401" max="5401" width="12.85546875" style="8" customWidth="1"/>
    <col min="5402" max="5402" width="9.42578125" style="8" customWidth="1"/>
    <col min="5403" max="5403" width="12.85546875" style="8" customWidth="1"/>
    <col min="5404" max="5404" width="14" style="8" customWidth="1"/>
    <col min="5405" max="5405" width="9.42578125" style="8" customWidth="1"/>
    <col min="5406" max="5406" width="12.85546875" style="8" customWidth="1"/>
    <col min="5407" max="5407" width="14" style="8" customWidth="1"/>
    <col min="5408" max="5419" width="9" style="8"/>
    <col min="5420" max="5441" width="0" style="8" hidden="1" customWidth="1"/>
    <col min="5442" max="5632" width="9" style="8"/>
    <col min="5633" max="5633" width="7.140625" style="8" customWidth="1"/>
    <col min="5634" max="5634" width="1.42578125" style="8" customWidth="1"/>
    <col min="5635" max="5635" width="3.5703125" style="8" customWidth="1"/>
    <col min="5636" max="5636" width="3.7109375" style="8" customWidth="1"/>
    <col min="5637" max="5637" width="14.7109375" style="8" customWidth="1"/>
    <col min="5638" max="5638" width="77.85546875" style="8" customWidth="1"/>
    <col min="5639" max="5639" width="7.42578125" style="8" customWidth="1"/>
    <col min="5640" max="5640" width="9.5703125" style="8" customWidth="1"/>
    <col min="5641" max="5641" width="10.85546875" style="8" customWidth="1"/>
    <col min="5642" max="5642" width="20.140625" style="8" customWidth="1"/>
    <col min="5643" max="5643" width="13.28515625" style="8" customWidth="1"/>
    <col min="5644" max="5644" width="9" style="8"/>
    <col min="5645" max="5653" width="0" style="8" hidden="1" customWidth="1"/>
    <col min="5654" max="5654" width="10.5703125" style="8" customWidth="1"/>
    <col min="5655" max="5655" width="14" style="8" customWidth="1"/>
    <col min="5656" max="5656" width="10.42578125" style="8" customWidth="1"/>
    <col min="5657" max="5657" width="12.85546875" style="8" customWidth="1"/>
    <col min="5658" max="5658" width="9.42578125" style="8" customWidth="1"/>
    <col min="5659" max="5659" width="12.85546875" style="8" customWidth="1"/>
    <col min="5660" max="5660" width="14" style="8" customWidth="1"/>
    <col min="5661" max="5661" width="9.42578125" style="8" customWidth="1"/>
    <col min="5662" max="5662" width="12.85546875" style="8" customWidth="1"/>
    <col min="5663" max="5663" width="14" style="8" customWidth="1"/>
    <col min="5664" max="5675" width="9" style="8"/>
    <col min="5676" max="5697" width="0" style="8" hidden="1" customWidth="1"/>
    <col min="5698" max="5888" width="9" style="8"/>
    <col min="5889" max="5889" width="7.140625" style="8" customWidth="1"/>
    <col min="5890" max="5890" width="1.42578125" style="8" customWidth="1"/>
    <col min="5891" max="5891" width="3.5703125" style="8" customWidth="1"/>
    <col min="5892" max="5892" width="3.7109375" style="8" customWidth="1"/>
    <col min="5893" max="5893" width="14.7109375" style="8" customWidth="1"/>
    <col min="5894" max="5894" width="77.85546875" style="8" customWidth="1"/>
    <col min="5895" max="5895" width="7.42578125" style="8" customWidth="1"/>
    <col min="5896" max="5896" width="9.5703125" style="8" customWidth="1"/>
    <col min="5897" max="5897" width="10.85546875" style="8" customWidth="1"/>
    <col min="5898" max="5898" width="20.140625" style="8" customWidth="1"/>
    <col min="5899" max="5899" width="13.28515625" style="8" customWidth="1"/>
    <col min="5900" max="5900" width="9" style="8"/>
    <col min="5901" max="5909" width="0" style="8" hidden="1" customWidth="1"/>
    <col min="5910" max="5910" width="10.5703125" style="8" customWidth="1"/>
    <col min="5911" max="5911" width="14" style="8" customWidth="1"/>
    <col min="5912" max="5912" width="10.42578125" style="8" customWidth="1"/>
    <col min="5913" max="5913" width="12.85546875" style="8" customWidth="1"/>
    <col min="5914" max="5914" width="9.42578125" style="8" customWidth="1"/>
    <col min="5915" max="5915" width="12.85546875" style="8" customWidth="1"/>
    <col min="5916" max="5916" width="14" style="8" customWidth="1"/>
    <col min="5917" max="5917" width="9.42578125" style="8" customWidth="1"/>
    <col min="5918" max="5918" width="12.85546875" style="8" customWidth="1"/>
    <col min="5919" max="5919" width="14" style="8" customWidth="1"/>
    <col min="5920" max="5931" width="9" style="8"/>
    <col min="5932" max="5953" width="0" style="8" hidden="1" customWidth="1"/>
    <col min="5954" max="6144" width="9" style="8"/>
    <col min="6145" max="6145" width="7.140625" style="8" customWidth="1"/>
    <col min="6146" max="6146" width="1.42578125" style="8" customWidth="1"/>
    <col min="6147" max="6147" width="3.5703125" style="8" customWidth="1"/>
    <col min="6148" max="6148" width="3.7109375" style="8" customWidth="1"/>
    <col min="6149" max="6149" width="14.7109375" style="8" customWidth="1"/>
    <col min="6150" max="6150" width="77.85546875" style="8" customWidth="1"/>
    <col min="6151" max="6151" width="7.42578125" style="8" customWidth="1"/>
    <col min="6152" max="6152" width="9.5703125" style="8" customWidth="1"/>
    <col min="6153" max="6153" width="10.85546875" style="8" customWidth="1"/>
    <col min="6154" max="6154" width="20.140625" style="8" customWidth="1"/>
    <col min="6155" max="6155" width="13.28515625" style="8" customWidth="1"/>
    <col min="6156" max="6156" width="9" style="8"/>
    <col min="6157" max="6165" width="0" style="8" hidden="1" customWidth="1"/>
    <col min="6166" max="6166" width="10.5703125" style="8" customWidth="1"/>
    <col min="6167" max="6167" width="14" style="8" customWidth="1"/>
    <col min="6168" max="6168" width="10.42578125" style="8" customWidth="1"/>
    <col min="6169" max="6169" width="12.85546875" style="8" customWidth="1"/>
    <col min="6170" max="6170" width="9.42578125" style="8" customWidth="1"/>
    <col min="6171" max="6171" width="12.85546875" style="8" customWidth="1"/>
    <col min="6172" max="6172" width="14" style="8" customWidth="1"/>
    <col min="6173" max="6173" width="9.42578125" style="8" customWidth="1"/>
    <col min="6174" max="6174" width="12.85546875" style="8" customWidth="1"/>
    <col min="6175" max="6175" width="14" style="8" customWidth="1"/>
    <col min="6176" max="6187" width="9" style="8"/>
    <col min="6188" max="6209" width="0" style="8" hidden="1" customWidth="1"/>
    <col min="6210" max="6400" width="9" style="8"/>
    <col min="6401" max="6401" width="7.140625" style="8" customWidth="1"/>
    <col min="6402" max="6402" width="1.42578125" style="8" customWidth="1"/>
    <col min="6403" max="6403" width="3.5703125" style="8" customWidth="1"/>
    <col min="6404" max="6404" width="3.7109375" style="8" customWidth="1"/>
    <col min="6405" max="6405" width="14.7109375" style="8" customWidth="1"/>
    <col min="6406" max="6406" width="77.85546875" style="8" customWidth="1"/>
    <col min="6407" max="6407" width="7.42578125" style="8" customWidth="1"/>
    <col min="6408" max="6408" width="9.5703125" style="8" customWidth="1"/>
    <col min="6409" max="6409" width="10.85546875" style="8" customWidth="1"/>
    <col min="6410" max="6410" width="20.140625" style="8" customWidth="1"/>
    <col min="6411" max="6411" width="13.28515625" style="8" customWidth="1"/>
    <col min="6412" max="6412" width="9" style="8"/>
    <col min="6413" max="6421" width="0" style="8" hidden="1" customWidth="1"/>
    <col min="6422" max="6422" width="10.5703125" style="8" customWidth="1"/>
    <col min="6423" max="6423" width="14" style="8" customWidth="1"/>
    <col min="6424" max="6424" width="10.42578125" style="8" customWidth="1"/>
    <col min="6425" max="6425" width="12.85546875" style="8" customWidth="1"/>
    <col min="6426" max="6426" width="9.42578125" style="8" customWidth="1"/>
    <col min="6427" max="6427" width="12.85546875" style="8" customWidth="1"/>
    <col min="6428" max="6428" width="14" style="8" customWidth="1"/>
    <col min="6429" max="6429" width="9.42578125" style="8" customWidth="1"/>
    <col min="6430" max="6430" width="12.85546875" style="8" customWidth="1"/>
    <col min="6431" max="6431" width="14" style="8" customWidth="1"/>
    <col min="6432" max="6443" width="9" style="8"/>
    <col min="6444" max="6465" width="0" style="8" hidden="1" customWidth="1"/>
    <col min="6466" max="6656" width="9" style="8"/>
    <col min="6657" max="6657" width="7.140625" style="8" customWidth="1"/>
    <col min="6658" max="6658" width="1.42578125" style="8" customWidth="1"/>
    <col min="6659" max="6659" width="3.5703125" style="8" customWidth="1"/>
    <col min="6660" max="6660" width="3.7109375" style="8" customWidth="1"/>
    <col min="6661" max="6661" width="14.7109375" style="8" customWidth="1"/>
    <col min="6662" max="6662" width="77.85546875" style="8" customWidth="1"/>
    <col min="6663" max="6663" width="7.42578125" style="8" customWidth="1"/>
    <col min="6664" max="6664" width="9.5703125" style="8" customWidth="1"/>
    <col min="6665" max="6665" width="10.85546875" style="8" customWidth="1"/>
    <col min="6666" max="6666" width="20.140625" style="8" customWidth="1"/>
    <col min="6667" max="6667" width="13.28515625" style="8" customWidth="1"/>
    <col min="6668" max="6668" width="9" style="8"/>
    <col min="6669" max="6677" width="0" style="8" hidden="1" customWidth="1"/>
    <col min="6678" max="6678" width="10.5703125" style="8" customWidth="1"/>
    <col min="6679" max="6679" width="14" style="8" customWidth="1"/>
    <col min="6680" max="6680" width="10.42578125" style="8" customWidth="1"/>
    <col min="6681" max="6681" width="12.85546875" style="8" customWidth="1"/>
    <col min="6682" max="6682" width="9.42578125" style="8" customWidth="1"/>
    <col min="6683" max="6683" width="12.85546875" style="8" customWidth="1"/>
    <col min="6684" max="6684" width="14" style="8" customWidth="1"/>
    <col min="6685" max="6685" width="9.42578125" style="8" customWidth="1"/>
    <col min="6686" max="6686" width="12.85546875" style="8" customWidth="1"/>
    <col min="6687" max="6687" width="14" style="8" customWidth="1"/>
    <col min="6688" max="6699" width="9" style="8"/>
    <col min="6700" max="6721" width="0" style="8" hidden="1" customWidth="1"/>
    <col min="6722" max="6912" width="9" style="8"/>
    <col min="6913" max="6913" width="7.140625" style="8" customWidth="1"/>
    <col min="6914" max="6914" width="1.42578125" style="8" customWidth="1"/>
    <col min="6915" max="6915" width="3.5703125" style="8" customWidth="1"/>
    <col min="6916" max="6916" width="3.7109375" style="8" customWidth="1"/>
    <col min="6917" max="6917" width="14.7109375" style="8" customWidth="1"/>
    <col min="6918" max="6918" width="77.85546875" style="8" customWidth="1"/>
    <col min="6919" max="6919" width="7.42578125" style="8" customWidth="1"/>
    <col min="6920" max="6920" width="9.5703125" style="8" customWidth="1"/>
    <col min="6921" max="6921" width="10.85546875" style="8" customWidth="1"/>
    <col min="6922" max="6922" width="20.140625" style="8" customWidth="1"/>
    <col min="6923" max="6923" width="13.28515625" style="8" customWidth="1"/>
    <col min="6924" max="6924" width="9" style="8"/>
    <col min="6925" max="6933" width="0" style="8" hidden="1" customWidth="1"/>
    <col min="6934" max="6934" width="10.5703125" style="8" customWidth="1"/>
    <col min="6935" max="6935" width="14" style="8" customWidth="1"/>
    <col min="6936" max="6936" width="10.42578125" style="8" customWidth="1"/>
    <col min="6937" max="6937" width="12.85546875" style="8" customWidth="1"/>
    <col min="6938" max="6938" width="9.42578125" style="8" customWidth="1"/>
    <col min="6939" max="6939" width="12.85546875" style="8" customWidth="1"/>
    <col min="6940" max="6940" width="14" style="8" customWidth="1"/>
    <col min="6941" max="6941" width="9.42578125" style="8" customWidth="1"/>
    <col min="6942" max="6942" width="12.85546875" style="8" customWidth="1"/>
    <col min="6943" max="6943" width="14" style="8" customWidth="1"/>
    <col min="6944" max="6955" width="9" style="8"/>
    <col min="6956" max="6977" width="0" style="8" hidden="1" customWidth="1"/>
    <col min="6978" max="7168" width="9" style="8"/>
    <col min="7169" max="7169" width="7.140625" style="8" customWidth="1"/>
    <col min="7170" max="7170" width="1.42578125" style="8" customWidth="1"/>
    <col min="7171" max="7171" width="3.5703125" style="8" customWidth="1"/>
    <col min="7172" max="7172" width="3.7109375" style="8" customWidth="1"/>
    <col min="7173" max="7173" width="14.7109375" style="8" customWidth="1"/>
    <col min="7174" max="7174" width="77.85546875" style="8" customWidth="1"/>
    <col min="7175" max="7175" width="7.42578125" style="8" customWidth="1"/>
    <col min="7176" max="7176" width="9.5703125" style="8" customWidth="1"/>
    <col min="7177" max="7177" width="10.85546875" style="8" customWidth="1"/>
    <col min="7178" max="7178" width="20.140625" style="8" customWidth="1"/>
    <col min="7179" max="7179" width="13.28515625" style="8" customWidth="1"/>
    <col min="7180" max="7180" width="9" style="8"/>
    <col min="7181" max="7189" width="0" style="8" hidden="1" customWidth="1"/>
    <col min="7190" max="7190" width="10.5703125" style="8" customWidth="1"/>
    <col min="7191" max="7191" width="14" style="8" customWidth="1"/>
    <col min="7192" max="7192" width="10.42578125" style="8" customWidth="1"/>
    <col min="7193" max="7193" width="12.85546875" style="8" customWidth="1"/>
    <col min="7194" max="7194" width="9.42578125" style="8" customWidth="1"/>
    <col min="7195" max="7195" width="12.85546875" style="8" customWidth="1"/>
    <col min="7196" max="7196" width="14" style="8" customWidth="1"/>
    <col min="7197" max="7197" width="9.42578125" style="8" customWidth="1"/>
    <col min="7198" max="7198" width="12.85546875" style="8" customWidth="1"/>
    <col min="7199" max="7199" width="14" style="8" customWidth="1"/>
    <col min="7200" max="7211" width="9" style="8"/>
    <col min="7212" max="7233" width="0" style="8" hidden="1" customWidth="1"/>
    <col min="7234" max="7424" width="9" style="8"/>
    <col min="7425" max="7425" width="7.140625" style="8" customWidth="1"/>
    <col min="7426" max="7426" width="1.42578125" style="8" customWidth="1"/>
    <col min="7427" max="7427" width="3.5703125" style="8" customWidth="1"/>
    <col min="7428" max="7428" width="3.7109375" style="8" customWidth="1"/>
    <col min="7429" max="7429" width="14.7109375" style="8" customWidth="1"/>
    <col min="7430" max="7430" width="77.85546875" style="8" customWidth="1"/>
    <col min="7431" max="7431" width="7.42578125" style="8" customWidth="1"/>
    <col min="7432" max="7432" width="9.5703125" style="8" customWidth="1"/>
    <col min="7433" max="7433" width="10.85546875" style="8" customWidth="1"/>
    <col min="7434" max="7434" width="20.140625" style="8" customWidth="1"/>
    <col min="7435" max="7435" width="13.28515625" style="8" customWidth="1"/>
    <col min="7436" max="7436" width="9" style="8"/>
    <col min="7437" max="7445" width="0" style="8" hidden="1" customWidth="1"/>
    <col min="7446" max="7446" width="10.5703125" style="8" customWidth="1"/>
    <col min="7447" max="7447" width="14" style="8" customWidth="1"/>
    <col min="7448" max="7448" width="10.42578125" style="8" customWidth="1"/>
    <col min="7449" max="7449" width="12.85546875" style="8" customWidth="1"/>
    <col min="7450" max="7450" width="9.42578125" style="8" customWidth="1"/>
    <col min="7451" max="7451" width="12.85546875" style="8" customWidth="1"/>
    <col min="7452" max="7452" width="14" style="8" customWidth="1"/>
    <col min="7453" max="7453" width="9.42578125" style="8" customWidth="1"/>
    <col min="7454" max="7454" width="12.85546875" style="8" customWidth="1"/>
    <col min="7455" max="7455" width="14" style="8" customWidth="1"/>
    <col min="7456" max="7467" width="9" style="8"/>
    <col min="7468" max="7489" width="0" style="8" hidden="1" customWidth="1"/>
    <col min="7490" max="7680" width="9" style="8"/>
    <col min="7681" max="7681" width="7.140625" style="8" customWidth="1"/>
    <col min="7682" max="7682" width="1.42578125" style="8" customWidth="1"/>
    <col min="7683" max="7683" width="3.5703125" style="8" customWidth="1"/>
    <col min="7684" max="7684" width="3.7109375" style="8" customWidth="1"/>
    <col min="7685" max="7685" width="14.7109375" style="8" customWidth="1"/>
    <col min="7686" max="7686" width="77.85546875" style="8" customWidth="1"/>
    <col min="7687" max="7687" width="7.42578125" style="8" customWidth="1"/>
    <col min="7688" max="7688" width="9.5703125" style="8" customWidth="1"/>
    <col min="7689" max="7689" width="10.85546875" style="8" customWidth="1"/>
    <col min="7690" max="7690" width="20.140625" style="8" customWidth="1"/>
    <col min="7691" max="7691" width="13.28515625" style="8" customWidth="1"/>
    <col min="7692" max="7692" width="9" style="8"/>
    <col min="7693" max="7701" width="0" style="8" hidden="1" customWidth="1"/>
    <col min="7702" max="7702" width="10.5703125" style="8" customWidth="1"/>
    <col min="7703" max="7703" width="14" style="8" customWidth="1"/>
    <col min="7704" max="7704" width="10.42578125" style="8" customWidth="1"/>
    <col min="7705" max="7705" width="12.85546875" style="8" customWidth="1"/>
    <col min="7706" max="7706" width="9.42578125" style="8" customWidth="1"/>
    <col min="7707" max="7707" width="12.85546875" style="8" customWidth="1"/>
    <col min="7708" max="7708" width="14" style="8" customWidth="1"/>
    <col min="7709" max="7709" width="9.42578125" style="8" customWidth="1"/>
    <col min="7710" max="7710" width="12.85546875" style="8" customWidth="1"/>
    <col min="7711" max="7711" width="14" style="8" customWidth="1"/>
    <col min="7712" max="7723" width="9" style="8"/>
    <col min="7724" max="7745" width="0" style="8" hidden="1" customWidth="1"/>
    <col min="7746" max="7936" width="9" style="8"/>
    <col min="7937" max="7937" width="7.140625" style="8" customWidth="1"/>
    <col min="7938" max="7938" width="1.42578125" style="8" customWidth="1"/>
    <col min="7939" max="7939" width="3.5703125" style="8" customWidth="1"/>
    <col min="7940" max="7940" width="3.7109375" style="8" customWidth="1"/>
    <col min="7941" max="7941" width="14.7109375" style="8" customWidth="1"/>
    <col min="7942" max="7942" width="77.85546875" style="8" customWidth="1"/>
    <col min="7943" max="7943" width="7.42578125" style="8" customWidth="1"/>
    <col min="7944" max="7944" width="9.5703125" style="8" customWidth="1"/>
    <col min="7945" max="7945" width="10.85546875" style="8" customWidth="1"/>
    <col min="7946" max="7946" width="20.140625" style="8" customWidth="1"/>
    <col min="7947" max="7947" width="13.28515625" style="8" customWidth="1"/>
    <col min="7948" max="7948" width="9" style="8"/>
    <col min="7949" max="7957" width="0" style="8" hidden="1" customWidth="1"/>
    <col min="7958" max="7958" width="10.5703125" style="8" customWidth="1"/>
    <col min="7959" max="7959" width="14" style="8" customWidth="1"/>
    <col min="7960" max="7960" width="10.42578125" style="8" customWidth="1"/>
    <col min="7961" max="7961" width="12.85546875" style="8" customWidth="1"/>
    <col min="7962" max="7962" width="9.42578125" style="8" customWidth="1"/>
    <col min="7963" max="7963" width="12.85546875" style="8" customWidth="1"/>
    <col min="7964" max="7964" width="14" style="8" customWidth="1"/>
    <col min="7965" max="7965" width="9.42578125" style="8" customWidth="1"/>
    <col min="7966" max="7966" width="12.85546875" style="8" customWidth="1"/>
    <col min="7967" max="7967" width="14" style="8" customWidth="1"/>
    <col min="7968" max="7979" width="9" style="8"/>
    <col min="7980" max="8001" width="0" style="8" hidden="1" customWidth="1"/>
    <col min="8002" max="8192" width="9" style="8"/>
    <col min="8193" max="8193" width="7.140625" style="8" customWidth="1"/>
    <col min="8194" max="8194" width="1.42578125" style="8" customWidth="1"/>
    <col min="8195" max="8195" width="3.5703125" style="8" customWidth="1"/>
    <col min="8196" max="8196" width="3.7109375" style="8" customWidth="1"/>
    <col min="8197" max="8197" width="14.7109375" style="8" customWidth="1"/>
    <col min="8198" max="8198" width="77.85546875" style="8" customWidth="1"/>
    <col min="8199" max="8199" width="7.42578125" style="8" customWidth="1"/>
    <col min="8200" max="8200" width="9.5703125" style="8" customWidth="1"/>
    <col min="8201" max="8201" width="10.85546875" style="8" customWidth="1"/>
    <col min="8202" max="8202" width="20.140625" style="8" customWidth="1"/>
    <col min="8203" max="8203" width="13.28515625" style="8" customWidth="1"/>
    <col min="8204" max="8204" width="9" style="8"/>
    <col min="8205" max="8213" width="0" style="8" hidden="1" customWidth="1"/>
    <col min="8214" max="8214" width="10.5703125" style="8" customWidth="1"/>
    <col min="8215" max="8215" width="14" style="8" customWidth="1"/>
    <col min="8216" max="8216" width="10.42578125" style="8" customWidth="1"/>
    <col min="8217" max="8217" width="12.85546875" style="8" customWidth="1"/>
    <col min="8218" max="8218" width="9.42578125" style="8" customWidth="1"/>
    <col min="8219" max="8219" width="12.85546875" style="8" customWidth="1"/>
    <col min="8220" max="8220" width="14" style="8" customWidth="1"/>
    <col min="8221" max="8221" width="9.42578125" style="8" customWidth="1"/>
    <col min="8222" max="8222" width="12.85546875" style="8" customWidth="1"/>
    <col min="8223" max="8223" width="14" style="8" customWidth="1"/>
    <col min="8224" max="8235" width="9" style="8"/>
    <col min="8236" max="8257" width="0" style="8" hidden="1" customWidth="1"/>
    <col min="8258" max="8448" width="9" style="8"/>
    <col min="8449" max="8449" width="7.140625" style="8" customWidth="1"/>
    <col min="8450" max="8450" width="1.42578125" style="8" customWidth="1"/>
    <col min="8451" max="8451" width="3.5703125" style="8" customWidth="1"/>
    <col min="8452" max="8452" width="3.7109375" style="8" customWidth="1"/>
    <col min="8453" max="8453" width="14.7109375" style="8" customWidth="1"/>
    <col min="8454" max="8454" width="77.85546875" style="8" customWidth="1"/>
    <col min="8455" max="8455" width="7.42578125" style="8" customWidth="1"/>
    <col min="8456" max="8456" width="9.5703125" style="8" customWidth="1"/>
    <col min="8457" max="8457" width="10.85546875" style="8" customWidth="1"/>
    <col min="8458" max="8458" width="20.140625" style="8" customWidth="1"/>
    <col min="8459" max="8459" width="13.28515625" style="8" customWidth="1"/>
    <col min="8460" max="8460" width="9" style="8"/>
    <col min="8461" max="8469" width="0" style="8" hidden="1" customWidth="1"/>
    <col min="8470" max="8470" width="10.5703125" style="8" customWidth="1"/>
    <col min="8471" max="8471" width="14" style="8" customWidth="1"/>
    <col min="8472" max="8472" width="10.42578125" style="8" customWidth="1"/>
    <col min="8473" max="8473" width="12.85546875" style="8" customWidth="1"/>
    <col min="8474" max="8474" width="9.42578125" style="8" customWidth="1"/>
    <col min="8475" max="8475" width="12.85546875" style="8" customWidth="1"/>
    <col min="8476" max="8476" width="14" style="8" customWidth="1"/>
    <col min="8477" max="8477" width="9.42578125" style="8" customWidth="1"/>
    <col min="8478" max="8478" width="12.85546875" style="8" customWidth="1"/>
    <col min="8479" max="8479" width="14" style="8" customWidth="1"/>
    <col min="8480" max="8491" width="9" style="8"/>
    <col min="8492" max="8513" width="0" style="8" hidden="1" customWidth="1"/>
    <col min="8514" max="8704" width="9" style="8"/>
    <col min="8705" max="8705" width="7.140625" style="8" customWidth="1"/>
    <col min="8706" max="8706" width="1.42578125" style="8" customWidth="1"/>
    <col min="8707" max="8707" width="3.5703125" style="8" customWidth="1"/>
    <col min="8708" max="8708" width="3.7109375" style="8" customWidth="1"/>
    <col min="8709" max="8709" width="14.7109375" style="8" customWidth="1"/>
    <col min="8710" max="8710" width="77.85546875" style="8" customWidth="1"/>
    <col min="8711" max="8711" width="7.42578125" style="8" customWidth="1"/>
    <col min="8712" max="8712" width="9.5703125" style="8" customWidth="1"/>
    <col min="8713" max="8713" width="10.85546875" style="8" customWidth="1"/>
    <col min="8714" max="8714" width="20.140625" style="8" customWidth="1"/>
    <col min="8715" max="8715" width="13.28515625" style="8" customWidth="1"/>
    <col min="8716" max="8716" width="9" style="8"/>
    <col min="8717" max="8725" width="0" style="8" hidden="1" customWidth="1"/>
    <col min="8726" max="8726" width="10.5703125" style="8" customWidth="1"/>
    <col min="8727" max="8727" width="14" style="8" customWidth="1"/>
    <col min="8728" max="8728" width="10.42578125" style="8" customWidth="1"/>
    <col min="8729" max="8729" width="12.85546875" style="8" customWidth="1"/>
    <col min="8730" max="8730" width="9.42578125" style="8" customWidth="1"/>
    <col min="8731" max="8731" width="12.85546875" style="8" customWidth="1"/>
    <col min="8732" max="8732" width="14" style="8" customWidth="1"/>
    <col min="8733" max="8733" width="9.42578125" style="8" customWidth="1"/>
    <col min="8734" max="8734" width="12.85546875" style="8" customWidth="1"/>
    <col min="8735" max="8735" width="14" style="8" customWidth="1"/>
    <col min="8736" max="8747" width="9" style="8"/>
    <col min="8748" max="8769" width="0" style="8" hidden="1" customWidth="1"/>
    <col min="8770" max="8960" width="9" style="8"/>
    <col min="8961" max="8961" width="7.140625" style="8" customWidth="1"/>
    <col min="8962" max="8962" width="1.42578125" style="8" customWidth="1"/>
    <col min="8963" max="8963" width="3.5703125" style="8" customWidth="1"/>
    <col min="8964" max="8964" width="3.7109375" style="8" customWidth="1"/>
    <col min="8965" max="8965" width="14.7109375" style="8" customWidth="1"/>
    <col min="8966" max="8966" width="77.85546875" style="8" customWidth="1"/>
    <col min="8967" max="8967" width="7.42578125" style="8" customWidth="1"/>
    <col min="8968" max="8968" width="9.5703125" style="8" customWidth="1"/>
    <col min="8969" max="8969" width="10.85546875" style="8" customWidth="1"/>
    <col min="8970" max="8970" width="20.140625" style="8" customWidth="1"/>
    <col min="8971" max="8971" width="13.28515625" style="8" customWidth="1"/>
    <col min="8972" max="8972" width="9" style="8"/>
    <col min="8973" max="8981" width="0" style="8" hidden="1" customWidth="1"/>
    <col min="8982" max="8982" width="10.5703125" style="8" customWidth="1"/>
    <col min="8983" max="8983" width="14" style="8" customWidth="1"/>
    <col min="8984" max="8984" width="10.42578125" style="8" customWidth="1"/>
    <col min="8985" max="8985" width="12.85546875" style="8" customWidth="1"/>
    <col min="8986" max="8986" width="9.42578125" style="8" customWidth="1"/>
    <col min="8987" max="8987" width="12.85546875" style="8" customWidth="1"/>
    <col min="8988" max="8988" width="14" style="8" customWidth="1"/>
    <col min="8989" max="8989" width="9.42578125" style="8" customWidth="1"/>
    <col min="8990" max="8990" width="12.85546875" style="8" customWidth="1"/>
    <col min="8991" max="8991" width="14" style="8" customWidth="1"/>
    <col min="8992" max="9003" width="9" style="8"/>
    <col min="9004" max="9025" width="0" style="8" hidden="1" customWidth="1"/>
    <col min="9026" max="9216" width="9" style="8"/>
    <col min="9217" max="9217" width="7.140625" style="8" customWidth="1"/>
    <col min="9218" max="9218" width="1.42578125" style="8" customWidth="1"/>
    <col min="9219" max="9219" width="3.5703125" style="8" customWidth="1"/>
    <col min="9220" max="9220" width="3.7109375" style="8" customWidth="1"/>
    <col min="9221" max="9221" width="14.7109375" style="8" customWidth="1"/>
    <col min="9222" max="9222" width="77.85546875" style="8" customWidth="1"/>
    <col min="9223" max="9223" width="7.42578125" style="8" customWidth="1"/>
    <col min="9224" max="9224" width="9.5703125" style="8" customWidth="1"/>
    <col min="9225" max="9225" width="10.85546875" style="8" customWidth="1"/>
    <col min="9226" max="9226" width="20.140625" style="8" customWidth="1"/>
    <col min="9227" max="9227" width="13.28515625" style="8" customWidth="1"/>
    <col min="9228" max="9228" width="9" style="8"/>
    <col min="9229" max="9237" width="0" style="8" hidden="1" customWidth="1"/>
    <col min="9238" max="9238" width="10.5703125" style="8" customWidth="1"/>
    <col min="9239" max="9239" width="14" style="8" customWidth="1"/>
    <col min="9240" max="9240" width="10.42578125" style="8" customWidth="1"/>
    <col min="9241" max="9241" width="12.85546875" style="8" customWidth="1"/>
    <col min="9242" max="9242" width="9.42578125" style="8" customWidth="1"/>
    <col min="9243" max="9243" width="12.85546875" style="8" customWidth="1"/>
    <col min="9244" max="9244" width="14" style="8" customWidth="1"/>
    <col min="9245" max="9245" width="9.42578125" style="8" customWidth="1"/>
    <col min="9246" max="9246" width="12.85546875" style="8" customWidth="1"/>
    <col min="9247" max="9247" width="14" style="8" customWidth="1"/>
    <col min="9248" max="9259" width="9" style="8"/>
    <col min="9260" max="9281" width="0" style="8" hidden="1" customWidth="1"/>
    <col min="9282" max="9472" width="9" style="8"/>
    <col min="9473" max="9473" width="7.140625" style="8" customWidth="1"/>
    <col min="9474" max="9474" width="1.42578125" style="8" customWidth="1"/>
    <col min="9475" max="9475" width="3.5703125" style="8" customWidth="1"/>
    <col min="9476" max="9476" width="3.7109375" style="8" customWidth="1"/>
    <col min="9477" max="9477" width="14.7109375" style="8" customWidth="1"/>
    <col min="9478" max="9478" width="77.85546875" style="8" customWidth="1"/>
    <col min="9479" max="9479" width="7.42578125" style="8" customWidth="1"/>
    <col min="9480" max="9480" width="9.5703125" style="8" customWidth="1"/>
    <col min="9481" max="9481" width="10.85546875" style="8" customWidth="1"/>
    <col min="9482" max="9482" width="20.140625" style="8" customWidth="1"/>
    <col min="9483" max="9483" width="13.28515625" style="8" customWidth="1"/>
    <col min="9484" max="9484" width="9" style="8"/>
    <col min="9485" max="9493" width="0" style="8" hidden="1" customWidth="1"/>
    <col min="9494" max="9494" width="10.5703125" style="8" customWidth="1"/>
    <col min="9495" max="9495" width="14" style="8" customWidth="1"/>
    <col min="9496" max="9496" width="10.42578125" style="8" customWidth="1"/>
    <col min="9497" max="9497" width="12.85546875" style="8" customWidth="1"/>
    <col min="9498" max="9498" width="9.42578125" style="8" customWidth="1"/>
    <col min="9499" max="9499" width="12.85546875" style="8" customWidth="1"/>
    <col min="9500" max="9500" width="14" style="8" customWidth="1"/>
    <col min="9501" max="9501" width="9.42578125" style="8" customWidth="1"/>
    <col min="9502" max="9502" width="12.85546875" style="8" customWidth="1"/>
    <col min="9503" max="9503" width="14" style="8" customWidth="1"/>
    <col min="9504" max="9515" width="9" style="8"/>
    <col min="9516" max="9537" width="0" style="8" hidden="1" customWidth="1"/>
    <col min="9538" max="9728" width="9" style="8"/>
    <col min="9729" max="9729" width="7.140625" style="8" customWidth="1"/>
    <col min="9730" max="9730" width="1.42578125" style="8" customWidth="1"/>
    <col min="9731" max="9731" width="3.5703125" style="8" customWidth="1"/>
    <col min="9732" max="9732" width="3.7109375" style="8" customWidth="1"/>
    <col min="9733" max="9733" width="14.7109375" style="8" customWidth="1"/>
    <col min="9734" max="9734" width="77.85546875" style="8" customWidth="1"/>
    <col min="9735" max="9735" width="7.42578125" style="8" customWidth="1"/>
    <col min="9736" max="9736" width="9.5703125" style="8" customWidth="1"/>
    <col min="9737" max="9737" width="10.85546875" style="8" customWidth="1"/>
    <col min="9738" max="9738" width="20.140625" style="8" customWidth="1"/>
    <col min="9739" max="9739" width="13.28515625" style="8" customWidth="1"/>
    <col min="9740" max="9740" width="9" style="8"/>
    <col min="9741" max="9749" width="0" style="8" hidden="1" customWidth="1"/>
    <col min="9750" max="9750" width="10.5703125" style="8" customWidth="1"/>
    <col min="9751" max="9751" width="14" style="8" customWidth="1"/>
    <col min="9752" max="9752" width="10.42578125" style="8" customWidth="1"/>
    <col min="9753" max="9753" width="12.85546875" style="8" customWidth="1"/>
    <col min="9754" max="9754" width="9.42578125" style="8" customWidth="1"/>
    <col min="9755" max="9755" width="12.85546875" style="8" customWidth="1"/>
    <col min="9756" max="9756" width="14" style="8" customWidth="1"/>
    <col min="9757" max="9757" width="9.42578125" style="8" customWidth="1"/>
    <col min="9758" max="9758" width="12.85546875" style="8" customWidth="1"/>
    <col min="9759" max="9759" width="14" style="8" customWidth="1"/>
    <col min="9760" max="9771" width="9" style="8"/>
    <col min="9772" max="9793" width="0" style="8" hidden="1" customWidth="1"/>
    <col min="9794" max="9984" width="9" style="8"/>
    <col min="9985" max="9985" width="7.140625" style="8" customWidth="1"/>
    <col min="9986" max="9986" width="1.42578125" style="8" customWidth="1"/>
    <col min="9987" max="9987" width="3.5703125" style="8" customWidth="1"/>
    <col min="9988" max="9988" width="3.7109375" style="8" customWidth="1"/>
    <col min="9989" max="9989" width="14.7109375" style="8" customWidth="1"/>
    <col min="9990" max="9990" width="77.85546875" style="8" customWidth="1"/>
    <col min="9991" max="9991" width="7.42578125" style="8" customWidth="1"/>
    <col min="9992" max="9992" width="9.5703125" style="8" customWidth="1"/>
    <col min="9993" max="9993" width="10.85546875" style="8" customWidth="1"/>
    <col min="9994" max="9994" width="20.140625" style="8" customWidth="1"/>
    <col min="9995" max="9995" width="13.28515625" style="8" customWidth="1"/>
    <col min="9996" max="9996" width="9" style="8"/>
    <col min="9997" max="10005" width="0" style="8" hidden="1" customWidth="1"/>
    <col min="10006" max="10006" width="10.5703125" style="8" customWidth="1"/>
    <col min="10007" max="10007" width="14" style="8" customWidth="1"/>
    <col min="10008" max="10008" width="10.42578125" style="8" customWidth="1"/>
    <col min="10009" max="10009" width="12.85546875" style="8" customWidth="1"/>
    <col min="10010" max="10010" width="9.42578125" style="8" customWidth="1"/>
    <col min="10011" max="10011" width="12.85546875" style="8" customWidth="1"/>
    <col min="10012" max="10012" width="14" style="8" customWidth="1"/>
    <col min="10013" max="10013" width="9.42578125" style="8" customWidth="1"/>
    <col min="10014" max="10014" width="12.85546875" style="8" customWidth="1"/>
    <col min="10015" max="10015" width="14" style="8" customWidth="1"/>
    <col min="10016" max="10027" width="9" style="8"/>
    <col min="10028" max="10049" width="0" style="8" hidden="1" customWidth="1"/>
    <col min="10050" max="10240" width="9" style="8"/>
    <col min="10241" max="10241" width="7.140625" style="8" customWidth="1"/>
    <col min="10242" max="10242" width="1.42578125" style="8" customWidth="1"/>
    <col min="10243" max="10243" width="3.5703125" style="8" customWidth="1"/>
    <col min="10244" max="10244" width="3.7109375" style="8" customWidth="1"/>
    <col min="10245" max="10245" width="14.7109375" style="8" customWidth="1"/>
    <col min="10246" max="10246" width="77.85546875" style="8" customWidth="1"/>
    <col min="10247" max="10247" width="7.42578125" style="8" customWidth="1"/>
    <col min="10248" max="10248" width="9.5703125" style="8" customWidth="1"/>
    <col min="10249" max="10249" width="10.85546875" style="8" customWidth="1"/>
    <col min="10250" max="10250" width="20.140625" style="8" customWidth="1"/>
    <col min="10251" max="10251" width="13.28515625" style="8" customWidth="1"/>
    <col min="10252" max="10252" width="9" style="8"/>
    <col min="10253" max="10261" width="0" style="8" hidden="1" customWidth="1"/>
    <col min="10262" max="10262" width="10.5703125" style="8" customWidth="1"/>
    <col min="10263" max="10263" width="14" style="8" customWidth="1"/>
    <col min="10264" max="10264" width="10.42578125" style="8" customWidth="1"/>
    <col min="10265" max="10265" width="12.85546875" style="8" customWidth="1"/>
    <col min="10266" max="10266" width="9.42578125" style="8" customWidth="1"/>
    <col min="10267" max="10267" width="12.85546875" style="8" customWidth="1"/>
    <col min="10268" max="10268" width="14" style="8" customWidth="1"/>
    <col min="10269" max="10269" width="9.42578125" style="8" customWidth="1"/>
    <col min="10270" max="10270" width="12.85546875" style="8" customWidth="1"/>
    <col min="10271" max="10271" width="14" style="8" customWidth="1"/>
    <col min="10272" max="10283" width="9" style="8"/>
    <col min="10284" max="10305" width="0" style="8" hidden="1" customWidth="1"/>
    <col min="10306" max="10496" width="9" style="8"/>
    <col min="10497" max="10497" width="7.140625" style="8" customWidth="1"/>
    <col min="10498" max="10498" width="1.42578125" style="8" customWidth="1"/>
    <col min="10499" max="10499" width="3.5703125" style="8" customWidth="1"/>
    <col min="10500" max="10500" width="3.7109375" style="8" customWidth="1"/>
    <col min="10501" max="10501" width="14.7109375" style="8" customWidth="1"/>
    <col min="10502" max="10502" width="77.85546875" style="8" customWidth="1"/>
    <col min="10503" max="10503" width="7.42578125" style="8" customWidth="1"/>
    <col min="10504" max="10504" width="9.5703125" style="8" customWidth="1"/>
    <col min="10505" max="10505" width="10.85546875" style="8" customWidth="1"/>
    <col min="10506" max="10506" width="20.140625" style="8" customWidth="1"/>
    <col min="10507" max="10507" width="13.28515625" style="8" customWidth="1"/>
    <col min="10508" max="10508" width="9" style="8"/>
    <col min="10509" max="10517" width="0" style="8" hidden="1" customWidth="1"/>
    <col min="10518" max="10518" width="10.5703125" style="8" customWidth="1"/>
    <col min="10519" max="10519" width="14" style="8" customWidth="1"/>
    <col min="10520" max="10520" width="10.42578125" style="8" customWidth="1"/>
    <col min="10521" max="10521" width="12.85546875" style="8" customWidth="1"/>
    <col min="10522" max="10522" width="9.42578125" style="8" customWidth="1"/>
    <col min="10523" max="10523" width="12.85546875" style="8" customWidth="1"/>
    <col min="10524" max="10524" width="14" style="8" customWidth="1"/>
    <col min="10525" max="10525" width="9.42578125" style="8" customWidth="1"/>
    <col min="10526" max="10526" width="12.85546875" style="8" customWidth="1"/>
    <col min="10527" max="10527" width="14" style="8" customWidth="1"/>
    <col min="10528" max="10539" width="9" style="8"/>
    <col min="10540" max="10561" width="0" style="8" hidden="1" customWidth="1"/>
    <col min="10562" max="10752" width="9" style="8"/>
    <col min="10753" max="10753" width="7.140625" style="8" customWidth="1"/>
    <col min="10754" max="10754" width="1.42578125" style="8" customWidth="1"/>
    <col min="10755" max="10755" width="3.5703125" style="8" customWidth="1"/>
    <col min="10756" max="10756" width="3.7109375" style="8" customWidth="1"/>
    <col min="10757" max="10757" width="14.7109375" style="8" customWidth="1"/>
    <col min="10758" max="10758" width="77.85546875" style="8" customWidth="1"/>
    <col min="10759" max="10759" width="7.42578125" style="8" customWidth="1"/>
    <col min="10760" max="10760" width="9.5703125" style="8" customWidth="1"/>
    <col min="10761" max="10761" width="10.85546875" style="8" customWidth="1"/>
    <col min="10762" max="10762" width="20.140625" style="8" customWidth="1"/>
    <col min="10763" max="10763" width="13.28515625" style="8" customWidth="1"/>
    <col min="10764" max="10764" width="9" style="8"/>
    <col min="10765" max="10773" width="0" style="8" hidden="1" customWidth="1"/>
    <col min="10774" max="10774" width="10.5703125" style="8" customWidth="1"/>
    <col min="10775" max="10775" width="14" style="8" customWidth="1"/>
    <col min="10776" max="10776" width="10.42578125" style="8" customWidth="1"/>
    <col min="10777" max="10777" width="12.85546875" style="8" customWidth="1"/>
    <col min="10778" max="10778" width="9.42578125" style="8" customWidth="1"/>
    <col min="10779" max="10779" width="12.85546875" style="8" customWidth="1"/>
    <col min="10780" max="10780" width="14" style="8" customWidth="1"/>
    <col min="10781" max="10781" width="9.42578125" style="8" customWidth="1"/>
    <col min="10782" max="10782" width="12.85546875" style="8" customWidth="1"/>
    <col min="10783" max="10783" width="14" style="8" customWidth="1"/>
    <col min="10784" max="10795" width="9" style="8"/>
    <col min="10796" max="10817" width="0" style="8" hidden="1" customWidth="1"/>
    <col min="10818" max="11008" width="9" style="8"/>
    <col min="11009" max="11009" width="7.140625" style="8" customWidth="1"/>
    <col min="11010" max="11010" width="1.42578125" style="8" customWidth="1"/>
    <col min="11011" max="11011" width="3.5703125" style="8" customWidth="1"/>
    <col min="11012" max="11012" width="3.7109375" style="8" customWidth="1"/>
    <col min="11013" max="11013" width="14.7109375" style="8" customWidth="1"/>
    <col min="11014" max="11014" width="77.85546875" style="8" customWidth="1"/>
    <col min="11015" max="11015" width="7.42578125" style="8" customWidth="1"/>
    <col min="11016" max="11016" width="9.5703125" style="8" customWidth="1"/>
    <col min="11017" max="11017" width="10.85546875" style="8" customWidth="1"/>
    <col min="11018" max="11018" width="20.140625" style="8" customWidth="1"/>
    <col min="11019" max="11019" width="13.28515625" style="8" customWidth="1"/>
    <col min="11020" max="11020" width="9" style="8"/>
    <col min="11021" max="11029" width="0" style="8" hidden="1" customWidth="1"/>
    <col min="11030" max="11030" width="10.5703125" style="8" customWidth="1"/>
    <col min="11031" max="11031" width="14" style="8" customWidth="1"/>
    <col min="11032" max="11032" width="10.42578125" style="8" customWidth="1"/>
    <col min="11033" max="11033" width="12.85546875" style="8" customWidth="1"/>
    <col min="11034" max="11034" width="9.42578125" style="8" customWidth="1"/>
    <col min="11035" max="11035" width="12.85546875" style="8" customWidth="1"/>
    <col min="11036" max="11036" width="14" style="8" customWidth="1"/>
    <col min="11037" max="11037" width="9.42578125" style="8" customWidth="1"/>
    <col min="11038" max="11038" width="12.85546875" style="8" customWidth="1"/>
    <col min="11039" max="11039" width="14" style="8" customWidth="1"/>
    <col min="11040" max="11051" width="9" style="8"/>
    <col min="11052" max="11073" width="0" style="8" hidden="1" customWidth="1"/>
    <col min="11074" max="11264" width="9" style="8"/>
    <col min="11265" max="11265" width="7.140625" style="8" customWidth="1"/>
    <col min="11266" max="11266" width="1.42578125" style="8" customWidth="1"/>
    <col min="11267" max="11267" width="3.5703125" style="8" customWidth="1"/>
    <col min="11268" max="11268" width="3.7109375" style="8" customWidth="1"/>
    <col min="11269" max="11269" width="14.7109375" style="8" customWidth="1"/>
    <col min="11270" max="11270" width="77.85546875" style="8" customWidth="1"/>
    <col min="11271" max="11271" width="7.42578125" style="8" customWidth="1"/>
    <col min="11272" max="11272" width="9.5703125" style="8" customWidth="1"/>
    <col min="11273" max="11273" width="10.85546875" style="8" customWidth="1"/>
    <col min="11274" max="11274" width="20.140625" style="8" customWidth="1"/>
    <col min="11275" max="11275" width="13.28515625" style="8" customWidth="1"/>
    <col min="11276" max="11276" width="9" style="8"/>
    <col min="11277" max="11285" width="0" style="8" hidden="1" customWidth="1"/>
    <col min="11286" max="11286" width="10.5703125" style="8" customWidth="1"/>
    <col min="11287" max="11287" width="14" style="8" customWidth="1"/>
    <col min="11288" max="11288" width="10.42578125" style="8" customWidth="1"/>
    <col min="11289" max="11289" width="12.85546875" style="8" customWidth="1"/>
    <col min="11290" max="11290" width="9.42578125" style="8" customWidth="1"/>
    <col min="11291" max="11291" width="12.85546875" style="8" customWidth="1"/>
    <col min="11292" max="11292" width="14" style="8" customWidth="1"/>
    <col min="11293" max="11293" width="9.42578125" style="8" customWidth="1"/>
    <col min="11294" max="11294" width="12.85546875" style="8" customWidth="1"/>
    <col min="11295" max="11295" width="14" style="8" customWidth="1"/>
    <col min="11296" max="11307" width="9" style="8"/>
    <col min="11308" max="11329" width="0" style="8" hidden="1" customWidth="1"/>
    <col min="11330" max="11520" width="9" style="8"/>
    <col min="11521" max="11521" width="7.140625" style="8" customWidth="1"/>
    <col min="11522" max="11522" width="1.42578125" style="8" customWidth="1"/>
    <col min="11523" max="11523" width="3.5703125" style="8" customWidth="1"/>
    <col min="11524" max="11524" width="3.7109375" style="8" customWidth="1"/>
    <col min="11525" max="11525" width="14.7109375" style="8" customWidth="1"/>
    <col min="11526" max="11526" width="77.85546875" style="8" customWidth="1"/>
    <col min="11527" max="11527" width="7.42578125" style="8" customWidth="1"/>
    <col min="11528" max="11528" width="9.5703125" style="8" customWidth="1"/>
    <col min="11529" max="11529" width="10.85546875" style="8" customWidth="1"/>
    <col min="11530" max="11530" width="20.140625" style="8" customWidth="1"/>
    <col min="11531" max="11531" width="13.28515625" style="8" customWidth="1"/>
    <col min="11532" max="11532" width="9" style="8"/>
    <col min="11533" max="11541" width="0" style="8" hidden="1" customWidth="1"/>
    <col min="11542" max="11542" width="10.5703125" style="8" customWidth="1"/>
    <col min="11543" max="11543" width="14" style="8" customWidth="1"/>
    <col min="11544" max="11544" width="10.42578125" style="8" customWidth="1"/>
    <col min="11545" max="11545" width="12.85546875" style="8" customWidth="1"/>
    <col min="11546" max="11546" width="9.42578125" style="8" customWidth="1"/>
    <col min="11547" max="11547" width="12.85546875" style="8" customWidth="1"/>
    <col min="11548" max="11548" width="14" style="8" customWidth="1"/>
    <col min="11549" max="11549" width="9.42578125" style="8" customWidth="1"/>
    <col min="11550" max="11550" width="12.85546875" style="8" customWidth="1"/>
    <col min="11551" max="11551" width="14" style="8" customWidth="1"/>
    <col min="11552" max="11563" width="9" style="8"/>
    <col min="11564" max="11585" width="0" style="8" hidden="1" customWidth="1"/>
    <col min="11586" max="11776" width="9" style="8"/>
    <col min="11777" max="11777" width="7.140625" style="8" customWidth="1"/>
    <col min="11778" max="11778" width="1.42578125" style="8" customWidth="1"/>
    <col min="11779" max="11779" width="3.5703125" style="8" customWidth="1"/>
    <col min="11780" max="11780" width="3.7109375" style="8" customWidth="1"/>
    <col min="11781" max="11781" width="14.7109375" style="8" customWidth="1"/>
    <col min="11782" max="11782" width="77.85546875" style="8" customWidth="1"/>
    <col min="11783" max="11783" width="7.42578125" style="8" customWidth="1"/>
    <col min="11784" max="11784" width="9.5703125" style="8" customWidth="1"/>
    <col min="11785" max="11785" width="10.85546875" style="8" customWidth="1"/>
    <col min="11786" max="11786" width="20.140625" style="8" customWidth="1"/>
    <col min="11787" max="11787" width="13.28515625" style="8" customWidth="1"/>
    <col min="11788" max="11788" width="9" style="8"/>
    <col min="11789" max="11797" width="0" style="8" hidden="1" customWidth="1"/>
    <col min="11798" max="11798" width="10.5703125" style="8" customWidth="1"/>
    <col min="11799" max="11799" width="14" style="8" customWidth="1"/>
    <col min="11800" max="11800" width="10.42578125" style="8" customWidth="1"/>
    <col min="11801" max="11801" width="12.85546875" style="8" customWidth="1"/>
    <col min="11802" max="11802" width="9.42578125" style="8" customWidth="1"/>
    <col min="11803" max="11803" width="12.85546875" style="8" customWidth="1"/>
    <col min="11804" max="11804" width="14" style="8" customWidth="1"/>
    <col min="11805" max="11805" width="9.42578125" style="8" customWidth="1"/>
    <col min="11806" max="11806" width="12.85546875" style="8" customWidth="1"/>
    <col min="11807" max="11807" width="14" style="8" customWidth="1"/>
    <col min="11808" max="11819" width="9" style="8"/>
    <col min="11820" max="11841" width="0" style="8" hidden="1" customWidth="1"/>
    <col min="11842" max="12032" width="9" style="8"/>
    <col min="12033" max="12033" width="7.140625" style="8" customWidth="1"/>
    <col min="12034" max="12034" width="1.42578125" style="8" customWidth="1"/>
    <col min="12035" max="12035" width="3.5703125" style="8" customWidth="1"/>
    <col min="12036" max="12036" width="3.7109375" style="8" customWidth="1"/>
    <col min="12037" max="12037" width="14.7109375" style="8" customWidth="1"/>
    <col min="12038" max="12038" width="77.85546875" style="8" customWidth="1"/>
    <col min="12039" max="12039" width="7.42578125" style="8" customWidth="1"/>
    <col min="12040" max="12040" width="9.5703125" style="8" customWidth="1"/>
    <col min="12041" max="12041" width="10.85546875" style="8" customWidth="1"/>
    <col min="12042" max="12042" width="20.140625" style="8" customWidth="1"/>
    <col min="12043" max="12043" width="13.28515625" style="8" customWidth="1"/>
    <col min="12044" max="12044" width="9" style="8"/>
    <col min="12045" max="12053" width="0" style="8" hidden="1" customWidth="1"/>
    <col min="12054" max="12054" width="10.5703125" style="8" customWidth="1"/>
    <col min="12055" max="12055" width="14" style="8" customWidth="1"/>
    <col min="12056" max="12056" width="10.42578125" style="8" customWidth="1"/>
    <col min="12057" max="12057" width="12.85546875" style="8" customWidth="1"/>
    <col min="12058" max="12058" width="9.42578125" style="8" customWidth="1"/>
    <col min="12059" max="12059" width="12.85546875" style="8" customWidth="1"/>
    <col min="12060" max="12060" width="14" style="8" customWidth="1"/>
    <col min="12061" max="12061" width="9.42578125" style="8" customWidth="1"/>
    <col min="12062" max="12062" width="12.85546875" style="8" customWidth="1"/>
    <col min="12063" max="12063" width="14" style="8" customWidth="1"/>
    <col min="12064" max="12075" width="9" style="8"/>
    <col min="12076" max="12097" width="0" style="8" hidden="1" customWidth="1"/>
    <col min="12098" max="12288" width="9" style="8"/>
    <col min="12289" max="12289" width="7.140625" style="8" customWidth="1"/>
    <col min="12290" max="12290" width="1.42578125" style="8" customWidth="1"/>
    <col min="12291" max="12291" width="3.5703125" style="8" customWidth="1"/>
    <col min="12292" max="12292" width="3.7109375" style="8" customWidth="1"/>
    <col min="12293" max="12293" width="14.7109375" style="8" customWidth="1"/>
    <col min="12294" max="12294" width="77.85546875" style="8" customWidth="1"/>
    <col min="12295" max="12295" width="7.42578125" style="8" customWidth="1"/>
    <col min="12296" max="12296" width="9.5703125" style="8" customWidth="1"/>
    <col min="12297" max="12297" width="10.85546875" style="8" customWidth="1"/>
    <col min="12298" max="12298" width="20.140625" style="8" customWidth="1"/>
    <col min="12299" max="12299" width="13.28515625" style="8" customWidth="1"/>
    <col min="12300" max="12300" width="9" style="8"/>
    <col min="12301" max="12309" width="0" style="8" hidden="1" customWidth="1"/>
    <col min="12310" max="12310" width="10.5703125" style="8" customWidth="1"/>
    <col min="12311" max="12311" width="14" style="8" customWidth="1"/>
    <col min="12312" max="12312" width="10.42578125" style="8" customWidth="1"/>
    <col min="12313" max="12313" width="12.85546875" style="8" customWidth="1"/>
    <col min="12314" max="12314" width="9.42578125" style="8" customWidth="1"/>
    <col min="12315" max="12315" width="12.85546875" style="8" customWidth="1"/>
    <col min="12316" max="12316" width="14" style="8" customWidth="1"/>
    <col min="12317" max="12317" width="9.42578125" style="8" customWidth="1"/>
    <col min="12318" max="12318" width="12.85546875" style="8" customWidth="1"/>
    <col min="12319" max="12319" width="14" style="8" customWidth="1"/>
    <col min="12320" max="12331" width="9" style="8"/>
    <col min="12332" max="12353" width="0" style="8" hidden="1" customWidth="1"/>
    <col min="12354" max="12544" width="9" style="8"/>
    <col min="12545" max="12545" width="7.140625" style="8" customWidth="1"/>
    <col min="12546" max="12546" width="1.42578125" style="8" customWidth="1"/>
    <col min="12547" max="12547" width="3.5703125" style="8" customWidth="1"/>
    <col min="12548" max="12548" width="3.7109375" style="8" customWidth="1"/>
    <col min="12549" max="12549" width="14.7109375" style="8" customWidth="1"/>
    <col min="12550" max="12550" width="77.85546875" style="8" customWidth="1"/>
    <col min="12551" max="12551" width="7.42578125" style="8" customWidth="1"/>
    <col min="12552" max="12552" width="9.5703125" style="8" customWidth="1"/>
    <col min="12553" max="12553" width="10.85546875" style="8" customWidth="1"/>
    <col min="12554" max="12554" width="20.140625" style="8" customWidth="1"/>
    <col min="12555" max="12555" width="13.28515625" style="8" customWidth="1"/>
    <col min="12556" max="12556" width="9" style="8"/>
    <col min="12557" max="12565" width="0" style="8" hidden="1" customWidth="1"/>
    <col min="12566" max="12566" width="10.5703125" style="8" customWidth="1"/>
    <col min="12567" max="12567" width="14" style="8" customWidth="1"/>
    <col min="12568" max="12568" width="10.42578125" style="8" customWidth="1"/>
    <col min="12569" max="12569" width="12.85546875" style="8" customWidth="1"/>
    <col min="12570" max="12570" width="9.42578125" style="8" customWidth="1"/>
    <col min="12571" max="12571" width="12.85546875" style="8" customWidth="1"/>
    <col min="12572" max="12572" width="14" style="8" customWidth="1"/>
    <col min="12573" max="12573" width="9.42578125" style="8" customWidth="1"/>
    <col min="12574" max="12574" width="12.85546875" style="8" customWidth="1"/>
    <col min="12575" max="12575" width="14" style="8" customWidth="1"/>
    <col min="12576" max="12587" width="9" style="8"/>
    <col min="12588" max="12609" width="0" style="8" hidden="1" customWidth="1"/>
    <col min="12610" max="12800" width="9" style="8"/>
    <col min="12801" max="12801" width="7.140625" style="8" customWidth="1"/>
    <col min="12802" max="12802" width="1.42578125" style="8" customWidth="1"/>
    <col min="12803" max="12803" width="3.5703125" style="8" customWidth="1"/>
    <col min="12804" max="12804" width="3.7109375" style="8" customWidth="1"/>
    <col min="12805" max="12805" width="14.7109375" style="8" customWidth="1"/>
    <col min="12806" max="12806" width="77.85546875" style="8" customWidth="1"/>
    <col min="12807" max="12807" width="7.42578125" style="8" customWidth="1"/>
    <col min="12808" max="12808" width="9.5703125" style="8" customWidth="1"/>
    <col min="12809" max="12809" width="10.85546875" style="8" customWidth="1"/>
    <col min="12810" max="12810" width="20.140625" style="8" customWidth="1"/>
    <col min="12811" max="12811" width="13.28515625" style="8" customWidth="1"/>
    <col min="12812" max="12812" width="9" style="8"/>
    <col min="12813" max="12821" width="0" style="8" hidden="1" customWidth="1"/>
    <col min="12822" max="12822" width="10.5703125" style="8" customWidth="1"/>
    <col min="12823" max="12823" width="14" style="8" customWidth="1"/>
    <col min="12824" max="12824" width="10.42578125" style="8" customWidth="1"/>
    <col min="12825" max="12825" width="12.85546875" style="8" customWidth="1"/>
    <col min="12826" max="12826" width="9.42578125" style="8" customWidth="1"/>
    <col min="12827" max="12827" width="12.85546875" style="8" customWidth="1"/>
    <col min="12828" max="12828" width="14" style="8" customWidth="1"/>
    <col min="12829" max="12829" width="9.42578125" style="8" customWidth="1"/>
    <col min="12830" max="12830" width="12.85546875" style="8" customWidth="1"/>
    <col min="12831" max="12831" width="14" style="8" customWidth="1"/>
    <col min="12832" max="12843" width="9" style="8"/>
    <col min="12844" max="12865" width="0" style="8" hidden="1" customWidth="1"/>
    <col min="12866" max="13056" width="9" style="8"/>
    <col min="13057" max="13057" width="7.140625" style="8" customWidth="1"/>
    <col min="13058" max="13058" width="1.42578125" style="8" customWidth="1"/>
    <col min="13059" max="13059" width="3.5703125" style="8" customWidth="1"/>
    <col min="13060" max="13060" width="3.7109375" style="8" customWidth="1"/>
    <col min="13061" max="13061" width="14.7109375" style="8" customWidth="1"/>
    <col min="13062" max="13062" width="77.85546875" style="8" customWidth="1"/>
    <col min="13063" max="13063" width="7.42578125" style="8" customWidth="1"/>
    <col min="13064" max="13064" width="9.5703125" style="8" customWidth="1"/>
    <col min="13065" max="13065" width="10.85546875" style="8" customWidth="1"/>
    <col min="13066" max="13066" width="20.140625" style="8" customWidth="1"/>
    <col min="13067" max="13067" width="13.28515625" style="8" customWidth="1"/>
    <col min="13068" max="13068" width="9" style="8"/>
    <col min="13069" max="13077" width="0" style="8" hidden="1" customWidth="1"/>
    <col min="13078" max="13078" width="10.5703125" style="8" customWidth="1"/>
    <col min="13079" max="13079" width="14" style="8" customWidth="1"/>
    <col min="13080" max="13080" width="10.42578125" style="8" customWidth="1"/>
    <col min="13081" max="13081" width="12.85546875" style="8" customWidth="1"/>
    <col min="13082" max="13082" width="9.42578125" style="8" customWidth="1"/>
    <col min="13083" max="13083" width="12.85546875" style="8" customWidth="1"/>
    <col min="13084" max="13084" width="14" style="8" customWidth="1"/>
    <col min="13085" max="13085" width="9.42578125" style="8" customWidth="1"/>
    <col min="13086" max="13086" width="12.85546875" style="8" customWidth="1"/>
    <col min="13087" max="13087" width="14" style="8" customWidth="1"/>
    <col min="13088" max="13099" width="9" style="8"/>
    <col min="13100" max="13121" width="0" style="8" hidden="1" customWidth="1"/>
    <col min="13122" max="13312" width="9" style="8"/>
    <col min="13313" max="13313" width="7.140625" style="8" customWidth="1"/>
    <col min="13314" max="13314" width="1.42578125" style="8" customWidth="1"/>
    <col min="13315" max="13315" width="3.5703125" style="8" customWidth="1"/>
    <col min="13316" max="13316" width="3.7109375" style="8" customWidth="1"/>
    <col min="13317" max="13317" width="14.7109375" style="8" customWidth="1"/>
    <col min="13318" max="13318" width="77.85546875" style="8" customWidth="1"/>
    <col min="13319" max="13319" width="7.42578125" style="8" customWidth="1"/>
    <col min="13320" max="13320" width="9.5703125" style="8" customWidth="1"/>
    <col min="13321" max="13321" width="10.85546875" style="8" customWidth="1"/>
    <col min="13322" max="13322" width="20.140625" style="8" customWidth="1"/>
    <col min="13323" max="13323" width="13.28515625" style="8" customWidth="1"/>
    <col min="13324" max="13324" width="9" style="8"/>
    <col min="13325" max="13333" width="0" style="8" hidden="1" customWidth="1"/>
    <col min="13334" max="13334" width="10.5703125" style="8" customWidth="1"/>
    <col min="13335" max="13335" width="14" style="8" customWidth="1"/>
    <col min="13336" max="13336" width="10.42578125" style="8" customWidth="1"/>
    <col min="13337" max="13337" width="12.85546875" style="8" customWidth="1"/>
    <col min="13338" max="13338" width="9.42578125" style="8" customWidth="1"/>
    <col min="13339" max="13339" width="12.85546875" style="8" customWidth="1"/>
    <col min="13340" max="13340" width="14" style="8" customWidth="1"/>
    <col min="13341" max="13341" width="9.42578125" style="8" customWidth="1"/>
    <col min="13342" max="13342" width="12.85546875" style="8" customWidth="1"/>
    <col min="13343" max="13343" width="14" style="8" customWidth="1"/>
    <col min="13344" max="13355" width="9" style="8"/>
    <col min="13356" max="13377" width="0" style="8" hidden="1" customWidth="1"/>
    <col min="13378" max="13568" width="9" style="8"/>
    <col min="13569" max="13569" width="7.140625" style="8" customWidth="1"/>
    <col min="13570" max="13570" width="1.42578125" style="8" customWidth="1"/>
    <col min="13571" max="13571" width="3.5703125" style="8" customWidth="1"/>
    <col min="13572" max="13572" width="3.7109375" style="8" customWidth="1"/>
    <col min="13573" max="13573" width="14.7109375" style="8" customWidth="1"/>
    <col min="13574" max="13574" width="77.85546875" style="8" customWidth="1"/>
    <col min="13575" max="13575" width="7.42578125" style="8" customWidth="1"/>
    <col min="13576" max="13576" width="9.5703125" style="8" customWidth="1"/>
    <col min="13577" max="13577" width="10.85546875" style="8" customWidth="1"/>
    <col min="13578" max="13578" width="20.140625" style="8" customWidth="1"/>
    <col min="13579" max="13579" width="13.28515625" style="8" customWidth="1"/>
    <col min="13580" max="13580" width="9" style="8"/>
    <col min="13581" max="13589" width="0" style="8" hidden="1" customWidth="1"/>
    <col min="13590" max="13590" width="10.5703125" style="8" customWidth="1"/>
    <col min="13591" max="13591" width="14" style="8" customWidth="1"/>
    <col min="13592" max="13592" width="10.42578125" style="8" customWidth="1"/>
    <col min="13593" max="13593" width="12.85546875" style="8" customWidth="1"/>
    <col min="13594" max="13594" width="9.42578125" style="8" customWidth="1"/>
    <col min="13595" max="13595" width="12.85546875" style="8" customWidth="1"/>
    <col min="13596" max="13596" width="14" style="8" customWidth="1"/>
    <col min="13597" max="13597" width="9.42578125" style="8" customWidth="1"/>
    <col min="13598" max="13598" width="12.85546875" style="8" customWidth="1"/>
    <col min="13599" max="13599" width="14" style="8" customWidth="1"/>
    <col min="13600" max="13611" width="9" style="8"/>
    <col min="13612" max="13633" width="0" style="8" hidden="1" customWidth="1"/>
    <col min="13634" max="13824" width="9" style="8"/>
    <col min="13825" max="13825" width="7.140625" style="8" customWidth="1"/>
    <col min="13826" max="13826" width="1.42578125" style="8" customWidth="1"/>
    <col min="13827" max="13827" width="3.5703125" style="8" customWidth="1"/>
    <col min="13828" max="13828" width="3.7109375" style="8" customWidth="1"/>
    <col min="13829" max="13829" width="14.7109375" style="8" customWidth="1"/>
    <col min="13830" max="13830" width="77.85546875" style="8" customWidth="1"/>
    <col min="13831" max="13831" width="7.42578125" style="8" customWidth="1"/>
    <col min="13832" max="13832" width="9.5703125" style="8" customWidth="1"/>
    <col min="13833" max="13833" width="10.85546875" style="8" customWidth="1"/>
    <col min="13834" max="13834" width="20.140625" style="8" customWidth="1"/>
    <col min="13835" max="13835" width="13.28515625" style="8" customWidth="1"/>
    <col min="13836" max="13836" width="9" style="8"/>
    <col min="13837" max="13845" width="0" style="8" hidden="1" customWidth="1"/>
    <col min="13846" max="13846" width="10.5703125" style="8" customWidth="1"/>
    <col min="13847" max="13847" width="14" style="8" customWidth="1"/>
    <col min="13848" max="13848" width="10.42578125" style="8" customWidth="1"/>
    <col min="13849" max="13849" width="12.85546875" style="8" customWidth="1"/>
    <col min="13850" max="13850" width="9.42578125" style="8" customWidth="1"/>
    <col min="13851" max="13851" width="12.85546875" style="8" customWidth="1"/>
    <col min="13852" max="13852" width="14" style="8" customWidth="1"/>
    <col min="13853" max="13853" width="9.42578125" style="8" customWidth="1"/>
    <col min="13854" max="13854" width="12.85546875" style="8" customWidth="1"/>
    <col min="13855" max="13855" width="14" style="8" customWidth="1"/>
    <col min="13856" max="13867" width="9" style="8"/>
    <col min="13868" max="13889" width="0" style="8" hidden="1" customWidth="1"/>
    <col min="13890" max="14080" width="9" style="8"/>
    <col min="14081" max="14081" width="7.140625" style="8" customWidth="1"/>
    <col min="14082" max="14082" width="1.42578125" style="8" customWidth="1"/>
    <col min="14083" max="14083" width="3.5703125" style="8" customWidth="1"/>
    <col min="14084" max="14084" width="3.7109375" style="8" customWidth="1"/>
    <col min="14085" max="14085" width="14.7109375" style="8" customWidth="1"/>
    <col min="14086" max="14086" width="77.85546875" style="8" customWidth="1"/>
    <col min="14087" max="14087" width="7.42578125" style="8" customWidth="1"/>
    <col min="14088" max="14088" width="9.5703125" style="8" customWidth="1"/>
    <col min="14089" max="14089" width="10.85546875" style="8" customWidth="1"/>
    <col min="14090" max="14090" width="20.140625" style="8" customWidth="1"/>
    <col min="14091" max="14091" width="13.28515625" style="8" customWidth="1"/>
    <col min="14092" max="14092" width="9" style="8"/>
    <col min="14093" max="14101" width="0" style="8" hidden="1" customWidth="1"/>
    <col min="14102" max="14102" width="10.5703125" style="8" customWidth="1"/>
    <col min="14103" max="14103" width="14" style="8" customWidth="1"/>
    <col min="14104" max="14104" width="10.42578125" style="8" customWidth="1"/>
    <col min="14105" max="14105" width="12.85546875" style="8" customWidth="1"/>
    <col min="14106" max="14106" width="9.42578125" style="8" customWidth="1"/>
    <col min="14107" max="14107" width="12.85546875" style="8" customWidth="1"/>
    <col min="14108" max="14108" width="14" style="8" customWidth="1"/>
    <col min="14109" max="14109" width="9.42578125" style="8" customWidth="1"/>
    <col min="14110" max="14110" width="12.85546875" style="8" customWidth="1"/>
    <col min="14111" max="14111" width="14" style="8" customWidth="1"/>
    <col min="14112" max="14123" width="9" style="8"/>
    <col min="14124" max="14145" width="0" style="8" hidden="1" customWidth="1"/>
    <col min="14146" max="14336" width="9" style="8"/>
    <col min="14337" max="14337" width="7.140625" style="8" customWidth="1"/>
    <col min="14338" max="14338" width="1.42578125" style="8" customWidth="1"/>
    <col min="14339" max="14339" width="3.5703125" style="8" customWidth="1"/>
    <col min="14340" max="14340" width="3.7109375" style="8" customWidth="1"/>
    <col min="14341" max="14341" width="14.7109375" style="8" customWidth="1"/>
    <col min="14342" max="14342" width="77.85546875" style="8" customWidth="1"/>
    <col min="14343" max="14343" width="7.42578125" style="8" customWidth="1"/>
    <col min="14344" max="14344" width="9.5703125" style="8" customWidth="1"/>
    <col min="14345" max="14345" width="10.85546875" style="8" customWidth="1"/>
    <col min="14346" max="14346" width="20.140625" style="8" customWidth="1"/>
    <col min="14347" max="14347" width="13.28515625" style="8" customWidth="1"/>
    <col min="14348" max="14348" width="9" style="8"/>
    <col min="14349" max="14357" width="0" style="8" hidden="1" customWidth="1"/>
    <col min="14358" max="14358" width="10.5703125" style="8" customWidth="1"/>
    <col min="14359" max="14359" width="14" style="8" customWidth="1"/>
    <col min="14360" max="14360" width="10.42578125" style="8" customWidth="1"/>
    <col min="14361" max="14361" width="12.85546875" style="8" customWidth="1"/>
    <col min="14362" max="14362" width="9.42578125" style="8" customWidth="1"/>
    <col min="14363" max="14363" width="12.85546875" style="8" customWidth="1"/>
    <col min="14364" max="14364" width="14" style="8" customWidth="1"/>
    <col min="14365" max="14365" width="9.42578125" style="8" customWidth="1"/>
    <col min="14366" max="14366" width="12.85546875" style="8" customWidth="1"/>
    <col min="14367" max="14367" width="14" style="8" customWidth="1"/>
    <col min="14368" max="14379" width="9" style="8"/>
    <col min="14380" max="14401" width="0" style="8" hidden="1" customWidth="1"/>
    <col min="14402" max="14592" width="9" style="8"/>
    <col min="14593" max="14593" width="7.140625" style="8" customWidth="1"/>
    <col min="14594" max="14594" width="1.42578125" style="8" customWidth="1"/>
    <col min="14595" max="14595" width="3.5703125" style="8" customWidth="1"/>
    <col min="14596" max="14596" width="3.7109375" style="8" customWidth="1"/>
    <col min="14597" max="14597" width="14.7109375" style="8" customWidth="1"/>
    <col min="14598" max="14598" width="77.85546875" style="8" customWidth="1"/>
    <col min="14599" max="14599" width="7.42578125" style="8" customWidth="1"/>
    <col min="14600" max="14600" width="9.5703125" style="8" customWidth="1"/>
    <col min="14601" max="14601" width="10.85546875" style="8" customWidth="1"/>
    <col min="14602" max="14602" width="20.140625" style="8" customWidth="1"/>
    <col min="14603" max="14603" width="13.28515625" style="8" customWidth="1"/>
    <col min="14604" max="14604" width="9" style="8"/>
    <col min="14605" max="14613" width="0" style="8" hidden="1" customWidth="1"/>
    <col min="14614" max="14614" width="10.5703125" style="8" customWidth="1"/>
    <col min="14615" max="14615" width="14" style="8" customWidth="1"/>
    <col min="14616" max="14616" width="10.42578125" style="8" customWidth="1"/>
    <col min="14617" max="14617" width="12.85546875" style="8" customWidth="1"/>
    <col min="14618" max="14618" width="9.42578125" style="8" customWidth="1"/>
    <col min="14619" max="14619" width="12.85546875" style="8" customWidth="1"/>
    <col min="14620" max="14620" width="14" style="8" customWidth="1"/>
    <col min="14621" max="14621" width="9.42578125" style="8" customWidth="1"/>
    <col min="14622" max="14622" width="12.85546875" style="8" customWidth="1"/>
    <col min="14623" max="14623" width="14" style="8" customWidth="1"/>
    <col min="14624" max="14635" width="9" style="8"/>
    <col min="14636" max="14657" width="0" style="8" hidden="1" customWidth="1"/>
    <col min="14658" max="14848" width="9" style="8"/>
    <col min="14849" max="14849" width="7.140625" style="8" customWidth="1"/>
    <col min="14850" max="14850" width="1.42578125" style="8" customWidth="1"/>
    <col min="14851" max="14851" width="3.5703125" style="8" customWidth="1"/>
    <col min="14852" max="14852" width="3.7109375" style="8" customWidth="1"/>
    <col min="14853" max="14853" width="14.7109375" style="8" customWidth="1"/>
    <col min="14854" max="14854" width="77.85546875" style="8" customWidth="1"/>
    <col min="14855" max="14855" width="7.42578125" style="8" customWidth="1"/>
    <col min="14856" max="14856" width="9.5703125" style="8" customWidth="1"/>
    <col min="14857" max="14857" width="10.85546875" style="8" customWidth="1"/>
    <col min="14858" max="14858" width="20.140625" style="8" customWidth="1"/>
    <col min="14859" max="14859" width="13.28515625" style="8" customWidth="1"/>
    <col min="14860" max="14860" width="9" style="8"/>
    <col min="14861" max="14869" width="0" style="8" hidden="1" customWidth="1"/>
    <col min="14870" max="14870" width="10.5703125" style="8" customWidth="1"/>
    <col min="14871" max="14871" width="14" style="8" customWidth="1"/>
    <col min="14872" max="14872" width="10.42578125" style="8" customWidth="1"/>
    <col min="14873" max="14873" width="12.85546875" style="8" customWidth="1"/>
    <col min="14874" max="14874" width="9.42578125" style="8" customWidth="1"/>
    <col min="14875" max="14875" width="12.85546875" style="8" customWidth="1"/>
    <col min="14876" max="14876" width="14" style="8" customWidth="1"/>
    <col min="14877" max="14877" width="9.42578125" style="8" customWidth="1"/>
    <col min="14878" max="14878" width="12.85546875" style="8" customWidth="1"/>
    <col min="14879" max="14879" width="14" style="8" customWidth="1"/>
    <col min="14880" max="14891" width="9" style="8"/>
    <col min="14892" max="14913" width="0" style="8" hidden="1" customWidth="1"/>
    <col min="14914" max="15104" width="9" style="8"/>
    <col min="15105" max="15105" width="7.140625" style="8" customWidth="1"/>
    <col min="15106" max="15106" width="1.42578125" style="8" customWidth="1"/>
    <col min="15107" max="15107" width="3.5703125" style="8" customWidth="1"/>
    <col min="15108" max="15108" width="3.7109375" style="8" customWidth="1"/>
    <col min="15109" max="15109" width="14.7109375" style="8" customWidth="1"/>
    <col min="15110" max="15110" width="77.85546875" style="8" customWidth="1"/>
    <col min="15111" max="15111" width="7.42578125" style="8" customWidth="1"/>
    <col min="15112" max="15112" width="9.5703125" style="8" customWidth="1"/>
    <col min="15113" max="15113" width="10.85546875" style="8" customWidth="1"/>
    <col min="15114" max="15114" width="20.140625" style="8" customWidth="1"/>
    <col min="15115" max="15115" width="13.28515625" style="8" customWidth="1"/>
    <col min="15116" max="15116" width="9" style="8"/>
    <col min="15117" max="15125" width="0" style="8" hidden="1" customWidth="1"/>
    <col min="15126" max="15126" width="10.5703125" style="8" customWidth="1"/>
    <col min="15127" max="15127" width="14" style="8" customWidth="1"/>
    <col min="15128" max="15128" width="10.42578125" style="8" customWidth="1"/>
    <col min="15129" max="15129" width="12.85546875" style="8" customWidth="1"/>
    <col min="15130" max="15130" width="9.42578125" style="8" customWidth="1"/>
    <col min="15131" max="15131" width="12.85546875" style="8" customWidth="1"/>
    <col min="15132" max="15132" width="14" style="8" customWidth="1"/>
    <col min="15133" max="15133" width="9.42578125" style="8" customWidth="1"/>
    <col min="15134" max="15134" width="12.85546875" style="8" customWidth="1"/>
    <col min="15135" max="15135" width="14" style="8" customWidth="1"/>
    <col min="15136" max="15147" width="9" style="8"/>
    <col min="15148" max="15169" width="0" style="8" hidden="1" customWidth="1"/>
    <col min="15170" max="15360" width="9" style="8"/>
    <col min="15361" max="15361" width="7.140625" style="8" customWidth="1"/>
    <col min="15362" max="15362" width="1.42578125" style="8" customWidth="1"/>
    <col min="15363" max="15363" width="3.5703125" style="8" customWidth="1"/>
    <col min="15364" max="15364" width="3.7109375" style="8" customWidth="1"/>
    <col min="15365" max="15365" width="14.7109375" style="8" customWidth="1"/>
    <col min="15366" max="15366" width="77.85546875" style="8" customWidth="1"/>
    <col min="15367" max="15367" width="7.42578125" style="8" customWidth="1"/>
    <col min="15368" max="15368" width="9.5703125" style="8" customWidth="1"/>
    <col min="15369" max="15369" width="10.85546875" style="8" customWidth="1"/>
    <col min="15370" max="15370" width="20.140625" style="8" customWidth="1"/>
    <col min="15371" max="15371" width="13.28515625" style="8" customWidth="1"/>
    <col min="15372" max="15372" width="9" style="8"/>
    <col min="15373" max="15381" width="0" style="8" hidden="1" customWidth="1"/>
    <col min="15382" max="15382" width="10.5703125" style="8" customWidth="1"/>
    <col min="15383" max="15383" width="14" style="8" customWidth="1"/>
    <col min="15384" max="15384" width="10.42578125" style="8" customWidth="1"/>
    <col min="15385" max="15385" width="12.85546875" style="8" customWidth="1"/>
    <col min="15386" max="15386" width="9.42578125" style="8" customWidth="1"/>
    <col min="15387" max="15387" width="12.85546875" style="8" customWidth="1"/>
    <col min="15388" max="15388" width="14" style="8" customWidth="1"/>
    <col min="15389" max="15389" width="9.42578125" style="8" customWidth="1"/>
    <col min="15390" max="15390" width="12.85546875" style="8" customWidth="1"/>
    <col min="15391" max="15391" width="14" style="8" customWidth="1"/>
    <col min="15392" max="15403" width="9" style="8"/>
    <col min="15404" max="15425" width="0" style="8" hidden="1" customWidth="1"/>
    <col min="15426" max="15616" width="9" style="8"/>
    <col min="15617" max="15617" width="7.140625" style="8" customWidth="1"/>
    <col min="15618" max="15618" width="1.42578125" style="8" customWidth="1"/>
    <col min="15619" max="15619" width="3.5703125" style="8" customWidth="1"/>
    <col min="15620" max="15620" width="3.7109375" style="8" customWidth="1"/>
    <col min="15621" max="15621" width="14.7109375" style="8" customWidth="1"/>
    <col min="15622" max="15622" width="77.85546875" style="8" customWidth="1"/>
    <col min="15623" max="15623" width="7.42578125" style="8" customWidth="1"/>
    <col min="15624" max="15624" width="9.5703125" style="8" customWidth="1"/>
    <col min="15625" max="15625" width="10.85546875" style="8" customWidth="1"/>
    <col min="15626" max="15626" width="20.140625" style="8" customWidth="1"/>
    <col min="15627" max="15627" width="13.28515625" style="8" customWidth="1"/>
    <col min="15628" max="15628" width="9" style="8"/>
    <col min="15629" max="15637" width="0" style="8" hidden="1" customWidth="1"/>
    <col min="15638" max="15638" width="10.5703125" style="8" customWidth="1"/>
    <col min="15639" max="15639" width="14" style="8" customWidth="1"/>
    <col min="15640" max="15640" width="10.42578125" style="8" customWidth="1"/>
    <col min="15641" max="15641" width="12.85546875" style="8" customWidth="1"/>
    <col min="15642" max="15642" width="9.42578125" style="8" customWidth="1"/>
    <col min="15643" max="15643" width="12.85546875" style="8" customWidth="1"/>
    <col min="15644" max="15644" width="14" style="8" customWidth="1"/>
    <col min="15645" max="15645" width="9.42578125" style="8" customWidth="1"/>
    <col min="15646" max="15646" width="12.85546875" style="8" customWidth="1"/>
    <col min="15647" max="15647" width="14" style="8" customWidth="1"/>
    <col min="15648" max="15659" width="9" style="8"/>
    <col min="15660" max="15681" width="0" style="8" hidden="1" customWidth="1"/>
    <col min="15682" max="15872" width="9" style="8"/>
    <col min="15873" max="15873" width="7.140625" style="8" customWidth="1"/>
    <col min="15874" max="15874" width="1.42578125" style="8" customWidth="1"/>
    <col min="15875" max="15875" width="3.5703125" style="8" customWidth="1"/>
    <col min="15876" max="15876" width="3.7109375" style="8" customWidth="1"/>
    <col min="15877" max="15877" width="14.7109375" style="8" customWidth="1"/>
    <col min="15878" max="15878" width="77.85546875" style="8" customWidth="1"/>
    <col min="15879" max="15879" width="7.42578125" style="8" customWidth="1"/>
    <col min="15880" max="15880" width="9.5703125" style="8" customWidth="1"/>
    <col min="15881" max="15881" width="10.85546875" style="8" customWidth="1"/>
    <col min="15882" max="15882" width="20.140625" style="8" customWidth="1"/>
    <col min="15883" max="15883" width="13.28515625" style="8" customWidth="1"/>
    <col min="15884" max="15884" width="9" style="8"/>
    <col min="15885" max="15893" width="0" style="8" hidden="1" customWidth="1"/>
    <col min="15894" max="15894" width="10.5703125" style="8" customWidth="1"/>
    <col min="15895" max="15895" width="14" style="8" customWidth="1"/>
    <col min="15896" max="15896" width="10.42578125" style="8" customWidth="1"/>
    <col min="15897" max="15897" width="12.85546875" style="8" customWidth="1"/>
    <col min="15898" max="15898" width="9.42578125" style="8" customWidth="1"/>
    <col min="15899" max="15899" width="12.85546875" style="8" customWidth="1"/>
    <col min="15900" max="15900" width="14" style="8" customWidth="1"/>
    <col min="15901" max="15901" width="9.42578125" style="8" customWidth="1"/>
    <col min="15902" max="15902" width="12.85546875" style="8" customWidth="1"/>
    <col min="15903" max="15903" width="14" style="8" customWidth="1"/>
    <col min="15904" max="15915" width="9" style="8"/>
    <col min="15916" max="15937" width="0" style="8" hidden="1" customWidth="1"/>
    <col min="15938" max="16128" width="9" style="8"/>
    <col min="16129" max="16129" width="7.140625" style="8" customWidth="1"/>
    <col min="16130" max="16130" width="1.42578125" style="8" customWidth="1"/>
    <col min="16131" max="16131" width="3.5703125" style="8" customWidth="1"/>
    <col min="16132" max="16132" width="3.7109375" style="8" customWidth="1"/>
    <col min="16133" max="16133" width="14.7109375" style="8" customWidth="1"/>
    <col min="16134" max="16134" width="77.85546875" style="8" customWidth="1"/>
    <col min="16135" max="16135" width="7.42578125" style="8" customWidth="1"/>
    <col min="16136" max="16136" width="9.5703125" style="8" customWidth="1"/>
    <col min="16137" max="16137" width="10.85546875" style="8" customWidth="1"/>
    <col min="16138" max="16138" width="20.140625" style="8" customWidth="1"/>
    <col min="16139" max="16139" width="13.28515625" style="8" customWidth="1"/>
    <col min="16140" max="16140" width="9" style="8"/>
    <col min="16141" max="16149" width="0" style="8" hidden="1" customWidth="1"/>
    <col min="16150" max="16150" width="10.5703125" style="8" customWidth="1"/>
    <col min="16151" max="16151" width="14" style="8" customWidth="1"/>
    <col min="16152" max="16152" width="10.42578125" style="8" customWidth="1"/>
    <col min="16153" max="16153" width="12.85546875" style="8" customWidth="1"/>
    <col min="16154" max="16154" width="9.42578125" style="8" customWidth="1"/>
    <col min="16155" max="16155" width="12.85546875" style="8" customWidth="1"/>
    <col min="16156" max="16156" width="14" style="8" customWidth="1"/>
    <col min="16157" max="16157" width="9.42578125" style="8" customWidth="1"/>
    <col min="16158" max="16158" width="12.85546875" style="8" customWidth="1"/>
    <col min="16159" max="16159" width="14" style="8" customWidth="1"/>
    <col min="16160" max="16171" width="9" style="8"/>
    <col min="16172" max="16193" width="0" style="8" hidden="1" customWidth="1"/>
    <col min="16194" max="16384" width="9" style="8"/>
  </cols>
  <sheetData>
    <row r="1" spans="2:56" s="6" customFormat="1" ht="22.5" customHeight="1" x14ac:dyDescent="0.25">
      <c r="B1" s="113"/>
      <c r="C1" s="113"/>
      <c r="D1" s="114" t="s">
        <v>1</v>
      </c>
      <c r="E1" s="113"/>
      <c r="F1" s="115" t="s">
        <v>73</v>
      </c>
      <c r="G1" s="116" t="s">
        <v>74</v>
      </c>
      <c r="H1" s="116"/>
      <c r="I1" s="113"/>
      <c r="J1" s="115" t="s">
        <v>75</v>
      </c>
      <c r="K1" s="114" t="s">
        <v>76</v>
      </c>
      <c r="L1" s="115" t="s">
        <v>77</v>
      </c>
      <c r="M1" s="115"/>
      <c r="N1" s="115"/>
      <c r="O1" s="115"/>
      <c r="P1" s="115"/>
      <c r="Q1" s="115"/>
      <c r="R1" s="115"/>
      <c r="S1" s="115"/>
      <c r="T1" s="115"/>
      <c r="U1" s="5"/>
      <c r="V1" s="5"/>
    </row>
    <row r="2" spans="2:56" ht="37.5" customHeight="1" x14ac:dyDescent="0.25">
      <c r="L2" s="9"/>
      <c r="M2" s="9"/>
      <c r="N2" s="9"/>
      <c r="O2" s="9"/>
      <c r="P2" s="9"/>
      <c r="Q2" s="9"/>
      <c r="R2" s="9"/>
      <c r="S2" s="9"/>
      <c r="T2" s="9"/>
      <c r="U2" s="9"/>
      <c r="V2" s="9"/>
      <c r="AT2" s="8" t="s">
        <v>7</v>
      </c>
      <c r="AZ2" s="10" t="s">
        <v>78</v>
      </c>
      <c r="BA2" s="10" t="s">
        <v>79</v>
      </c>
      <c r="BB2" s="10" t="s">
        <v>79</v>
      </c>
      <c r="BC2" s="10" t="s">
        <v>80</v>
      </c>
      <c r="BD2" s="10" t="s">
        <v>81</v>
      </c>
    </row>
    <row r="3" spans="2:56" ht="7.5" customHeight="1" x14ac:dyDescent="0.25">
      <c r="B3" s="11"/>
      <c r="C3" s="12"/>
      <c r="D3" s="12"/>
      <c r="E3" s="12"/>
      <c r="F3" s="12"/>
      <c r="G3" s="12"/>
      <c r="H3" s="12"/>
      <c r="I3" s="117"/>
      <c r="J3" s="12"/>
      <c r="K3" s="13"/>
      <c r="AT3" s="8" t="s">
        <v>81</v>
      </c>
      <c r="AZ3" s="10" t="s">
        <v>82</v>
      </c>
      <c r="BA3" s="10" t="s">
        <v>79</v>
      </c>
      <c r="BB3" s="10" t="s">
        <v>79</v>
      </c>
      <c r="BC3" s="10" t="s">
        <v>83</v>
      </c>
      <c r="BD3" s="10" t="s">
        <v>81</v>
      </c>
    </row>
    <row r="4" spans="2:56" ht="37.5" customHeight="1" x14ac:dyDescent="0.25">
      <c r="B4" s="14"/>
      <c r="C4" s="15"/>
      <c r="D4" s="16" t="s">
        <v>84</v>
      </c>
      <c r="E4" s="15"/>
      <c r="F4" s="15"/>
      <c r="G4" s="15"/>
      <c r="H4" s="15"/>
      <c r="J4" s="15"/>
      <c r="K4" s="17"/>
      <c r="M4" s="18" t="s">
        <v>12</v>
      </c>
      <c r="AT4" s="8" t="s">
        <v>6</v>
      </c>
      <c r="AZ4" s="10" t="s">
        <v>85</v>
      </c>
      <c r="BA4" s="10" t="s">
        <v>79</v>
      </c>
      <c r="BB4" s="10" t="s">
        <v>79</v>
      </c>
      <c r="BC4" s="10" t="s">
        <v>86</v>
      </c>
      <c r="BD4" s="10" t="s">
        <v>81</v>
      </c>
    </row>
    <row r="5" spans="2:56" ht="7.5" customHeight="1" x14ac:dyDescent="0.25">
      <c r="B5" s="14"/>
      <c r="C5" s="15"/>
      <c r="D5" s="15"/>
      <c r="E5" s="15"/>
      <c r="F5" s="15"/>
      <c r="G5" s="15"/>
      <c r="H5" s="15"/>
      <c r="J5" s="15"/>
      <c r="K5" s="17"/>
      <c r="AZ5" s="10" t="s">
        <v>87</v>
      </c>
      <c r="BA5" s="10" t="s">
        <v>79</v>
      </c>
      <c r="BB5" s="10" t="s">
        <v>79</v>
      </c>
      <c r="BC5" s="10" t="s">
        <v>88</v>
      </c>
      <c r="BD5" s="10" t="s">
        <v>81</v>
      </c>
    </row>
    <row r="6" spans="2:56" s="10" customFormat="1" ht="15.75" customHeight="1" x14ac:dyDescent="0.25">
      <c r="B6" s="30"/>
      <c r="C6" s="31"/>
      <c r="D6" s="24" t="s">
        <v>16</v>
      </c>
      <c r="E6" s="31"/>
      <c r="F6" s="31"/>
      <c r="G6" s="31"/>
      <c r="H6" s="31"/>
      <c r="J6" s="31"/>
      <c r="K6" s="36"/>
      <c r="AZ6" s="10" t="s">
        <v>89</v>
      </c>
      <c r="BA6" s="10" t="s">
        <v>79</v>
      </c>
      <c r="BB6" s="10" t="s">
        <v>79</v>
      </c>
      <c r="BC6" s="10" t="s">
        <v>90</v>
      </c>
      <c r="BD6" s="10" t="s">
        <v>81</v>
      </c>
    </row>
    <row r="7" spans="2:56" s="10" customFormat="1" ht="37.5" customHeight="1" x14ac:dyDescent="0.25">
      <c r="B7" s="30"/>
      <c r="C7" s="31"/>
      <c r="D7" s="31"/>
      <c r="E7" s="68" t="s">
        <v>425</v>
      </c>
      <c r="F7" s="39"/>
      <c r="G7" s="39"/>
      <c r="H7" s="39"/>
      <c r="J7" s="31"/>
      <c r="K7" s="36"/>
      <c r="AZ7" s="10" t="s">
        <v>91</v>
      </c>
      <c r="BA7" s="10" t="s">
        <v>79</v>
      </c>
      <c r="BB7" s="10" t="s">
        <v>79</v>
      </c>
      <c r="BC7" s="10" t="s">
        <v>10</v>
      </c>
      <c r="BD7" s="10" t="s">
        <v>81</v>
      </c>
    </row>
    <row r="8" spans="2:56" s="10" customFormat="1" ht="14.25" customHeight="1" x14ac:dyDescent="0.25">
      <c r="B8" s="30"/>
      <c r="C8" s="31"/>
      <c r="D8" s="31"/>
      <c r="E8" s="31"/>
      <c r="F8" s="31"/>
      <c r="G8" s="31"/>
      <c r="H8" s="31"/>
      <c r="J8" s="31"/>
      <c r="K8" s="36"/>
    </row>
    <row r="9" spans="2:56" s="10" customFormat="1" ht="15" customHeight="1" x14ac:dyDescent="0.25">
      <c r="B9" s="30"/>
      <c r="C9" s="31"/>
      <c r="D9" s="24" t="s">
        <v>18</v>
      </c>
      <c r="E9" s="31"/>
      <c r="F9" s="25"/>
      <c r="G9" s="31"/>
      <c r="H9" s="31"/>
      <c r="I9" s="118" t="s">
        <v>19</v>
      </c>
      <c r="J9" s="25"/>
      <c r="K9" s="36"/>
    </row>
    <row r="10" spans="2:56" s="10" customFormat="1" ht="15" customHeight="1" x14ac:dyDescent="0.25">
      <c r="B10" s="30"/>
      <c r="C10" s="31"/>
      <c r="D10" s="24" t="s">
        <v>21</v>
      </c>
      <c r="E10" s="31"/>
      <c r="F10" s="25" t="s">
        <v>426</v>
      </c>
      <c r="G10" s="31"/>
      <c r="H10" s="31"/>
      <c r="I10" s="118" t="s">
        <v>22</v>
      </c>
      <c r="J10" s="119">
        <v>45532</v>
      </c>
      <c r="K10" s="36"/>
    </row>
    <row r="11" spans="2:56" s="10" customFormat="1" ht="12" customHeight="1" x14ac:dyDescent="0.25">
      <c r="B11" s="30"/>
      <c r="C11" s="31"/>
      <c r="D11" s="31"/>
      <c r="E11" s="31"/>
      <c r="F11" s="31"/>
      <c r="G11" s="31"/>
      <c r="H11" s="31"/>
      <c r="J11" s="31"/>
      <c r="K11" s="36"/>
    </row>
    <row r="12" spans="2:56" s="10" customFormat="1" ht="15" customHeight="1" x14ac:dyDescent="0.25">
      <c r="B12" s="30"/>
      <c r="C12" s="31"/>
      <c r="D12" s="24" t="s">
        <v>25</v>
      </c>
      <c r="E12" s="31"/>
      <c r="F12" s="31"/>
      <c r="G12" s="31"/>
      <c r="H12" s="31"/>
      <c r="I12" s="118" t="s">
        <v>26</v>
      </c>
      <c r="J12" s="25">
        <v>235334</v>
      </c>
      <c r="K12" s="36"/>
    </row>
    <row r="13" spans="2:56" s="10" customFormat="1" ht="18.75" customHeight="1" x14ac:dyDescent="0.25">
      <c r="B13" s="30"/>
      <c r="C13" s="31"/>
      <c r="D13" s="31"/>
      <c r="E13" s="25" t="s">
        <v>427</v>
      </c>
      <c r="F13" s="31"/>
      <c r="G13" s="31"/>
      <c r="H13" s="31"/>
      <c r="I13" s="118" t="s">
        <v>27</v>
      </c>
      <c r="J13" s="25" t="s">
        <v>428</v>
      </c>
      <c r="K13" s="36"/>
    </row>
    <row r="14" spans="2:56" s="10" customFormat="1" ht="7.5" customHeight="1" x14ac:dyDescent="0.25">
      <c r="B14" s="30"/>
      <c r="C14" s="31"/>
      <c r="D14" s="31"/>
      <c r="E14" s="31"/>
      <c r="F14" s="31"/>
      <c r="G14" s="31"/>
      <c r="H14" s="31"/>
      <c r="J14" s="31"/>
      <c r="K14" s="36"/>
    </row>
    <row r="15" spans="2:56" s="10" customFormat="1" ht="15" customHeight="1" x14ac:dyDescent="0.25">
      <c r="B15" s="30"/>
      <c r="C15" s="31"/>
      <c r="D15" s="24" t="s">
        <v>28</v>
      </c>
      <c r="E15" s="31"/>
      <c r="F15" s="31"/>
      <c r="G15" s="31"/>
      <c r="H15" s="31"/>
      <c r="I15" s="118" t="s">
        <v>26</v>
      </c>
      <c r="J15" s="25" t="str">
        <f>IF('[1]Rekapitulace stavby'!$AN$13="Vyplň údaj","",IF('[1]Rekapitulace stavby'!$AN$13="","",'[1]Rekapitulace stavby'!$AN$13))</f>
        <v/>
      </c>
      <c r="K15" s="36"/>
    </row>
    <row r="16" spans="2:56" s="10" customFormat="1" ht="18.75" customHeight="1" x14ac:dyDescent="0.25">
      <c r="B16" s="30"/>
      <c r="C16" s="31"/>
      <c r="D16" s="31"/>
      <c r="E16" s="25" t="str">
        <f>IF('[1]Rekapitulace stavby'!$E$14="Vyplň údaj","",IF('[1]Rekapitulace stavby'!$E$14="","",'[1]Rekapitulace stavby'!$E$14))</f>
        <v/>
      </c>
      <c r="F16" s="31"/>
      <c r="G16" s="31"/>
      <c r="H16" s="31"/>
      <c r="I16" s="118" t="s">
        <v>27</v>
      </c>
      <c r="J16" s="25" t="str">
        <f>IF('[1]Rekapitulace stavby'!$AN$14="Vyplň údaj","",IF('[1]Rekapitulace stavby'!$AN$14="","",'[1]Rekapitulace stavby'!$AN$14))</f>
        <v/>
      </c>
      <c r="K16" s="36"/>
    </row>
    <row r="17" spans="2:11" s="10" customFormat="1" ht="7.5" customHeight="1" x14ac:dyDescent="0.25">
      <c r="B17" s="30"/>
      <c r="C17" s="31"/>
      <c r="D17" s="31"/>
      <c r="E17" s="31"/>
      <c r="F17" s="31"/>
      <c r="G17" s="31"/>
      <c r="H17" s="31"/>
      <c r="J17" s="31"/>
      <c r="K17" s="36"/>
    </row>
    <row r="18" spans="2:11" s="10" customFormat="1" ht="15" customHeight="1" x14ac:dyDescent="0.25">
      <c r="B18" s="30"/>
      <c r="C18" s="31"/>
      <c r="D18" s="24" t="s">
        <v>30</v>
      </c>
      <c r="E18" s="31"/>
      <c r="F18" s="31"/>
      <c r="G18" s="31"/>
      <c r="H18" s="31"/>
      <c r="I18" s="118" t="s">
        <v>26</v>
      </c>
      <c r="J18" s="25">
        <v>29136504</v>
      </c>
      <c r="K18" s="36"/>
    </row>
    <row r="19" spans="2:11" s="10" customFormat="1" ht="18.75" customHeight="1" x14ac:dyDescent="0.25">
      <c r="B19" s="30"/>
      <c r="C19" s="31"/>
      <c r="D19" s="31"/>
      <c r="E19" s="25" t="s">
        <v>429</v>
      </c>
      <c r="F19" s="31"/>
      <c r="G19" s="31"/>
      <c r="H19" s="31"/>
      <c r="I19" s="118" t="s">
        <v>27</v>
      </c>
      <c r="J19" s="25" t="s">
        <v>430</v>
      </c>
      <c r="K19" s="36"/>
    </row>
    <row r="20" spans="2:11" s="10" customFormat="1" ht="7.5" customHeight="1" x14ac:dyDescent="0.25">
      <c r="B20" s="30"/>
      <c r="C20" s="31"/>
      <c r="D20" s="31"/>
      <c r="E20" s="31"/>
      <c r="F20" s="31"/>
      <c r="G20" s="31"/>
      <c r="H20" s="31"/>
      <c r="J20" s="31"/>
      <c r="K20" s="36"/>
    </row>
    <row r="21" spans="2:11" s="10" customFormat="1" ht="15" customHeight="1" x14ac:dyDescent="0.25">
      <c r="B21" s="30"/>
      <c r="C21" s="31"/>
      <c r="D21" s="24" t="s">
        <v>32</v>
      </c>
      <c r="E21" s="31"/>
      <c r="F21" s="31"/>
      <c r="G21" s="31"/>
      <c r="H21" s="31"/>
      <c r="J21" s="31"/>
      <c r="K21" s="36"/>
    </row>
    <row r="22" spans="2:11" s="120" customFormat="1" ht="15.75" customHeight="1" x14ac:dyDescent="0.25">
      <c r="B22" s="121"/>
      <c r="C22" s="122"/>
      <c r="D22" s="122"/>
      <c r="E22" s="28"/>
      <c r="F22" s="123"/>
      <c r="G22" s="123"/>
      <c r="H22" s="123"/>
      <c r="J22" s="122"/>
      <c r="K22" s="124"/>
    </row>
    <row r="23" spans="2:11" s="10" customFormat="1" ht="7.5" customHeight="1" x14ac:dyDescent="0.25">
      <c r="B23" s="30"/>
      <c r="C23" s="31"/>
      <c r="D23" s="31"/>
      <c r="E23" s="31"/>
      <c r="F23" s="31"/>
      <c r="G23" s="31"/>
      <c r="H23" s="31"/>
      <c r="J23" s="31"/>
      <c r="K23" s="36"/>
    </row>
    <row r="24" spans="2:11" s="10" customFormat="1" ht="7.5" customHeight="1" x14ac:dyDescent="0.25">
      <c r="B24" s="30"/>
      <c r="C24" s="31"/>
      <c r="D24" s="89"/>
      <c r="E24" s="89"/>
      <c r="F24" s="89"/>
      <c r="G24" s="89"/>
      <c r="H24" s="89"/>
      <c r="I24" s="75"/>
      <c r="J24" s="89"/>
      <c r="K24" s="125"/>
    </row>
    <row r="25" spans="2:11" s="10" customFormat="1" ht="26.25" customHeight="1" x14ac:dyDescent="0.25">
      <c r="B25" s="30"/>
      <c r="C25" s="31"/>
      <c r="D25" s="126" t="s">
        <v>33</v>
      </c>
      <c r="E25" s="31"/>
      <c r="F25" s="31"/>
      <c r="G25" s="31"/>
      <c r="H25" s="31"/>
      <c r="J25" s="127">
        <f>ROUND($J$83,2)</f>
        <v>0</v>
      </c>
      <c r="K25" s="36"/>
    </row>
    <row r="26" spans="2:11" s="10" customFormat="1" ht="7.5" customHeight="1" x14ac:dyDescent="0.25">
      <c r="B26" s="30"/>
      <c r="C26" s="31"/>
      <c r="D26" s="89"/>
      <c r="E26" s="89"/>
      <c r="F26" s="89"/>
      <c r="G26" s="89"/>
      <c r="H26" s="89"/>
      <c r="I26" s="75"/>
      <c r="J26" s="89"/>
      <c r="K26" s="125"/>
    </row>
    <row r="27" spans="2:11" s="10" customFormat="1" ht="15" customHeight="1" x14ac:dyDescent="0.25">
      <c r="B27" s="30"/>
      <c r="C27" s="31"/>
      <c r="D27" s="31"/>
      <c r="E27" s="31"/>
      <c r="F27" s="128" t="s">
        <v>35</v>
      </c>
      <c r="G27" s="31"/>
      <c r="H27" s="31"/>
      <c r="I27" s="129" t="s">
        <v>34</v>
      </c>
      <c r="J27" s="128" t="s">
        <v>36</v>
      </c>
      <c r="K27" s="36"/>
    </row>
    <row r="28" spans="2:11" s="10" customFormat="1" ht="15" customHeight="1" x14ac:dyDescent="0.25">
      <c r="B28" s="30"/>
      <c r="C28" s="31"/>
      <c r="D28" s="41" t="s">
        <v>37</v>
      </c>
      <c r="E28" s="41" t="s">
        <v>38</v>
      </c>
      <c r="F28" s="130">
        <f>ROUND(SUM($BE$83:$BE$289),2)</f>
        <v>0</v>
      </c>
      <c r="G28" s="31"/>
      <c r="H28" s="31"/>
      <c r="I28" s="131">
        <v>0.21</v>
      </c>
      <c r="J28" s="130">
        <f>ROUND(ROUND((SUM($BE$83:$BE$289)),2)*$I$28,2)</f>
        <v>0</v>
      </c>
      <c r="K28" s="36"/>
    </row>
    <row r="29" spans="2:11" s="10" customFormat="1" ht="15" customHeight="1" x14ac:dyDescent="0.25">
      <c r="B29" s="30"/>
      <c r="C29" s="31"/>
      <c r="D29" s="31"/>
      <c r="E29" s="41" t="s">
        <v>39</v>
      </c>
      <c r="F29" s="130">
        <f>ROUND(SUM($BF$83:$BF$289),2)</f>
        <v>0</v>
      </c>
      <c r="G29" s="31"/>
      <c r="H29" s="31"/>
      <c r="I29" s="131">
        <v>0.15</v>
      </c>
      <c r="J29" s="130">
        <f>ROUND(ROUND((SUM($BF$83:$BF$289)),2)*$I$29,2)</f>
        <v>0</v>
      </c>
      <c r="K29" s="36"/>
    </row>
    <row r="30" spans="2:11" s="10" customFormat="1" ht="15" hidden="1" customHeight="1" x14ac:dyDescent="0.25">
      <c r="B30" s="30"/>
      <c r="C30" s="31"/>
      <c r="D30" s="31"/>
      <c r="E30" s="41" t="s">
        <v>40</v>
      </c>
      <c r="F30" s="130">
        <f>ROUND(SUM($BG$83:$BG$289),2)</f>
        <v>0</v>
      </c>
      <c r="G30" s="31"/>
      <c r="H30" s="31"/>
      <c r="I30" s="131">
        <v>0.21</v>
      </c>
      <c r="J30" s="130">
        <v>0</v>
      </c>
      <c r="K30" s="36"/>
    </row>
    <row r="31" spans="2:11" s="10" customFormat="1" ht="15" hidden="1" customHeight="1" x14ac:dyDescent="0.25">
      <c r="B31" s="30"/>
      <c r="C31" s="31"/>
      <c r="D31" s="31"/>
      <c r="E31" s="41" t="s">
        <v>41</v>
      </c>
      <c r="F31" s="130">
        <f>ROUND(SUM($BH$83:$BH$289),2)</f>
        <v>0</v>
      </c>
      <c r="G31" s="31"/>
      <c r="H31" s="31"/>
      <c r="I31" s="131">
        <v>0.15</v>
      </c>
      <c r="J31" s="130">
        <v>0</v>
      </c>
      <c r="K31" s="36"/>
    </row>
    <row r="32" spans="2:11" s="10" customFormat="1" ht="15" hidden="1" customHeight="1" x14ac:dyDescent="0.25">
      <c r="B32" s="30"/>
      <c r="C32" s="31"/>
      <c r="D32" s="31"/>
      <c r="E32" s="41" t="s">
        <v>42</v>
      </c>
      <c r="F32" s="130">
        <f>ROUND(SUM($BI$83:$BI$289),2)</f>
        <v>0</v>
      </c>
      <c r="G32" s="31"/>
      <c r="H32" s="31"/>
      <c r="I32" s="131">
        <v>0</v>
      </c>
      <c r="J32" s="130">
        <v>0</v>
      </c>
      <c r="K32" s="36"/>
    </row>
    <row r="33" spans="2:11" s="10" customFormat="1" ht="7.5" customHeight="1" x14ac:dyDescent="0.25">
      <c r="B33" s="30"/>
      <c r="C33" s="31"/>
      <c r="D33" s="31"/>
      <c r="E33" s="31"/>
      <c r="F33" s="31"/>
      <c r="G33" s="31"/>
      <c r="H33" s="31"/>
      <c r="J33" s="31"/>
      <c r="K33" s="36"/>
    </row>
    <row r="34" spans="2:11" s="10" customFormat="1" ht="26.25" customHeight="1" x14ac:dyDescent="0.25">
      <c r="B34" s="30"/>
      <c r="C34" s="47"/>
      <c r="D34" s="48" t="s">
        <v>43</v>
      </c>
      <c r="E34" s="49"/>
      <c r="F34" s="49"/>
      <c r="G34" s="132" t="s">
        <v>44</v>
      </c>
      <c r="H34" s="50" t="s">
        <v>45</v>
      </c>
      <c r="I34" s="133"/>
      <c r="J34" s="134">
        <f>SUM($J$25:$J$32)</f>
        <v>0</v>
      </c>
      <c r="K34" s="135"/>
    </row>
    <row r="35" spans="2:11" s="10" customFormat="1" ht="15" customHeight="1" x14ac:dyDescent="0.25">
      <c r="B35" s="56"/>
      <c r="C35" s="57"/>
      <c r="D35" s="57"/>
      <c r="E35" s="57"/>
      <c r="F35" s="57"/>
      <c r="G35" s="57"/>
      <c r="H35" s="57"/>
      <c r="I35" s="136"/>
      <c r="J35" s="57"/>
      <c r="K35" s="58"/>
    </row>
    <row r="39" spans="2:11" s="10" customFormat="1" ht="7.5" customHeight="1" x14ac:dyDescent="0.25">
      <c r="B39" s="137"/>
      <c r="C39" s="138"/>
      <c r="D39" s="138"/>
      <c r="E39" s="138"/>
      <c r="F39" s="138"/>
      <c r="G39" s="138"/>
      <c r="H39" s="138"/>
      <c r="I39" s="138"/>
      <c r="J39" s="138"/>
      <c r="K39" s="139"/>
    </row>
    <row r="40" spans="2:11" s="10" customFormat="1" ht="37.5" customHeight="1" x14ac:dyDescent="0.25">
      <c r="B40" s="30"/>
      <c r="C40" s="16" t="s">
        <v>92</v>
      </c>
      <c r="D40" s="31"/>
      <c r="E40" s="31"/>
      <c r="F40" s="31"/>
      <c r="G40" s="31"/>
      <c r="H40" s="31"/>
      <c r="J40" s="31"/>
      <c r="K40" s="36"/>
    </row>
    <row r="41" spans="2:11" s="10" customFormat="1" ht="7.5" customHeight="1" x14ac:dyDescent="0.25">
      <c r="B41" s="30"/>
      <c r="C41" s="31"/>
      <c r="D41" s="31"/>
      <c r="E41" s="31"/>
      <c r="F41" s="31"/>
      <c r="G41" s="31"/>
      <c r="H41" s="31"/>
      <c r="J41" s="31"/>
      <c r="K41" s="36"/>
    </row>
    <row r="42" spans="2:11" s="10" customFormat="1" ht="15" customHeight="1" x14ac:dyDescent="0.25">
      <c r="B42" s="30"/>
      <c r="C42" s="24" t="s">
        <v>16</v>
      </c>
      <c r="D42" s="31"/>
      <c r="E42" s="31"/>
      <c r="F42" s="31"/>
      <c r="G42" s="31"/>
      <c r="H42" s="31"/>
      <c r="J42" s="31"/>
      <c r="K42" s="36"/>
    </row>
    <row r="43" spans="2:11" s="10" customFormat="1" ht="19.5" customHeight="1" x14ac:dyDescent="0.25">
      <c r="B43" s="30"/>
      <c r="C43" s="31"/>
      <c r="D43" s="31"/>
      <c r="E43" s="68" t="str">
        <f>$E$7</f>
        <v>Altán na Skautské louce, p. č. 176/6, k. ú. Doubravčice</v>
      </c>
      <c r="F43" s="39"/>
      <c r="G43" s="39"/>
      <c r="H43" s="39"/>
      <c r="J43" s="31"/>
      <c r="K43" s="36"/>
    </row>
    <row r="44" spans="2:11" s="10" customFormat="1" ht="7.5" customHeight="1" x14ac:dyDescent="0.25">
      <c r="B44" s="30"/>
      <c r="C44" s="31"/>
      <c r="D44" s="31"/>
      <c r="E44" s="31"/>
      <c r="F44" s="31"/>
      <c r="G44" s="31"/>
      <c r="H44" s="31"/>
      <c r="J44" s="31"/>
      <c r="K44" s="36"/>
    </row>
    <row r="45" spans="2:11" s="10" customFormat="1" ht="18.75" customHeight="1" x14ac:dyDescent="0.25">
      <c r="B45" s="30"/>
      <c r="C45" s="24" t="s">
        <v>21</v>
      </c>
      <c r="D45" s="31"/>
      <c r="E45" s="31"/>
      <c r="F45" s="25" t="str">
        <f>$F$10</f>
        <v>k.ú. Doubravčice</v>
      </c>
      <c r="G45" s="31"/>
      <c r="H45" s="31"/>
      <c r="I45" s="118" t="s">
        <v>22</v>
      </c>
      <c r="J45" s="119">
        <f>IF($J$10="","",$J$10)</f>
        <v>45532</v>
      </c>
      <c r="K45" s="36"/>
    </row>
    <row r="46" spans="2:11" s="10" customFormat="1" ht="7.5" customHeight="1" x14ac:dyDescent="0.25">
      <c r="B46" s="30"/>
      <c r="C46" s="31"/>
      <c r="D46" s="31"/>
      <c r="E46" s="31"/>
      <c r="F46" s="31"/>
      <c r="G46" s="31"/>
      <c r="H46" s="31"/>
      <c r="J46" s="31"/>
      <c r="K46" s="36"/>
    </row>
    <row r="47" spans="2:11" s="10" customFormat="1" ht="15.75" customHeight="1" x14ac:dyDescent="0.25">
      <c r="B47" s="30"/>
      <c r="C47" s="24" t="s">
        <v>25</v>
      </c>
      <c r="D47" s="31"/>
      <c r="E47" s="31"/>
      <c r="F47" s="25" t="str">
        <f>$E$13</f>
        <v>Město Český Brod</v>
      </c>
      <c r="G47" s="31"/>
      <c r="H47" s="31"/>
      <c r="I47" s="118" t="s">
        <v>30</v>
      </c>
      <c r="J47" s="25" t="str">
        <f>$E$19</f>
        <v>LNConsult s.r.o.</v>
      </c>
      <c r="K47" s="36"/>
    </row>
    <row r="48" spans="2:11" s="10" customFormat="1" ht="15" customHeight="1" x14ac:dyDescent="0.25">
      <c r="B48" s="30"/>
      <c r="C48" s="24" t="s">
        <v>28</v>
      </c>
      <c r="D48" s="31"/>
      <c r="E48" s="31"/>
      <c r="F48" s="25" t="str">
        <f>IF($E$16="","",$E$16)</f>
        <v/>
      </c>
      <c r="G48" s="31"/>
      <c r="H48" s="31"/>
      <c r="J48" s="31"/>
      <c r="K48" s="36"/>
    </row>
    <row r="49" spans="2:47" s="10" customFormat="1" ht="11.25" customHeight="1" x14ac:dyDescent="0.25">
      <c r="B49" s="30"/>
      <c r="C49" s="31"/>
      <c r="D49" s="31"/>
      <c r="E49" s="31"/>
      <c r="F49" s="31"/>
      <c r="G49" s="31"/>
      <c r="H49" s="31"/>
      <c r="J49" s="31"/>
      <c r="K49" s="36"/>
    </row>
    <row r="50" spans="2:47" s="10" customFormat="1" ht="30" customHeight="1" x14ac:dyDescent="0.25">
      <c r="B50" s="30"/>
      <c r="C50" s="140" t="s">
        <v>93</v>
      </c>
      <c r="D50" s="47"/>
      <c r="E50" s="47"/>
      <c r="F50" s="47"/>
      <c r="G50" s="47"/>
      <c r="H50" s="47"/>
      <c r="I50" s="141"/>
      <c r="J50" s="142" t="s">
        <v>94</v>
      </c>
      <c r="K50" s="55"/>
    </row>
    <row r="51" spans="2:47" s="10" customFormat="1" ht="11.25" customHeight="1" x14ac:dyDescent="0.25">
      <c r="B51" s="30"/>
      <c r="C51" s="31"/>
      <c r="D51" s="31"/>
      <c r="E51" s="31"/>
      <c r="F51" s="31"/>
      <c r="G51" s="31"/>
      <c r="H51" s="31"/>
      <c r="J51" s="31"/>
      <c r="K51" s="36"/>
    </row>
    <row r="52" spans="2:47" s="10" customFormat="1" ht="30" customHeight="1" x14ac:dyDescent="0.25">
      <c r="B52" s="30"/>
      <c r="C52" s="91" t="s">
        <v>95</v>
      </c>
      <c r="D52" s="31"/>
      <c r="E52" s="31"/>
      <c r="F52" s="31"/>
      <c r="G52" s="31"/>
      <c r="H52" s="31"/>
      <c r="J52" s="127">
        <f>$J$83</f>
        <v>0</v>
      </c>
      <c r="K52" s="36"/>
      <c r="AU52" s="10" t="s">
        <v>96</v>
      </c>
    </row>
    <row r="53" spans="2:47" s="143" customFormat="1" ht="25.5" customHeight="1" x14ac:dyDescent="0.25">
      <c r="B53" s="144"/>
      <c r="C53" s="145"/>
      <c r="D53" s="146" t="s">
        <v>97</v>
      </c>
      <c r="E53" s="146"/>
      <c r="F53" s="146"/>
      <c r="G53" s="146"/>
      <c r="H53" s="146"/>
      <c r="I53" s="147"/>
      <c r="J53" s="148">
        <f>$J$84</f>
        <v>0</v>
      </c>
      <c r="K53" s="149"/>
    </row>
    <row r="54" spans="2:47" s="150" customFormat="1" ht="21" customHeight="1" x14ac:dyDescent="0.25">
      <c r="B54" s="151"/>
      <c r="C54" s="152"/>
      <c r="D54" s="153" t="s">
        <v>98</v>
      </c>
      <c r="E54" s="153"/>
      <c r="F54" s="153"/>
      <c r="G54" s="153"/>
      <c r="H54" s="153"/>
      <c r="I54" s="154"/>
      <c r="J54" s="155">
        <f>$J$85</f>
        <v>0</v>
      </c>
      <c r="K54" s="156"/>
    </row>
    <row r="55" spans="2:47" s="150" customFormat="1" ht="21" customHeight="1" x14ac:dyDescent="0.25">
      <c r="B55" s="151"/>
      <c r="C55" s="152"/>
      <c r="D55" s="153" t="s">
        <v>99</v>
      </c>
      <c r="E55" s="153"/>
      <c r="F55" s="153"/>
      <c r="G55" s="153"/>
      <c r="H55" s="153"/>
      <c r="I55" s="154"/>
      <c r="J55" s="155">
        <f>$J$165</f>
        <v>0</v>
      </c>
      <c r="K55" s="156"/>
    </row>
    <row r="56" spans="2:47" s="150" customFormat="1" ht="21" customHeight="1" x14ac:dyDescent="0.25">
      <c r="B56" s="151"/>
      <c r="C56" s="152"/>
      <c r="D56" s="153" t="s">
        <v>100</v>
      </c>
      <c r="E56" s="153"/>
      <c r="F56" s="153"/>
      <c r="G56" s="153"/>
      <c r="H56" s="153"/>
      <c r="I56" s="154"/>
      <c r="J56" s="155">
        <f>$J$185</f>
        <v>0</v>
      </c>
      <c r="K56" s="156"/>
    </row>
    <row r="57" spans="2:47" s="150" customFormat="1" ht="21" customHeight="1" x14ac:dyDescent="0.25">
      <c r="B57" s="151"/>
      <c r="C57" s="152"/>
      <c r="D57" s="153" t="s">
        <v>101</v>
      </c>
      <c r="E57" s="153"/>
      <c r="F57" s="153"/>
      <c r="G57" s="153"/>
      <c r="H57" s="153"/>
      <c r="I57" s="154"/>
      <c r="J57" s="155">
        <f>$J$191</f>
        <v>0</v>
      </c>
      <c r="K57" s="156"/>
    </row>
    <row r="58" spans="2:47" s="150" customFormat="1" ht="21" customHeight="1" x14ac:dyDescent="0.25">
      <c r="B58" s="151"/>
      <c r="C58" s="152"/>
      <c r="D58" s="153" t="s">
        <v>102</v>
      </c>
      <c r="E58" s="153"/>
      <c r="F58" s="153"/>
      <c r="G58" s="153"/>
      <c r="H58" s="153"/>
      <c r="I58" s="154"/>
      <c r="J58" s="155">
        <f>$J$197</f>
        <v>0</v>
      </c>
      <c r="K58" s="156"/>
    </row>
    <row r="59" spans="2:47" s="143" customFormat="1" ht="25.5" customHeight="1" x14ac:dyDescent="0.25">
      <c r="B59" s="144"/>
      <c r="C59" s="145"/>
      <c r="D59" s="146" t="s">
        <v>103</v>
      </c>
      <c r="E59" s="146"/>
      <c r="F59" s="146"/>
      <c r="G59" s="146"/>
      <c r="H59" s="146"/>
      <c r="I59" s="147"/>
      <c r="J59" s="148">
        <f>$J$208</f>
        <v>0</v>
      </c>
      <c r="K59" s="149"/>
    </row>
    <row r="60" spans="2:47" s="150" customFormat="1" ht="21" customHeight="1" x14ac:dyDescent="0.25">
      <c r="B60" s="151"/>
      <c r="C60" s="152"/>
      <c r="D60" s="153" t="s">
        <v>104</v>
      </c>
      <c r="E60" s="153"/>
      <c r="F60" s="153"/>
      <c r="G60" s="153"/>
      <c r="H60" s="153"/>
      <c r="I60" s="154"/>
      <c r="J60" s="155">
        <f>$J$209</f>
        <v>0</v>
      </c>
      <c r="K60" s="156"/>
    </row>
    <row r="61" spans="2:47" s="150" customFormat="1" ht="21" customHeight="1" x14ac:dyDescent="0.25">
      <c r="B61" s="151"/>
      <c r="C61" s="152"/>
      <c r="D61" s="153" t="s">
        <v>105</v>
      </c>
      <c r="E61" s="153"/>
      <c r="F61" s="153"/>
      <c r="G61" s="153"/>
      <c r="H61" s="153"/>
      <c r="I61" s="154"/>
      <c r="J61" s="155">
        <f>$J$215</f>
        <v>0</v>
      </c>
      <c r="K61" s="156"/>
    </row>
    <row r="62" spans="2:47" s="150" customFormat="1" ht="21" customHeight="1" x14ac:dyDescent="0.25">
      <c r="B62" s="151"/>
      <c r="C62" s="152"/>
      <c r="D62" s="153" t="s">
        <v>106</v>
      </c>
      <c r="E62" s="153"/>
      <c r="F62" s="153"/>
      <c r="G62" s="153"/>
      <c r="H62" s="153"/>
      <c r="I62" s="154"/>
      <c r="J62" s="155">
        <f>$J$258</f>
        <v>0</v>
      </c>
      <c r="K62" s="156"/>
    </row>
    <row r="63" spans="2:47" s="150" customFormat="1" ht="21" customHeight="1" x14ac:dyDescent="0.25">
      <c r="B63" s="151"/>
      <c r="C63" s="152"/>
      <c r="D63" s="153" t="s">
        <v>107</v>
      </c>
      <c r="E63" s="153"/>
      <c r="F63" s="153"/>
      <c r="G63" s="153"/>
      <c r="H63" s="153"/>
      <c r="I63" s="154"/>
      <c r="J63" s="155">
        <f>$J$275</f>
        <v>0</v>
      </c>
      <c r="K63" s="156"/>
    </row>
    <row r="64" spans="2:47" s="143" customFormat="1" ht="25.5" customHeight="1" x14ac:dyDescent="0.25">
      <c r="B64" s="144"/>
      <c r="C64" s="145"/>
      <c r="D64" s="146" t="s">
        <v>108</v>
      </c>
      <c r="E64" s="146"/>
      <c r="F64" s="146"/>
      <c r="G64" s="146"/>
      <c r="H64" s="146"/>
      <c r="I64" s="147"/>
      <c r="J64" s="148">
        <f>$J$283</f>
        <v>0</v>
      </c>
      <c r="K64" s="149"/>
    </row>
    <row r="65" spans="2:12" s="150" customFormat="1" ht="21" customHeight="1" x14ac:dyDescent="0.25">
      <c r="B65" s="151"/>
      <c r="C65" s="152"/>
      <c r="D65" s="153" t="s">
        <v>109</v>
      </c>
      <c r="E65" s="153"/>
      <c r="F65" s="153"/>
      <c r="G65" s="153"/>
      <c r="H65" s="153"/>
      <c r="I65" s="154"/>
      <c r="J65" s="155">
        <f>$J$284</f>
        <v>0</v>
      </c>
      <c r="K65" s="156"/>
    </row>
    <row r="66" spans="2:12" s="10" customFormat="1" ht="22.5" customHeight="1" x14ac:dyDescent="0.25">
      <c r="B66" s="30"/>
      <c r="C66" s="31"/>
      <c r="D66" s="31"/>
      <c r="E66" s="31"/>
      <c r="F66" s="31"/>
      <c r="G66" s="31"/>
      <c r="H66" s="31"/>
      <c r="J66" s="31"/>
      <c r="K66" s="36"/>
    </row>
    <row r="67" spans="2:12" s="10" customFormat="1" ht="7.5" customHeight="1" x14ac:dyDescent="0.25">
      <c r="B67" s="56"/>
      <c r="C67" s="57"/>
      <c r="D67" s="57"/>
      <c r="E67" s="57"/>
      <c r="F67" s="57"/>
      <c r="G67" s="57"/>
      <c r="H67" s="57"/>
      <c r="I67" s="136"/>
      <c r="J67" s="57"/>
      <c r="K67" s="58"/>
    </row>
    <row r="71" spans="2:12" s="10" customFormat="1" ht="7.5" customHeight="1" x14ac:dyDescent="0.25">
      <c r="B71" s="59"/>
      <c r="C71" s="60"/>
      <c r="D71" s="60"/>
      <c r="E71" s="60"/>
      <c r="F71" s="60"/>
      <c r="G71" s="60"/>
      <c r="H71" s="60"/>
      <c r="I71" s="138"/>
      <c r="J71" s="60"/>
      <c r="K71" s="60"/>
      <c r="L71" s="61"/>
    </row>
    <row r="72" spans="2:12" s="10" customFormat="1" ht="37.5" customHeight="1" x14ac:dyDescent="0.25">
      <c r="B72" s="30"/>
      <c r="C72" s="16" t="s">
        <v>110</v>
      </c>
      <c r="D72" s="31"/>
      <c r="E72" s="31"/>
      <c r="F72" s="31"/>
      <c r="G72" s="31"/>
      <c r="H72" s="31"/>
      <c r="J72" s="31"/>
      <c r="K72" s="31"/>
      <c r="L72" s="61"/>
    </row>
    <row r="73" spans="2:12" s="10" customFormat="1" ht="7.5" customHeight="1" x14ac:dyDescent="0.25">
      <c r="B73" s="30"/>
      <c r="C73" s="31"/>
      <c r="D73" s="31"/>
      <c r="E73" s="31"/>
      <c r="F73" s="31"/>
      <c r="G73" s="31"/>
      <c r="H73" s="31"/>
      <c r="J73" s="31"/>
      <c r="K73" s="31"/>
      <c r="L73" s="61"/>
    </row>
    <row r="74" spans="2:12" s="10" customFormat="1" ht="15" customHeight="1" x14ac:dyDescent="0.25">
      <c r="B74" s="30"/>
      <c r="C74" s="24" t="s">
        <v>16</v>
      </c>
      <c r="D74" s="31"/>
      <c r="E74" s="31"/>
      <c r="F74" s="31"/>
      <c r="G74" s="31"/>
      <c r="H74" s="31"/>
      <c r="J74" s="31"/>
      <c r="K74" s="31"/>
      <c r="L74" s="61"/>
    </row>
    <row r="75" spans="2:12" s="10" customFormat="1" ht="19.5" customHeight="1" x14ac:dyDescent="0.25">
      <c r="B75" s="30"/>
      <c r="C75" s="31"/>
      <c r="D75" s="31"/>
      <c r="E75" s="68" t="str">
        <f>$E$7</f>
        <v>Altán na Skautské louce, p. č. 176/6, k. ú. Doubravčice</v>
      </c>
      <c r="F75" s="39"/>
      <c r="G75" s="39"/>
      <c r="H75" s="39"/>
      <c r="J75" s="31"/>
      <c r="K75" s="31"/>
      <c r="L75" s="61"/>
    </row>
    <row r="76" spans="2:12" s="10" customFormat="1" ht="7.5" customHeight="1" x14ac:dyDescent="0.25">
      <c r="B76" s="30"/>
      <c r="C76" s="31"/>
      <c r="D76" s="31"/>
      <c r="E76" s="31"/>
      <c r="F76" s="31"/>
      <c r="G76" s="31"/>
      <c r="H76" s="31"/>
      <c r="J76" s="31"/>
      <c r="K76" s="31"/>
      <c r="L76" s="61"/>
    </row>
    <row r="77" spans="2:12" s="10" customFormat="1" ht="18.75" customHeight="1" x14ac:dyDescent="0.25">
      <c r="B77" s="30"/>
      <c r="C77" s="24" t="s">
        <v>21</v>
      </c>
      <c r="D77" s="31"/>
      <c r="E77" s="31"/>
      <c r="F77" s="25" t="str">
        <f>$F$10</f>
        <v>k.ú. Doubravčice</v>
      </c>
      <c r="G77" s="31"/>
      <c r="H77" s="31"/>
      <c r="I77" s="118" t="s">
        <v>22</v>
      </c>
      <c r="J77" s="119">
        <f>IF($J$10="","",$J$10)</f>
        <v>45532</v>
      </c>
      <c r="K77" s="31"/>
      <c r="L77" s="61"/>
    </row>
    <row r="78" spans="2:12" s="10" customFormat="1" ht="7.5" customHeight="1" x14ac:dyDescent="0.25">
      <c r="B78" s="30"/>
      <c r="C78" s="31"/>
      <c r="D78" s="31"/>
      <c r="E78" s="31"/>
      <c r="F78" s="31"/>
      <c r="G78" s="31"/>
      <c r="H78" s="31"/>
      <c r="J78" s="31"/>
      <c r="K78" s="31"/>
      <c r="L78" s="61"/>
    </row>
    <row r="79" spans="2:12" s="10" customFormat="1" ht="15.75" customHeight="1" x14ac:dyDescent="0.25">
      <c r="B79" s="30"/>
      <c r="C79" s="24" t="s">
        <v>25</v>
      </c>
      <c r="D79" s="31"/>
      <c r="E79" s="31"/>
      <c r="F79" s="25" t="str">
        <f>$E$13</f>
        <v>Město Český Brod</v>
      </c>
      <c r="G79" s="31"/>
      <c r="H79" s="31"/>
      <c r="I79" s="118" t="s">
        <v>30</v>
      </c>
      <c r="J79" s="25" t="str">
        <f>$E$19</f>
        <v>LNConsult s.r.o.</v>
      </c>
      <c r="K79" s="31"/>
      <c r="L79" s="61"/>
    </row>
    <row r="80" spans="2:12" s="10" customFormat="1" ht="15" customHeight="1" x14ac:dyDescent="0.25">
      <c r="B80" s="30"/>
      <c r="C80" s="24" t="s">
        <v>28</v>
      </c>
      <c r="D80" s="31"/>
      <c r="E80" s="31"/>
      <c r="F80" s="25" t="str">
        <f>IF($E$16="","",$E$16)</f>
        <v/>
      </c>
      <c r="G80" s="31"/>
      <c r="H80" s="31"/>
      <c r="J80" s="31"/>
      <c r="K80" s="31"/>
      <c r="L80" s="61"/>
    </row>
    <row r="81" spans="2:65" s="10" customFormat="1" ht="11.25" customHeight="1" x14ac:dyDescent="0.25">
      <c r="B81" s="30"/>
      <c r="C81" s="31"/>
      <c r="D81" s="31"/>
      <c r="E81" s="31"/>
      <c r="F81" s="31"/>
      <c r="G81" s="31"/>
      <c r="H81" s="31"/>
      <c r="J81" s="31"/>
      <c r="K81" s="31"/>
      <c r="L81" s="61"/>
    </row>
    <row r="82" spans="2:65" s="157" customFormat="1" ht="30" customHeight="1" x14ac:dyDescent="0.25">
      <c r="B82" s="158"/>
      <c r="C82" s="159" t="s">
        <v>111</v>
      </c>
      <c r="D82" s="160" t="s">
        <v>52</v>
      </c>
      <c r="E82" s="160" t="s">
        <v>48</v>
      </c>
      <c r="F82" s="160" t="s">
        <v>112</v>
      </c>
      <c r="G82" s="160" t="s">
        <v>113</v>
      </c>
      <c r="H82" s="160" t="s">
        <v>114</v>
      </c>
      <c r="I82" s="161" t="s">
        <v>115</v>
      </c>
      <c r="J82" s="160" t="s">
        <v>116</v>
      </c>
      <c r="K82" s="162" t="s">
        <v>117</v>
      </c>
      <c r="L82" s="163"/>
      <c r="M82" s="85" t="s">
        <v>118</v>
      </c>
      <c r="N82" s="86" t="s">
        <v>37</v>
      </c>
      <c r="O82" s="86" t="s">
        <v>119</v>
      </c>
      <c r="P82" s="86" t="s">
        <v>120</v>
      </c>
      <c r="Q82" s="86" t="s">
        <v>121</v>
      </c>
      <c r="R82" s="86" t="s">
        <v>122</v>
      </c>
      <c r="S82" s="86" t="s">
        <v>123</v>
      </c>
      <c r="T82" s="87" t="s">
        <v>124</v>
      </c>
    </row>
    <row r="83" spans="2:65" s="10" customFormat="1" ht="30" customHeight="1" x14ac:dyDescent="0.35">
      <c r="B83" s="30"/>
      <c r="C83" s="91" t="s">
        <v>95</v>
      </c>
      <c r="D83" s="31"/>
      <c r="E83" s="31"/>
      <c r="F83" s="31"/>
      <c r="G83" s="31"/>
      <c r="H83" s="31"/>
      <c r="J83" s="164">
        <f>$BK$83</f>
        <v>0</v>
      </c>
      <c r="K83" s="31"/>
      <c r="L83" s="61"/>
      <c r="M83" s="88"/>
      <c r="N83" s="89"/>
      <c r="O83" s="89"/>
      <c r="P83" s="165">
        <f>$P$84+$P$208+$P$283</f>
        <v>0</v>
      </c>
      <c r="Q83" s="89"/>
      <c r="R83" s="165">
        <f>$R$84+$R$208+$R$283</f>
        <v>146.96356999999998</v>
      </c>
      <c r="S83" s="89"/>
      <c r="T83" s="166">
        <f>$T$84+$T$208+$T$283</f>
        <v>0</v>
      </c>
      <c r="AT83" s="10" t="s">
        <v>66</v>
      </c>
      <c r="AU83" s="10" t="s">
        <v>96</v>
      </c>
      <c r="BK83" s="167">
        <f>$BK$84+$BK$208+$BK$283</f>
        <v>0</v>
      </c>
    </row>
    <row r="84" spans="2:65" s="168" customFormat="1" ht="37.5" customHeight="1" x14ac:dyDescent="0.35">
      <c r="B84" s="169"/>
      <c r="C84" s="170"/>
      <c r="D84" s="170" t="s">
        <v>66</v>
      </c>
      <c r="E84" s="171" t="s">
        <v>125</v>
      </c>
      <c r="F84" s="171" t="s">
        <v>126</v>
      </c>
      <c r="G84" s="170"/>
      <c r="H84" s="170"/>
      <c r="J84" s="172">
        <f>$BK$84</f>
        <v>0</v>
      </c>
      <c r="K84" s="170"/>
      <c r="L84" s="173"/>
      <c r="M84" s="174"/>
      <c r="N84" s="170"/>
      <c r="O84" s="170"/>
      <c r="P84" s="175">
        <f>$P$85+$P$165+$P$185+$P$191+$P$197</f>
        <v>0</v>
      </c>
      <c r="Q84" s="170"/>
      <c r="R84" s="175">
        <f>$R$85+$R$165+$R$185+$R$191+$R$197</f>
        <v>145.22746999999998</v>
      </c>
      <c r="S84" s="170"/>
      <c r="T84" s="176">
        <f>$T$85+$T$165+$T$185+$T$191+$T$197</f>
        <v>0</v>
      </c>
      <c r="AR84" s="177" t="s">
        <v>20</v>
      </c>
      <c r="AT84" s="177" t="s">
        <v>66</v>
      </c>
      <c r="AU84" s="177" t="s">
        <v>67</v>
      </c>
      <c r="AY84" s="177" t="s">
        <v>127</v>
      </c>
      <c r="BK84" s="178">
        <f>$BK$85+$BK$165+$BK$185+$BK$191+$BK$197</f>
        <v>0</v>
      </c>
    </row>
    <row r="85" spans="2:65" s="168" customFormat="1" ht="21" customHeight="1" x14ac:dyDescent="0.3">
      <c r="B85" s="169"/>
      <c r="C85" s="170"/>
      <c r="D85" s="170" t="s">
        <v>66</v>
      </c>
      <c r="E85" s="179" t="s">
        <v>20</v>
      </c>
      <c r="F85" s="179" t="s">
        <v>128</v>
      </c>
      <c r="G85" s="170"/>
      <c r="H85" s="170"/>
      <c r="J85" s="180">
        <f>$BK$85</f>
        <v>0</v>
      </c>
      <c r="K85" s="170"/>
      <c r="L85" s="173"/>
      <c r="M85" s="174"/>
      <c r="N85" s="170"/>
      <c r="O85" s="170"/>
      <c r="P85" s="175">
        <f>SUM($P$86:$P$164)</f>
        <v>0</v>
      </c>
      <c r="Q85" s="170"/>
      <c r="R85" s="175">
        <f>SUM($R$86:$R$164)</f>
        <v>3.0030000000000001E-2</v>
      </c>
      <c r="S85" s="170"/>
      <c r="T85" s="176">
        <f>SUM($T$86:$T$164)</f>
        <v>0</v>
      </c>
      <c r="AR85" s="177" t="s">
        <v>20</v>
      </c>
      <c r="AT85" s="177" t="s">
        <v>66</v>
      </c>
      <c r="AU85" s="177" t="s">
        <v>20</v>
      </c>
      <c r="AY85" s="177" t="s">
        <v>127</v>
      </c>
      <c r="BK85" s="178">
        <f>SUM($BK$86:$BK$164)</f>
        <v>0</v>
      </c>
    </row>
    <row r="86" spans="2:65" s="10" customFormat="1" ht="33.75" customHeight="1" x14ac:dyDescent="0.25">
      <c r="B86" s="30"/>
      <c r="C86" s="181" t="s">
        <v>20</v>
      </c>
      <c r="D86" s="181" t="s">
        <v>129</v>
      </c>
      <c r="E86" s="182" t="s">
        <v>130</v>
      </c>
      <c r="F86" s="183" t="s">
        <v>131</v>
      </c>
      <c r="G86" s="184" t="s">
        <v>132</v>
      </c>
      <c r="H86" s="185">
        <v>81</v>
      </c>
      <c r="I86" s="186"/>
      <c r="J86" s="187">
        <f>ROUND($I$86*$H$86,2)</f>
        <v>0</v>
      </c>
      <c r="K86" s="183" t="s">
        <v>133</v>
      </c>
      <c r="L86" s="61"/>
      <c r="M86" s="188"/>
      <c r="N86" s="189" t="s">
        <v>38</v>
      </c>
      <c r="O86" s="31"/>
      <c r="P86" s="190">
        <f>$O$86*$H$86</f>
        <v>0</v>
      </c>
      <c r="Q86" s="190">
        <v>0</v>
      </c>
      <c r="R86" s="190">
        <f>$Q$86*$H$86</f>
        <v>0</v>
      </c>
      <c r="S86" s="190">
        <v>0</v>
      </c>
      <c r="T86" s="191">
        <f>$S$86*$H$86</f>
        <v>0</v>
      </c>
      <c r="AR86" s="120" t="s">
        <v>134</v>
      </c>
      <c r="AT86" s="120" t="s">
        <v>129</v>
      </c>
      <c r="AU86" s="120" t="s">
        <v>81</v>
      </c>
      <c r="AY86" s="10" t="s">
        <v>127</v>
      </c>
      <c r="BE86" s="192">
        <f>IF($N$86="základní",$J$86,0)</f>
        <v>0</v>
      </c>
      <c r="BF86" s="192">
        <f>IF($N$86="snížená",$J$86,0)</f>
        <v>0</v>
      </c>
      <c r="BG86" s="192">
        <f>IF($N$86="zákl. přenesená",$J$86,0)</f>
        <v>0</v>
      </c>
      <c r="BH86" s="192">
        <f>IF($N$86="sníž. přenesená",$J$86,0)</f>
        <v>0</v>
      </c>
      <c r="BI86" s="192">
        <f>IF($N$86="nulová",$J$86,0)</f>
        <v>0</v>
      </c>
      <c r="BJ86" s="120" t="s">
        <v>20</v>
      </c>
      <c r="BK86" s="192">
        <f>ROUND($I$86*$H$86,2)</f>
        <v>0</v>
      </c>
      <c r="BL86" s="120" t="s">
        <v>134</v>
      </c>
      <c r="BM86" s="120" t="s">
        <v>135</v>
      </c>
    </row>
    <row r="87" spans="2:65" s="10" customFormat="1" ht="16.5" customHeight="1" x14ac:dyDescent="0.25">
      <c r="B87" s="30"/>
      <c r="C87" s="31"/>
      <c r="D87" s="193" t="s">
        <v>136</v>
      </c>
      <c r="E87" s="31"/>
      <c r="F87" s="194" t="s">
        <v>137</v>
      </c>
      <c r="G87" s="31"/>
      <c r="H87" s="31"/>
      <c r="J87" s="31"/>
      <c r="K87" s="31"/>
      <c r="L87" s="61"/>
      <c r="M87" s="195"/>
      <c r="N87" s="31"/>
      <c r="O87" s="31"/>
      <c r="P87" s="31"/>
      <c r="Q87" s="31"/>
      <c r="R87" s="31"/>
      <c r="S87" s="31"/>
      <c r="T87" s="80"/>
      <c r="AT87" s="10" t="s">
        <v>136</v>
      </c>
      <c r="AU87" s="10" t="s">
        <v>81</v>
      </c>
    </row>
    <row r="88" spans="2:65" s="10" customFormat="1" ht="15.75" customHeight="1" x14ac:dyDescent="0.25">
      <c r="B88" s="196"/>
      <c r="C88" s="197"/>
      <c r="D88" s="198" t="s">
        <v>138</v>
      </c>
      <c r="E88" s="197"/>
      <c r="F88" s="199" t="s">
        <v>139</v>
      </c>
      <c r="G88" s="197"/>
      <c r="H88" s="197"/>
      <c r="J88" s="197"/>
      <c r="K88" s="197"/>
      <c r="L88" s="200"/>
      <c r="M88" s="201"/>
      <c r="N88" s="197"/>
      <c r="O88" s="197"/>
      <c r="P88" s="197"/>
      <c r="Q88" s="197"/>
      <c r="R88" s="197"/>
      <c r="S88" s="197"/>
      <c r="T88" s="202"/>
      <c r="AT88" s="203" t="s">
        <v>138</v>
      </c>
      <c r="AU88" s="203" t="s">
        <v>81</v>
      </c>
      <c r="AV88" s="203" t="s">
        <v>20</v>
      </c>
      <c r="AW88" s="203" t="s">
        <v>96</v>
      </c>
      <c r="AX88" s="203" t="s">
        <v>67</v>
      </c>
      <c r="AY88" s="203" t="s">
        <v>127</v>
      </c>
    </row>
    <row r="89" spans="2:65" s="10" customFormat="1" ht="15.75" customHeight="1" x14ac:dyDescent="0.25">
      <c r="B89" s="204"/>
      <c r="C89" s="205"/>
      <c r="D89" s="198" t="s">
        <v>138</v>
      </c>
      <c r="E89" s="205"/>
      <c r="F89" s="206" t="s">
        <v>140</v>
      </c>
      <c r="G89" s="205"/>
      <c r="H89" s="207">
        <v>81</v>
      </c>
      <c r="J89" s="205"/>
      <c r="K89" s="205"/>
      <c r="L89" s="208"/>
      <c r="M89" s="209"/>
      <c r="N89" s="205"/>
      <c r="O89" s="205"/>
      <c r="P89" s="205"/>
      <c r="Q89" s="205"/>
      <c r="R89" s="205"/>
      <c r="S89" s="205"/>
      <c r="T89" s="210"/>
      <c r="AT89" s="211" t="s">
        <v>138</v>
      </c>
      <c r="AU89" s="211" t="s">
        <v>81</v>
      </c>
      <c r="AV89" s="211" t="s">
        <v>81</v>
      </c>
      <c r="AW89" s="211" t="s">
        <v>96</v>
      </c>
      <c r="AX89" s="211" t="s">
        <v>67</v>
      </c>
      <c r="AY89" s="211" t="s">
        <v>127</v>
      </c>
    </row>
    <row r="90" spans="2:65" s="10" customFormat="1" ht="15.75" customHeight="1" x14ac:dyDescent="0.25">
      <c r="B90" s="212"/>
      <c r="C90" s="213"/>
      <c r="D90" s="198" t="s">
        <v>138</v>
      </c>
      <c r="E90" s="213"/>
      <c r="F90" s="214" t="s">
        <v>141</v>
      </c>
      <c r="G90" s="213"/>
      <c r="H90" s="215">
        <v>81</v>
      </c>
      <c r="J90" s="213"/>
      <c r="K90" s="213"/>
      <c r="L90" s="216"/>
      <c r="M90" s="217"/>
      <c r="N90" s="213"/>
      <c r="O90" s="213"/>
      <c r="P90" s="213"/>
      <c r="Q90" s="213"/>
      <c r="R90" s="213"/>
      <c r="S90" s="213"/>
      <c r="T90" s="218"/>
      <c r="AT90" s="219" t="s">
        <v>138</v>
      </c>
      <c r="AU90" s="219" t="s">
        <v>81</v>
      </c>
      <c r="AV90" s="219" t="s">
        <v>134</v>
      </c>
      <c r="AW90" s="219" t="s">
        <v>96</v>
      </c>
      <c r="AX90" s="219" t="s">
        <v>20</v>
      </c>
      <c r="AY90" s="219" t="s">
        <v>127</v>
      </c>
    </row>
    <row r="91" spans="2:65" s="10" customFormat="1" ht="33.75" customHeight="1" x14ac:dyDescent="0.25">
      <c r="B91" s="30"/>
      <c r="C91" s="181" t="s">
        <v>81</v>
      </c>
      <c r="D91" s="181" t="s">
        <v>129</v>
      </c>
      <c r="E91" s="182" t="s">
        <v>142</v>
      </c>
      <c r="F91" s="183" t="s">
        <v>143</v>
      </c>
      <c r="G91" s="184" t="s">
        <v>144</v>
      </c>
      <c r="H91" s="185">
        <v>19.5</v>
      </c>
      <c r="I91" s="186"/>
      <c r="J91" s="187">
        <f>ROUND($I$91*$H$91,2)</f>
        <v>0</v>
      </c>
      <c r="K91" s="183" t="s">
        <v>133</v>
      </c>
      <c r="L91" s="61"/>
      <c r="M91" s="188"/>
      <c r="N91" s="189" t="s">
        <v>38</v>
      </c>
      <c r="O91" s="31"/>
      <c r="P91" s="190">
        <f>$O$91*$H$91</f>
        <v>0</v>
      </c>
      <c r="Q91" s="190">
        <v>0</v>
      </c>
      <c r="R91" s="190">
        <f>$Q$91*$H$91</f>
        <v>0</v>
      </c>
      <c r="S91" s="190">
        <v>0</v>
      </c>
      <c r="T91" s="191">
        <f>$S$91*$H$91</f>
        <v>0</v>
      </c>
      <c r="AR91" s="120" t="s">
        <v>134</v>
      </c>
      <c r="AT91" s="120" t="s">
        <v>129</v>
      </c>
      <c r="AU91" s="120" t="s">
        <v>81</v>
      </c>
      <c r="AY91" s="10" t="s">
        <v>127</v>
      </c>
      <c r="BE91" s="192">
        <f>IF($N$91="základní",$J$91,0)</f>
        <v>0</v>
      </c>
      <c r="BF91" s="192">
        <f>IF($N$91="snížená",$J$91,0)</f>
        <v>0</v>
      </c>
      <c r="BG91" s="192">
        <f>IF($N$91="zákl. přenesená",$J$91,0)</f>
        <v>0</v>
      </c>
      <c r="BH91" s="192">
        <f>IF($N$91="sníž. přenesená",$J$91,0)</f>
        <v>0</v>
      </c>
      <c r="BI91" s="192">
        <f>IF($N$91="nulová",$J$91,0)</f>
        <v>0</v>
      </c>
      <c r="BJ91" s="120" t="s">
        <v>20</v>
      </c>
      <c r="BK91" s="192">
        <f>ROUND($I$91*$H$91,2)</f>
        <v>0</v>
      </c>
      <c r="BL91" s="120" t="s">
        <v>134</v>
      </c>
      <c r="BM91" s="120" t="s">
        <v>145</v>
      </c>
    </row>
    <row r="92" spans="2:65" s="10" customFormat="1" ht="27" customHeight="1" x14ac:dyDescent="0.25">
      <c r="B92" s="30"/>
      <c r="C92" s="31"/>
      <c r="D92" s="193" t="s">
        <v>136</v>
      </c>
      <c r="E92" s="31"/>
      <c r="F92" s="194" t="s">
        <v>146</v>
      </c>
      <c r="G92" s="31"/>
      <c r="H92" s="31"/>
      <c r="J92" s="31"/>
      <c r="K92" s="31"/>
      <c r="L92" s="61"/>
      <c r="M92" s="195"/>
      <c r="N92" s="31"/>
      <c r="O92" s="31"/>
      <c r="P92" s="31"/>
      <c r="Q92" s="31"/>
      <c r="R92" s="31"/>
      <c r="S92" s="31"/>
      <c r="T92" s="80"/>
      <c r="AT92" s="10" t="s">
        <v>136</v>
      </c>
      <c r="AU92" s="10" t="s">
        <v>81</v>
      </c>
    </row>
    <row r="93" spans="2:65" s="10" customFormat="1" ht="15.75" customHeight="1" x14ac:dyDescent="0.25">
      <c r="B93" s="196"/>
      <c r="C93" s="197"/>
      <c r="D93" s="198" t="s">
        <v>138</v>
      </c>
      <c r="E93" s="197"/>
      <c r="F93" s="199" t="s">
        <v>147</v>
      </c>
      <c r="G93" s="197"/>
      <c r="H93" s="197"/>
      <c r="J93" s="197"/>
      <c r="K93" s="197"/>
      <c r="L93" s="200"/>
      <c r="M93" s="201"/>
      <c r="N93" s="197"/>
      <c r="O93" s="197"/>
      <c r="P93" s="197"/>
      <c r="Q93" s="197"/>
      <c r="R93" s="197"/>
      <c r="S93" s="197"/>
      <c r="T93" s="202"/>
      <c r="AT93" s="203" t="s">
        <v>138</v>
      </c>
      <c r="AU93" s="203" t="s">
        <v>81</v>
      </c>
      <c r="AV93" s="203" t="s">
        <v>20</v>
      </c>
      <c r="AW93" s="203" t="s">
        <v>96</v>
      </c>
      <c r="AX93" s="203" t="s">
        <v>67</v>
      </c>
      <c r="AY93" s="203" t="s">
        <v>127</v>
      </c>
    </row>
    <row r="94" spans="2:65" s="10" customFormat="1" ht="15.75" customHeight="1" x14ac:dyDescent="0.25">
      <c r="B94" s="204"/>
      <c r="C94" s="205"/>
      <c r="D94" s="198" t="s">
        <v>138</v>
      </c>
      <c r="E94" s="205"/>
      <c r="F94" s="206" t="s">
        <v>148</v>
      </c>
      <c r="G94" s="205"/>
      <c r="H94" s="207">
        <v>50</v>
      </c>
      <c r="J94" s="205"/>
      <c r="K94" s="205"/>
      <c r="L94" s="208"/>
      <c r="M94" s="209"/>
      <c r="N94" s="205"/>
      <c r="O94" s="205"/>
      <c r="P94" s="205"/>
      <c r="Q94" s="205"/>
      <c r="R94" s="205"/>
      <c r="S94" s="205"/>
      <c r="T94" s="210"/>
      <c r="AT94" s="211" t="s">
        <v>138</v>
      </c>
      <c r="AU94" s="211" t="s">
        <v>81</v>
      </c>
      <c r="AV94" s="211" t="s">
        <v>81</v>
      </c>
      <c r="AW94" s="211" t="s">
        <v>96</v>
      </c>
      <c r="AX94" s="211" t="s">
        <v>67</v>
      </c>
      <c r="AY94" s="211" t="s">
        <v>127</v>
      </c>
    </row>
    <row r="95" spans="2:65" s="10" customFormat="1" ht="15.75" customHeight="1" x14ac:dyDescent="0.25">
      <c r="B95" s="220"/>
      <c r="C95" s="221"/>
      <c r="D95" s="198" t="s">
        <v>138</v>
      </c>
      <c r="E95" s="221"/>
      <c r="F95" s="222" t="s">
        <v>149</v>
      </c>
      <c r="G95" s="221"/>
      <c r="H95" s="223">
        <v>50</v>
      </c>
      <c r="J95" s="221"/>
      <c r="K95" s="221"/>
      <c r="L95" s="224"/>
      <c r="M95" s="225"/>
      <c r="N95" s="221"/>
      <c r="O95" s="221"/>
      <c r="P95" s="221"/>
      <c r="Q95" s="221"/>
      <c r="R95" s="221"/>
      <c r="S95" s="221"/>
      <c r="T95" s="226"/>
      <c r="AT95" s="227" t="s">
        <v>138</v>
      </c>
      <c r="AU95" s="227" t="s">
        <v>81</v>
      </c>
      <c r="AV95" s="227" t="s">
        <v>150</v>
      </c>
      <c r="AW95" s="227" t="s">
        <v>96</v>
      </c>
      <c r="AX95" s="227" t="s">
        <v>67</v>
      </c>
      <c r="AY95" s="227" t="s">
        <v>127</v>
      </c>
    </row>
    <row r="96" spans="2:65" s="10" customFormat="1" ht="15.75" customHeight="1" x14ac:dyDescent="0.25">
      <c r="B96" s="196"/>
      <c r="C96" s="197"/>
      <c r="D96" s="198" t="s">
        <v>138</v>
      </c>
      <c r="E96" s="197"/>
      <c r="F96" s="199" t="s">
        <v>151</v>
      </c>
      <c r="G96" s="197"/>
      <c r="H96" s="197"/>
      <c r="J96" s="197"/>
      <c r="K96" s="197"/>
      <c r="L96" s="200"/>
      <c r="M96" s="201"/>
      <c r="N96" s="197"/>
      <c r="O96" s="197"/>
      <c r="P96" s="197"/>
      <c r="Q96" s="197"/>
      <c r="R96" s="197"/>
      <c r="S96" s="197"/>
      <c r="T96" s="202"/>
      <c r="AT96" s="203" t="s">
        <v>138</v>
      </c>
      <c r="AU96" s="203" t="s">
        <v>81</v>
      </c>
      <c r="AV96" s="203" t="s">
        <v>20</v>
      </c>
      <c r="AW96" s="203" t="s">
        <v>96</v>
      </c>
      <c r="AX96" s="203" t="s">
        <v>67</v>
      </c>
      <c r="AY96" s="203" t="s">
        <v>127</v>
      </c>
    </row>
    <row r="97" spans="2:65" s="10" customFormat="1" ht="15.75" customHeight="1" x14ac:dyDescent="0.25">
      <c r="B97" s="204"/>
      <c r="C97" s="205"/>
      <c r="D97" s="198" t="s">
        <v>138</v>
      </c>
      <c r="E97" s="205"/>
      <c r="F97" s="206" t="s">
        <v>10</v>
      </c>
      <c r="G97" s="205"/>
      <c r="H97" s="207">
        <v>15</v>
      </c>
      <c r="J97" s="205"/>
      <c r="K97" s="205"/>
      <c r="L97" s="208"/>
      <c r="M97" s="209"/>
      <c r="N97" s="205"/>
      <c r="O97" s="205"/>
      <c r="P97" s="205"/>
      <c r="Q97" s="205"/>
      <c r="R97" s="205"/>
      <c r="S97" s="205"/>
      <c r="T97" s="210"/>
      <c r="AT97" s="211" t="s">
        <v>138</v>
      </c>
      <c r="AU97" s="211" t="s">
        <v>81</v>
      </c>
      <c r="AV97" s="211" t="s">
        <v>81</v>
      </c>
      <c r="AW97" s="211" t="s">
        <v>96</v>
      </c>
      <c r="AX97" s="211" t="s">
        <v>67</v>
      </c>
      <c r="AY97" s="211" t="s">
        <v>127</v>
      </c>
    </row>
    <row r="98" spans="2:65" s="10" customFormat="1" ht="15.75" customHeight="1" x14ac:dyDescent="0.25">
      <c r="B98" s="220"/>
      <c r="C98" s="221"/>
      <c r="D98" s="198" t="s">
        <v>138</v>
      </c>
      <c r="E98" s="221"/>
      <c r="F98" s="222" t="s">
        <v>149</v>
      </c>
      <c r="G98" s="221"/>
      <c r="H98" s="223">
        <v>15</v>
      </c>
      <c r="J98" s="221"/>
      <c r="K98" s="221"/>
      <c r="L98" s="224"/>
      <c r="M98" s="225"/>
      <c r="N98" s="221"/>
      <c r="O98" s="221"/>
      <c r="P98" s="221"/>
      <c r="Q98" s="221"/>
      <c r="R98" s="221"/>
      <c r="S98" s="221"/>
      <c r="T98" s="226"/>
      <c r="AT98" s="227" t="s">
        <v>138</v>
      </c>
      <c r="AU98" s="227" t="s">
        <v>81</v>
      </c>
      <c r="AV98" s="227" t="s">
        <v>150</v>
      </c>
      <c r="AW98" s="227" t="s">
        <v>96</v>
      </c>
      <c r="AX98" s="227" t="s">
        <v>67</v>
      </c>
      <c r="AY98" s="227" t="s">
        <v>127</v>
      </c>
    </row>
    <row r="99" spans="2:65" s="10" customFormat="1" ht="15.75" customHeight="1" x14ac:dyDescent="0.25">
      <c r="B99" s="212"/>
      <c r="C99" s="213"/>
      <c r="D99" s="198" t="s">
        <v>138</v>
      </c>
      <c r="E99" s="213" t="s">
        <v>87</v>
      </c>
      <c r="F99" s="214" t="s">
        <v>152</v>
      </c>
      <c r="G99" s="213"/>
      <c r="H99" s="215">
        <v>65</v>
      </c>
      <c r="J99" s="213"/>
      <c r="K99" s="213"/>
      <c r="L99" s="216"/>
      <c r="M99" s="217"/>
      <c r="N99" s="213"/>
      <c r="O99" s="213"/>
      <c r="P99" s="213"/>
      <c r="Q99" s="213"/>
      <c r="R99" s="213"/>
      <c r="S99" s="213"/>
      <c r="T99" s="218"/>
      <c r="AT99" s="219" t="s">
        <v>138</v>
      </c>
      <c r="AU99" s="219" t="s">
        <v>81</v>
      </c>
      <c r="AV99" s="219" t="s">
        <v>134</v>
      </c>
      <c r="AW99" s="219" t="s">
        <v>96</v>
      </c>
      <c r="AX99" s="219" t="s">
        <v>20</v>
      </c>
      <c r="AY99" s="219" t="s">
        <v>127</v>
      </c>
    </row>
    <row r="100" spans="2:65" s="10" customFormat="1" ht="15.75" customHeight="1" x14ac:dyDescent="0.25">
      <c r="B100" s="204"/>
      <c r="C100" s="205"/>
      <c r="D100" s="198" t="s">
        <v>138</v>
      </c>
      <c r="E100" s="205"/>
      <c r="F100" s="206" t="s">
        <v>153</v>
      </c>
      <c r="G100" s="205"/>
      <c r="H100" s="207">
        <v>19.5</v>
      </c>
      <c r="J100" s="205"/>
      <c r="K100" s="205"/>
      <c r="L100" s="208"/>
      <c r="M100" s="209"/>
      <c r="N100" s="205"/>
      <c r="O100" s="205"/>
      <c r="P100" s="205"/>
      <c r="Q100" s="205"/>
      <c r="R100" s="205"/>
      <c r="S100" s="205"/>
      <c r="T100" s="210"/>
      <c r="AT100" s="211" t="s">
        <v>138</v>
      </c>
      <c r="AU100" s="211" t="s">
        <v>81</v>
      </c>
      <c r="AV100" s="211" t="s">
        <v>81</v>
      </c>
      <c r="AW100" s="211" t="s">
        <v>67</v>
      </c>
      <c r="AX100" s="211" t="s">
        <v>20</v>
      </c>
      <c r="AY100" s="211" t="s">
        <v>127</v>
      </c>
    </row>
    <row r="101" spans="2:65" s="10" customFormat="1" ht="33.75" customHeight="1" x14ac:dyDescent="0.25">
      <c r="B101" s="30"/>
      <c r="C101" s="181" t="s">
        <v>150</v>
      </c>
      <c r="D101" s="181" t="s">
        <v>129</v>
      </c>
      <c r="E101" s="182" t="s">
        <v>154</v>
      </c>
      <c r="F101" s="183" t="s">
        <v>155</v>
      </c>
      <c r="G101" s="184" t="s">
        <v>144</v>
      </c>
      <c r="H101" s="185">
        <v>3.9</v>
      </c>
      <c r="I101" s="186"/>
      <c r="J101" s="187">
        <f>ROUND($I$101*$H$101,2)</f>
        <v>0</v>
      </c>
      <c r="K101" s="183" t="s">
        <v>133</v>
      </c>
      <c r="L101" s="61"/>
      <c r="M101" s="188"/>
      <c r="N101" s="189" t="s">
        <v>38</v>
      </c>
      <c r="O101" s="31"/>
      <c r="P101" s="190">
        <f>$O$101*$H$101</f>
        <v>0</v>
      </c>
      <c r="Q101" s="190">
        <v>0</v>
      </c>
      <c r="R101" s="190">
        <f>$Q$101*$H$101</f>
        <v>0</v>
      </c>
      <c r="S101" s="190">
        <v>0</v>
      </c>
      <c r="T101" s="191">
        <f>$S$101*$H$101</f>
        <v>0</v>
      </c>
      <c r="AR101" s="120" t="s">
        <v>134</v>
      </c>
      <c r="AT101" s="120" t="s">
        <v>129</v>
      </c>
      <c r="AU101" s="120" t="s">
        <v>81</v>
      </c>
      <c r="AY101" s="10" t="s">
        <v>127</v>
      </c>
      <c r="BE101" s="192">
        <f>IF($N$101="základní",$J$101,0)</f>
        <v>0</v>
      </c>
      <c r="BF101" s="192">
        <f>IF($N$101="snížená",$J$101,0)</f>
        <v>0</v>
      </c>
      <c r="BG101" s="192">
        <f>IF($N$101="zákl. přenesená",$J$101,0)</f>
        <v>0</v>
      </c>
      <c r="BH101" s="192">
        <f>IF($N$101="sníž. přenesená",$J$101,0)</f>
        <v>0</v>
      </c>
      <c r="BI101" s="192">
        <f>IF($N$101="nulová",$J$101,0)</f>
        <v>0</v>
      </c>
      <c r="BJ101" s="120" t="s">
        <v>20</v>
      </c>
      <c r="BK101" s="192">
        <f>ROUND($I$101*$H$101,2)</f>
        <v>0</v>
      </c>
      <c r="BL101" s="120" t="s">
        <v>134</v>
      </c>
      <c r="BM101" s="120" t="s">
        <v>156</v>
      </c>
    </row>
    <row r="102" spans="2:65" s="10" customFormat="1" ht="27" customHeight="1" x14ac:dyDescent="0.25">
      <c r="B102" s="30"/>
      <c r="C102" s="31"/>
      <c r="D102" s="193" t="s">
        <v>136</v>
      </c>
      <c r="E102" s="31"/>
      <c r="F102" s="194" t="s">
        <v>157</v>
      </c>
      <c r="G102" s="31"/>
      <c r="H102" s="31"/>
      <c r="J102" s="31"/>
      <c r="K102" s="31"/>
      <c r="L102" s="61"/>
      <c r="M102" s="195"/>
      <c r="N102" s="31"/>
      <c r="O102" s="31"/>
      <c r="P102" s="31"/>
      <c r="Q102" s="31"/>
      <c r="R102" s="31"/>
      <c r="S102" s="31"/>
      <c r="T102" s="80"/>
      <c r="AT102" s="10" t="s">
        <v>136</v>
      </c>
      <c r="AU102" s="10" t="s">
        <v>81</v>
      </c>
    </row>
    <row r="103" spans="2:65" s="10" customFormat="1" ht="15.75" customHeight="1" x14ac:dyDescent="0.25">
      <c r="B103" s="204"/>
      <c r="C103" s="205"/>
      <c r="D103" s="198" t="s">
        <v>138</v>
      </c>
      <c r="E103" s="205"/>
      <c r="F103" s="206" t="s">
        <v>158</v>
      </c>
      <c r="G103" s="205"/>
      <c r="H103" s="207">
        <v>3.9</v>
      </c>
      <c r="J103" s="205"/>
      <c r="K103" s="205"/>
      <c r="L103" s="208"/>
      <c r="M103" s="209"/>
      <c r="N103" s="205"/>
      <c r="O103" s="205"/>
      <c r="P103" s="205"/>
      <c r="Q103" s="205"/>
      <c r="R103" s="205"/>
      <c r="S103" s="205"/>
      <c r="T103" s="210"/>
      <c r="AT103" s="211" t="s">
        <v>138</v>
      </c>
      <c r="AU103" s="211" t="s">
        <v>81</v>
      </c>
      <c r="AV103" s="211" t="s">
        <v>81</v>
      </c>
      <c r="AW103" s="211" t="s">
        <v>96</v>
      </c>
      <c r="AX103" s="211" t="s">
        <v>67</v>
      </c>
      <c r="AY103" s="211" t="s">
        <v>127</v>
      </c>
    </row>
    <row r="104" spans="2:65" s="10" customFormat="1" ht="15.75" customHeight="1" x14ac:dyDescent="0.25">
      <c r="B104" s="212"/>
      <c r="C104" s="213"/>
      <c r="D104" s="198" t="s">
        <v>138</v>
      </c>
      <c r="E104" s="213"/>
      <c r="F104" s="214" t="s">
        <v>141</v>
      </c>
      <c r="G104" s="213"/>
      <c r="H104" s="215">
        <v>3.9</v>
      </c>
      <c r="J104" s="213"/>
      <c r="K104" s="213"/>
      <c r="L104" s="216"/>
      <c r="M104" s="217"/>
      <c r="N104" s="213"/>
      <c r="O104" s="213"/>
      <c r="P104" s="213"/>
      <c r="Q104" s="213"/>
      <c r="R104" s="213"/>
      <c r="S104" s="213"/>
      <c r="T104" s="218"/>
      <c r="AT104" s="219" t="s">
        <v>138</v>
      </c>
      <c r="AU104" s="219" t="s">
        <v>81</v>
      </c>
      <c r="AV104" s="219" t="s">
        <v>134</v>
      </c>
      <c r="AW104" s="219" t="s">
        <v>96</v>
      </c>
      <c r="AX104" s="219" t="s">
        <v>20</v>
      </c>
      <c r="AY104" s="219" t="s">
        <v>127</v>
      </c>
    </row>
    <row r="105" spans="2:65" s="10" customFormat="1" ht="33.75" customHeight="1" x14ac:dyDescent="0.25">
      <c r="B105" s="30"/>
      <c r="C105" s="181" t="s">
        <v>134</v>
      </c>
      <c r="D105" s="181" t="s">
        <v>129</v>
      </c>
      <c r="E105" s="182" t="s">
        <v>159</v>
      </c>
      <c r="F105" s="183" t="s">
        <v>160</v>
      </c>
      <c r="G105" s="184" t="s">
        <v>144</v>
      </c>
      <c r="H105" s="185">
        <v>39</v>
      </c>
      <c r="I105" s="186"/>
      <c r="J105" s="187">
        <f>ROUND($I$105*$H$105,2)</f>
        <v>0</v>
      </c>
      <c r="K105" s="183" t="s">
        <v>133</v>
      </c>
      <c r="L105" s="61"/>
      <c r="M105" s="188"/>
      <c r="N105" s="189" t="s">
        <v>38</v>
      </c>
      <c r="O105" s="31"/>
      <c r="P105" s="190">
        <f>$O$105*$H$105</f>
        <v>0</v>
      </c>
      <c r="Q105" s="190">
        <v>0</v>
      </c>
      <c r="R105" s="190">
        <f>$Q$105*$H$105</f>
        <v>0</v>
      </c>
      <c r="S105" s="190">
        <v>0</v>
      </c>
      <c r="T105" s="191">
        <f>$S$105*$H$105</f>
        <v>0</v>
      </c>
      <c r="AR105" s="120" t="s">
        <v>134</v>
      </c>
      <c r="AT105" s="120" t="s">
        <v>129</v>
      </c>
      <c r="AU105" s="120" t="s">
        <v>81</v>
      </c>
      <c r="AY105" s="10" t="s">
        <v>127</v>
      </c>
      <c r="BE105" s="192">
        <f>IF($N$105="základní",$J$105,0)</f>
        <v>0</v>
      </c>
      <c r="BF105" s="192">
        <f>IF($N$105="snížená",$J$105,0)</f>
        <v>0</v>
      </c>
      <c r="BG105" s="192">
        <f>IF($N$105="zákl. přenesená",$J$105,0)</f>
        <v>0</v>
      </c>
      <c r="BH105" s="192">
        <f>IF($N$105="sníž. přenesená",$J$105,0)</f>
        <v>0</v>
      </c>
      <c r="BI105" s="192">
        <f>IF($N$105="nulová",$J$105,0)</f>
        <v>0</v>
      </c>
      <c r="BJ105" s="120" t="s">
        <v>20</v>
      </c>
      <c r="BK105" s="192">
        <f>ROUND($I$105*$H$105,2)</f>
        <v>0</v>
      </c>
      <c r="BL105" s="120" t="s">
        <v>134</v>
      </c>
      <c r="BM105" s="120" t="s">
        <v>161</v>
      </c>
    </row>
    <row r="106" spans="2:65" s="10" customFormat="1" ht="27" customHeight="1" x14ac:dyDescent="0.25">
      <c r="B106" s="30"/>
      <c r="C106" s="31"/>
      <c r="D106" s="193" t="s">
        <v>136</v>
      </c>
      <c r="E106" s="31"/>
      <c r="F106" s="194" t="s">
        <v>162</v>
      </c>
      <c r="G106" s="31"/>
      <c r="H106" s="31"/>
      <c r="J106" s="31"/>
      <c r="K106" s="31"/>
      <c r="L106" s="61"/>
      <c r="M106" s="195"/>
      <c r="N106" s="31"/>
      <c r="O106" s="31"/>
      <c r="P106" s="31"/>
      <c r="Q106" s="31"/>
      <c r="R106" s="31"/>
      <c r="S106" s="31"/>
      <c r="T106" s="80"/>
      <c r="AT106" s="10" t="s">
        <v>136</v>
      </c>
      <c r="AU106" s="10" t="s">
        <v>81</v>
      </c>
    </row>
    <row r="107" spans="2:65" s="10" customFormat="1" ht="15.75" customHeight="1" x14ac:dyDescent="0.25">
      <c r="B107" s="204"/>
      <c r="C107" s="205"/>
      <c r="D107" s="198" t="s">
        <v>138</v>
      </c>
      <c r="E107" s="205"/>
      <c r="F107" s="206" t="s">
        <v>163</v>
      </c>
      <c r="G107" s="205"/>
      <c r="H107" s="207">
        <v>39</v>
      </c>
      <c r="J107" s="205"/>
      <c r="K107" s="205"/>
      <c r="L107" s="208"/>
      <c r="M107" s="209"/>
      <c r="N107" s="205"/>
      <c r="O107" s="205"/>
      <c r="P107" s="205"/>
      <c r="Q107" s="205"/>
      <c r="R107" s="205"/>
      <c r="S107" s="205"/>
      <c r="T107" s="210"/>
      <c r="AT107" s="211" t="s">
        <v>138</v>
      </c>
      <c r="AU107" s="211" t="s">
        <v>81</v>
      </c>
      <c r="AV107" s="211" t="s">
        <v>81</v>
      </c>
      <c r="AW107" s="211" t="s">
        <v>96</v>
      </c>
      <c r="AX107" s="211" t="s">
        <v>67</v>
      </c>
      <c r="AY107" s="211" t="s">
        <v>127</v>
      </c>
    </row>
    <row r="108" spans="2:65" s="10" customFormat="1" ht="15.75" customHeight="1" x14ac:dyDescent="0.25">
      <c r="B108" s="212"/>
      <c r="C108" s="213"/>
      <c r="D108" s="198" t="s">
        <v>138</v>
      </c>
      <c r="E108" s="213"/>
      <c r="F108" s="214" t="s">
        <v>141</v>
      </c>
      <c r="G108" s="213"/>
      <c r="H108" s="215">
        <v>39</v>
      </c>
      <c r="J108" s="213"/>
      <c r="K108" s="213"/>
      <c r="L108" s="216"/>
      <c r="M108" s="217"/>
      <c r="N108" s="213"/>
      <c r="O108" s="213"/>
      <c r="P108" s="213"/>
      <c r="Q108" s="213"/>
      <c r="R108" s="213"/>
      <c r="S108" s="213"/>
      <c r="T108" s="218"/>
      <c r="AT108" s="219" t="s">
        <v>138</v>
      </c>
      <c r="AU108" s="219" t="s">
        <v>81</v>
      </c>
      <c r="AV108" s="219" t="s">
        <v>134</v>
      </c>
      <c r="AW108" s="219" t="s">
        <v>96</v>
      </c>
      <c r="AX108" s="219" t="s">
        <v>20</v>
      </c>
      <c r="AY108" s="219" t="s">
        <v>127</v>
      </c>
    </row>
    <row r="109" spans="2:65" s="10" customFormat="1" ht="33.75" customHeight="1" x14ac:dyDescent="0.25">
      <c r="B109" s="30"/>
      <c r="C109" s="181" t="s">
        <v>164</v>
      </c>
      <c r="D109" s="181" t="s">
        <v>129</v>
      </c>
      <c r="E109" s="182" t="s">
        <v>165</v>
      </c>
      <c r="F109" s="183" t="s">
        <v>166</v>
      </c>
      <c r="G109" s="184" t="s">
        <v>144</v>
      </c>
      <c r="H109" s="185">
        <v>7.8</v>
      </c>
      <c r="I109" s="186"/>
      <c r="J109" s="187">
        <f>ROUND($I$109*$H$109,2)</f>
        <v>0</v>
      </c>
      <c r="K109" s="183" t="s">
        <v>133</v>
      </c>
      <c r="L109" s="61"/>
      <c r="M109" s="188"/>
      <c r="N109" s="189" t="s">
        <v>38</v>
      </c>
      <c r="O109" s="31"/>
      <c r="P109" s="190">
        <f>$O$109*$H$109</f>
        <v>0</v>
      </c>
      <c r="Q109" s="190">
        <v>0</v>
      </c>
      <c r="R109" s="190">
        <f>$Q$109*$H$109</f>
        <v>0</v>
      </c>
      <c r="S109" s="190">
        <v>0</v>
      </c>
      <c r="T109" s="191">
        <f>$S$109*$H$109</f>
        <v>0</v>
      </c>
      <c r="AR109" s="120" t="s">
        <v>134</v>
      </c>
      <c r="AT109" s="120" t="s">
        <v>129</v>
      </c>
      <c r="AU109" s="120" t="s">
        <v>81</v>
      </c>
      <c r="AY109" s="10" t="s">
        <v>127</v>
      </c>
      <c r="BE109" s="192">
        <f>IF($N$109="základní",$J$109,0)</f>
        <v>0</v>
      </c>
      <c r="BF109" s="192">
        <f>IF($N$109="snížená",$J$109,0)</f>
        <v>0</v>
      </c>
      <c r="BG109" s="192">
        <f>IF($N$109="zákl. přenesená",$J$109,0)</f>
        <v>0</v>
      </c>
      <c r="BH109" s="192">
        <f>IF($N$109="sníž. přenesená",$J$109,0)</f>
        <v>0</v>
      </c>
      <c r="BI109" s="192">
        <f>IF($N$109="nulová",$J$109,0)</f>
        <v>0</v>
      </c>
      <c r="BJ109" s="120" t="s">
        <v>20</v>
      </c>
      <c r="BK109" s="192">
        <f>ROUND($I$109*$H$109,2)</f>
        <v>0</v>
      </c>
      <c r="BL109" s="120" t="s">
        <v>134</v>
      </c>
      <c r="BM109" s="120" t="s">
        <v>167</v>
      </c>
    </row>
    <row r="110" spans="2:65" s="10" customFormat="1" ht="27" customHeight="1" x14ac:dyDescent="0.25">
      <c r="B110" s="30"/>
      <c r="C110" s="31"/>
      <c r="D110" s="193" t="s">
        <v>136</v>
      </c>
      <c r="E110" s="31"/>
      <c r="F110" s="194" t="s">
        <v>168</v>
      </c>
      <c r="G110" s="31"/>
      <c r="H110" s="31"/>
      <c r="J110" s="31"/>
      <c r="K110" s="31"/>
      <c r="L110" s="61"/>
      <c r="M110" s="195"/>
      <c r="N110" s="31"/>
      <c r="O110" s="31"/>
      <c r="P110" s="31"/>
      <c r="Q110" s="31"/>
      <c r="R110" s="31"/>
      <c r="S110" s="31"/>
      <c r="T110" s="80"/>
      <c r="AT110" s="10" t="s">
        <v>136</v>
      </c>
      <c r="AU110" s="10" t="s">
        <v>81</v>
      </c>
    </row>
    <row r="111" spans="2:65" s="10" customFormat="1" ht="15.75" customHeight="1" x14ac:dyDescent="0.25">
      <c r="B111" s="204"/>
      <c r="C111" s="205"/>
      <c r="D111" s="198" t="s">
        <v>138</v>
      </c>
      <c r="E111" s="205"/>
      <c r="F111" s="206" t="s">
        <v>169</v>
      </c>
      <c r="G111" s="205"/>
      <c r="H111" s="207">
        <v>7.8</v>
      </c>
      <c r="J111" s="205"/>
      <c r="K111" s="205"/>
      <c r="L111" s="208"/>
      <c r="M111" s="209"/>
      <c r="N111" s="205"/>
      <c r="O111" s="205"/>
      <c r="P111" s="205"/>
      <c r="Q111" s="205"/>
      <c r="R111" s="205"/>
      <c r="S111" s="205"/>
      <c r="T111" s="210"/>
      <c r="AT111" s="211" t="s">
        <v>138</v>
      </c>
      <c r="AU111" s="211" t="s">
        <v>81</v>
      </c>
      <c r="AV111" s="211" t="s">
        <v>81</v>
      </c>
      <c r="AW111" s="211" t="s">
        <v>96</v>
      </c>
      <c r="AX111" s="211" t="s">
        <v>67</v>
      </c>
      <c r="AY111" s="211" t="s">
        <v>127</v>
      </c>
    </row>
    <row r="112" spans="2:65" s="10" customFormat="1" ht="15.75" customHeight="1" x14ac:dyDescent="0.25">
      <c r="B112" s="212"/>
      <c r="C112" s="213"/>
      <c r="D112" s="198" t="s">
        <v>138</v>
      </c>
      <c r="E112" s="213"/>
      <c r="F112" s="214" t="s">
        <v>141</v>
      </c>
      <c r="G112" s="213"/>
      <c r="H112" s="215">
        <v>7.8</v>
      </c>
      <c r="J112" s="213"/>
      <c r="K112" s="213"/>
      <c r="L112" s="216"/>
      <c r="M112" s="217"/>
      <c r="N112" s="213"/>
      <c r="O112" s="213"/>
      <c r="P112" s="213"/>
      <c r="Q112" s="213"/>
      <c r="R112" s="213"/>
      <c r="S112" s="213"/>
      <c r="T112" s="218"/>
      <c r="AT112" s="219" t="s">
        <v>138</v>
      </c>
      <c r="AU112" s="219" t="s">
        <v>81</v>
      </c>
      <c r="AV112" s="219" t="s">
        <v>134</v>
      </c>
      <c r="AW112" s="219" t="s">
        <v>96</v>
      </c>
      <c r="AX112" s="219" t="s">
        <v>20</v>
      </c>
      <c r="AY112" s="219" t="s">
        <v>127</v>
      </c>
    </row>
    <row r="113" spans="2:65" s="10" customFormat="1" ht="33.75" customHeight="1" x14ac:dyDescent="0.25">
      <c r="B113" s="30"/>
      <c r="C113" s="181" t="s">
        <v>170</v>
      </c>
      <c r="D113" s="181" t="s">
        <v>129</v>
      </c>
      <c r="E113" s="182" t="s">
        <v>171</v>
      </c>
      <c r="F113" s="183" t="s">
        <v>172</v>
      </c>
      <c r="G113" s="184" t="s">
        <v>144</v>
      </c>
      <c r="H113" s="185">
        <v>6.5</v>
      </c>
      <c r="I113" s="186"/>
      <c r="J113" s="187">
        <f>ROUND($I$113*$H$113,2)</f>
        <v>0</v>
      </c>
      <c r="K113" s="183" t="s">
        <v>133</v>
      </c>
      <c r="L113" s="61"/>
      <c r="M113" s="188"/>
      <c r="N113" s="189" t="s">
        <v>38</v>
      </c>
      <c r="O113" s="31"/>
      <c r="P113" s="190">
        <f>$O$113*$H$113</f>
        <v>0</v>
      </c>
      <c r="Q113" s="190">
        <v>3.5400000000000002E-3</v>
      </c>
      <c r="R113" s="190">
        <f>$Q$113*$H$113</f>
        <v>2.3010000000000003E-2</v>
      </c>
      <c r="S113" s="190">
        <v>0</v>
      </c>
      <c r="T113" s="191">
        <f>$S$113*$H$113</f>
        <v>0</v>
      </c>
      <c r="AR113" s="120" t="s">
        <v>134</v>
      </c>
      <c r="AT113" s="120" t="s">
        <v>129</v>
      </c>
      <c r="AU113" s="120" t="s">
        <v>81</v>
      </c>
      <c r="AY113" s="10" t="s">
        <v>127</v>
      </c>
      <c r="BE113" s="192">
        <f>IF($N$113="základní",$J$113,0)</f>
        <v>0</v>
      </c>
      <c r="BF113" s="192">
        <f>IF($N$113="snížená",$J$113,0)</f>
        <v>0</v>
      </c>
      <c r="BG113" s="192">
        <f>IF($N$113="zákl. přenesená",$J$113,0)</f>
        <v>0</v>
      </c>
      <c r="BH113" s="192">
        <f>IF($N$113="sníž. přenesená",$J$113,0)</f>
        <v>0</v>
      </c>
      <c r="BI113" s="192">
        <f>IF($N$113="nulová",$J$113,0)</f>
        <v>0</v>
      </c>
      <c r="BJ113" s="120" t="s">
        <v>20</v>
      </c>
      <c r="BK113" s="192">
        <f>ROUND($I$113*$H$113,2)</f>
        <v>0</v>
      </c>
      <c r="BL113" s="120" t="s">
        <v>134</v>
      </c>
      <c r="BM113" s="120" t="s">
        <v>173</v>
      </c>
    </row>
    <row r="114" spans="2:65" s="10" customFormat="1" ht="27" customHeight="1" x14ac:dyDescent="0.25">
      <c r="B114" s="30"/>
      <c r="C114" s="31"/>
      <c r="D114" s="193" t="s">
        <v>136</v>
      </c>
      <c r="E114" s="31"/>
      <c r="F114" s="194" t="s">
        <v>174</v>
      </c>
      <c r="G114" s="31"/>
      <c r="H114" s="31"/>
      <c r="J114" s="31"/>
      <c r="K114" s="31"/>
      <c r="L114" s="61"/>
      <c r="M114" s="195"/>
      <c r="N114" s="31"/>
      <c r="O114" s="31"/>
      <c r="P114" s="31"/>
      <c r="Q114" s="31"/>
      <c r="R114" s="31"/>
      <c r="S114" s="31"/>
      <c r="T114" s="80"/>
      <c r="AT114" s="10" t="s">
        <v>136</v>
      </c>
      <c r="AU114" s="10" t="s">
        <v>81</v>
      </c>
    </row>
    <row r="115" spans="2:65" s="10" customFormat="1" ht="15.75" customHeight="1" x14ac:dyDescent="0.25">
      <c r="B115" s="204"/>
      <c r="C115" s="205"/>
      <c r="D115" s="198" t="s">
        <v>138</v>
      </c>
      <c r="E115" s="205"/>
      <c r="F115" s="206" t="s">
        <v>175</v>
      </c>
      <c r="G115" s="205"/>
      <c r="H115" s="207">
        <v>6.5</v>
      </c>
      <c r="J115" s="205"/>
      <c r="K115" s="205"/>
      <c r="L115" s="208"/>
      <c r="M115" s="209"/>
      <c r="N115" s="205"/>
      <c r="O115" s="205"/>
      <c r="P115" s="205"/>
      <c r="Q115" s="205"/>
      <c r="R115" s="205"/>
      <c r="S115" s="205"/>
      <c r="T115" s="210"/>
      <c r="AT115" s="211" t="s">
        <v>138</v>
      </c>
      <c r="AU115" s="211" t="s">
        <v>81</v>
      </c>
      <c r="AV115" s="211" t="s">
        <v>81</v>
      </c>
      <c r="AW115" s="211" t="s">
        <v>96</v>
      </c>
      <c r="AX115" s="211" t="s">
        <v>67</v>
      </c>
      <c r="AY115" s="211" t="s">
        <v>127</v>
      </c>
    </row>
    <row r="116" spans="2:65" s="10" customFormat="1" ht="15.75" customHeight="1" x14ac:dyDescent="0.25">
      <c r="B116" s="212"/>
      <c r="C116" s="213"/>
      <c r="D116" s="198" t="s">
        <v>138</v>
      </c>
      <c r="E116" s="213"/>
      <c r="F116" s="214" t="s">
        <v>141</v>
      </c>
      <c r="G116" s="213"/>
      <c r="H116" s="215">
        <v>6.5</v>
      </c>
      <c r="J116" s="213"/>
      <c r="K116" s="213"/>
      <c r="L116" s="216"/>
      <c r="M116" s="217"/>
      <c r="N116" s="213"/>
      <c r="O116" s="213"/>
      <c r="P116" s="213"/>
      <c r="Q116" s="213"/>
      <c r="R116" s="213"/>
      <c r="S116" s="213"/>
      <c r="T116" s="218"/>
      <c r="AT116" s="219" t="s">
        <v>138</v>
      </c>
      <c r="AU116" s="219" t="s">
        <v>81</v>
      </c>
      <c r="AV116" s="219" t="s">
        <v>134</v>
      </c>
      <c r="AW116" s="219" t="s">
        <v>96</v>
      </c>
      <c r="AX116" s="219" t="s">
        <v>20</v>
      </c>
      <c r="AY116" s="219" t="s">
        <v>127</v>
      </c>
    </row>
    <row r="117" spans="2:65" s="10" customFormat="1" ht="33.75" customHeight="1" x14ac:dyDescent="0.25">
      <c r="B117" s="30"/>
      <c r="C117" s="181" t="s">
        <v>176</v>
      </c>
      <c r="D117" s="181" t="s">
        <v>129</v>
      </c>
      <c r="E117" s="182" t="s">
        <v>177</v>
      </c>
      <c r="F117" s="183" t="s">
        <v>178</v>
      </c>
      <c r="G117" s="184" t="s">
        <v>144</v>
      </c>
      <c r="H117" s="185">
        <v>6</v>
      </c>
      <c r="I117" s="186"/>
      <c r="J117" s="187">
        <f>ROUND($I$117*$H$117,2)</f>
        <v>0</v>
      </c>
      <c r="K117" s="183" t="s">
        <v>133</v>
      </c>
      <c r="L117" s="61"/>
      <c r="M117" s="188"/>
      <c r="N117" s="189" t="s">
        <v>38</v>
      </c>
      <c r="O117" s="31"/>
      <c r="P117" s="190">
        <f>$O$117*$H$117</f>
        <v>0</v>
      </c>
      <c r="Q117" s="190">
        <v>0</v>
      </c>
      <c r="R117" s="190">
        <f>$Q$117*$H$117</f>
        <v>0</v>
      </c>
      <c r="S117" s="190">
        <v>0</v>
      </c>
      <c r="T117" s="191">
        <f>$S$117*$H$117</f>
        <v>0</v>
      </c>
      <c r="AR117" s="120" t="s">
        <v>134</v>
      </c>
      <c r="AT117" s="120" t="s">
        <v>129</v>
      </c>
      <c r="AU117" s="120" t="s">
        <v>81</v>
      </c>
      <c r="AY117" s="10" t="s">
        <v>127</v>
      </c>
      <c r="BE117" s="192">
        <f>IF($N$117="základní",$J$117,0)</f>
        <v>0</v>
      </c>
      <c r="BF117" s="192">
        <f>IF($N$117="snížená",$J$117,0)</f>
        <v>0</v>
      </c>
      <c r="BG117" s="192">
        <f>IF($N$117="zákl. přenesená",$J$117,0)</f>
        <v>0</v>
      </c>
      <c r="BH117" s="192">
        <f>IF($N$117="sníž. přenesená",$J$117,0)</f>
        <v>0</v>
      </c>
      <c r="BI117" s="192">
        <f>IF($N$117="nulová",$J$117,0)</f>
        <v>0</v>
      </c>
      <c r="BJ117" s="120" t="s">
        <v>20</v>
      </c>
      <c r="BK117" s="192">
        <f>ROUND($I$117*$H$117,2)</f>
        <v>0</v>
      </c>
      <c r="BL117" s="120" t="s">
        <v>134</v>
      </c>
      <c r="BM117" s="120" t="s">
        <v>179</v>
      </c>
    </row>
    <row r="118" spans="2:65" s="10" customFormat="1" ht="16.5" customHeight="1" x14ac:dyDescent="0.25">
      <c r="B118" s="30"/>
      <c r="C118" s="31"/>
      <c r="D118" s="193" t="s">
        <v>136</v>
      </c>
      <c r="E118" s="31"/>
      <c r="F118" s="194" t="s">
        <v>180</v>
      </c>
      <c r="G118" s="31"/>
      <c r="H118" s="31"/>
      <c r="J118" s="31"/>
      <c r="K118" s="31"/>
      <c r="L118" s="61"/>
      <c r="M118" s="195"/>
      <c r="N118" s="31"/>
      <c r="O118" s="31"/>
      <c r="P118" s="31"/>
      <c r="Q118" s="31"/>
      <c r="R118" s="31"/>
      <c r="S118" s="31"/>
      <c r="T118" s="80"/>
      <c r="AT118" s="10" t="s">
        <v>136</v>
      </c>
      <c r="AU118" s="10" t="s">
        <v>81</v>
      </c>
    </row>
    <row r="119" spans="2:65" s="10" customFormat="1" ht="15.75" customHeight="1" x14ac:dyDescent="0.25">
      <c r="B119" s="196"/>
      <c r="C119" s="197"/>
      <c r="D119" s="198" t="s">
        <v>138</v>
      </c>
      <c r="E119" s="197"/>
      <c r="F119" s="199" t="s">
        <v>181</v>
      </c>
      <c r="G119" s="197"/>
      <c r="H119" s="197"/>
      <c r="J119" s="197"/>
      <c r="K119" s="197"/>
      <c r="L119" s="200"/>
      <c r="M119" s="201"/>
      <c r="N119" s="197"/>
      <c r="O119" s="197"/>
      <c r="P119" s="197"/>
      <c r="Q119" s="197"/>
      <c r="R119" s="197"/>
      <c r="S119" s="197"/>
      <c r="T119" s="202"/>
      <c r="AT119" s="203" t="s">
        <v>138</v>
      </c>
      <c r="AU119" s="203" t="s">
        <v>81</v>
      </c>
      <c r="AV119" s="203" t="s">
        <v>20</v>
      </c>
      <c r="AW119" s="203" t="s">
        <v>96</v>
      </c>
      <c r="AX119" s="203" t="s">
        <v>67</v>
      </c>
      <c r="AY119" s="203" t="s">
        <v>127</v>
      </c>
    </row>
    <row r="120" spans="2:65" s="10" customFormat="1" ht="15.75" customHeight="1" x14ac:dyDescent="0.25">
      <c r="B120" s="204"/>
      <c r="C120" s="205"/>
      <c r="D120" s="198" t="s">
        <v>138</v>
      </c>
      <c r="E120" s="205"/>
      <c r="F120" s="206" t="s">
        <v>80</v>
      </c>
      <c r="G120" s="205"/>
      <c r="H120" s="207">
        <v>20</v>
      </c>
      <c r="J120" s="205"/>
      <c r="K120" s="205"/>
      <c r="L120" s="208"/>
      <c r="M120" s="209"/>
      <c r="N120" s="205"/>
      <c r="O120" s="205"/>
      <c r="P120" s="205"/>
      <c r="Q120" s="205"/>
      <c r="R120" s="205"/>
      <c r="S120" s="205"/>
      <c r="T120" s="210"/>
      <c r="AT120" s="211" t="s">
        <v>138</v>
      </c>
      <c r="AU120" s="211" t="s">
        <v>81</v>
      </c>
      <c r="AV120" s="211" t="s">
        <v>81</v>
      </c>
      <c r="AW120" s="211" t="s">
        <v>96</v>
      </c>
      <c r="AX120" s="211" t="s">
        <v>67</v>
      </c>
      <c r="AY120" s="211" t="s">
        <v>127</v>
      </c>
    </row>
    <row r="121" spans="2:65" s="10" customFormat="1" ht="15.75" customHeight="1" x14ac:dyDescent="0.25">
      <c r="B121" s="220"/>
      <c r="C121" s="221"/>
      <c r="D121" s="198" t="s">
        <v>138</v>
      </c>
      <c r="E121" s="221"/>
      <c r="F121" s="222" t="s">
        <v>149</v>
      </c>
      <c r="G121" s="221"/>
      <c r="H121" s="223">
        <v>20</v>
      </c>
      <c r="J121" s="221"/>
      <c r="K121" s="221"/>
      <c r="L121" s="224"/>
      <c r="M121" s="225"/>
      <c r="N121" s="221"/>
      <c r="O121" s="221"/>
      <c r="P121" s="221"/>
      <c r="Q121" s="221"/>
      <c r="R121" s="221"/>
      <c r="S121" s="221"/>
      <c r="T121" s="226"/>
      <c r="AT121" s="227" t="s">
        <v>138</v>
      </c>
      <c r="AU121" s="227" t="s">
        <v>81</v>
      </c>
      <c r="AV121" s="227" t="s">
        <v>150</v>
      </c>
      <c r="AW121" s="227" t="s">
        <v>96</v>
      </c>
      <c r="AX121" s="227" t="s">
        <v>67</v>
      </c>
      <c r="AY121" s="227" t="s">
        <v>127</v>
      </c>
    </row>
    <row r="122" spans="2:65" s="10" customFormat="1" ht="15.75" customHeight="1" x14ac:dyDescent="0.25">
      <c r="B122" s="212"/>
      <c r="C122" s="213"/>
      <c r="D122" s="198" t="s">
        <v>138</v>
      </c>
      <c r="E122" s="213" t="s">
        <v>78</v>
      </c>
      <c r="F122" s="214" t="s">
        <v>152</v>
      </c>
      <c r="G122" s="213"/>
      <c r="H122" s="215">
        <v>20</v>
      </c>
      <c r="J122" s="213"/>
      <c r="K122" s="213"/>
      <c r="L122" s="216"/>
      <c r="M122" s="217"/>
      <c r="N122" s="213"/>
      <c r="O122" s="213"/>
      <c r="P122" s="213"/>
      <c r="Q122" s="213"/>
      <c r="R122" s="213"/>
      <c r="S122" s="213"/>
      <c r="T122" s="218"/>
      <c r="AT122" s="219" t="s">
        <v>138</v>
      </c>
      <c r="AU122" s="219" t="s">
        <v>81</v>
      </c>
      <c r="AV122" s="219" t="s">
        <v>134</v>
      </c>
      <c r="AW122" s="219" t="s">
        <v>96</v>
      </c>
      <c r="AX122" s="219" t="s">
        <v>20</v>
      </c>
      <c r="AY122" s="219" t="s">
        <v>127</v>
      </c>
    </row>
    <row r="123" spans="2:65" s="10" customFormat="1" ht="15.75" customHeight="1" x14ac:dyDescent="0.25">
      <c r="B123" s="204"/>
      <c r="C123" s="205"/>
      <c r="D123" s="198" t="s">
        <v>138</v>
      </c>
      <c r="E123" s="205"/>
      <c r="F123" s="206" t="s">
        <v>182</v>
      </c>
      <c r="G123" s="205"/>
      <c r="H123" s="207">
        <v>6</v>
      </c>
      <c r="J123" s="205"/>
      <c r="K123" s="205"/>
      <c r="L123" s="208"/>
      <c r="M123" s="209"/>
      <c r="N123" s="205"/>
      <c r="O123" s="205"/>
      <c r="P123" s="205"/>
      <c r="Q123" s="205"/>
      <c r="R123" s="205"/>
      <c r="S123" s="205"/>
      <c r="T123" s="210"/>
      <c r="AT123" s="211" t="s">
        <v>138</v>
      </c>
      <c r="AU123" s="211" t="s">
        <v>81</v>
      </c>
      <c r="AV123" s="211" t="s">
        <v>81</v>
      </c>
      <c r="AW123" s="211" t="s">
        <v>67</v>
      </c>
      <c r="AX123" s="211" t="s">
        <v>20</v>
      </c>
      <c r="AY123" s="211" t="s">
        <v>127</v>
      </c>
    </row>
    <row r="124" spans="2:65" s="10" customFormat="1" ht="33.75" customHeight="1" x14ac:dyDescent="0.25">
      <c r="B124" s="30"/>
      <c r="C124" s="181" t="s">
        <v>183</v>
      </c>
      <c r="D124" s="181" t="s">
        <v>129</v>
      </c>
      <c r="E124" s="182" t="s">
        <v>184</v>
      </c>
      <c r="F124" s="183" t="s">
        <v>185</v>
      </c>
      <c r="G124" s="184" t="s">
        <v>144</v>
      </c>
      <c r="H124" s="185">
        <v>1.2</v>
      </c>
      <c r="I124" s="186"/>
      <c r="J124" s="187">
        <f>ROUND($I$124*$H$124,2)</f>
        <v>0</v>
      </c>
      <c r="K124" s="183" t="s">
        <v>133</v>
      </c>
      <c r="L124" s="61"/>
      <c r="M124" s="188"/>
      <c r="N124" s="189" t="s">
        <v>38</v>
      </c>
      <c r="O124" s="31"/>
      <c r="P124" s="190">
        <f>$O$124*$H$124</f>
        <v>0</v>
      </c>
      <c r="Q124" s="190">
        <v>0</v>
      </c>
      <c r="R124" s="190">
        <f>$Q$124*$H$124</f>
        <v>0</v>
      </c>
      <c r="S124" s="190">
        <v>0</v>
      </c>
      <c r="T124" s="191">
        <f>$S$124*$H$124</f>
        <v>0</v>
      </c>
      <c r="AR124" s="120" t="s">
        <v>134</v>
      </c>
      <c r="AT124" s="120" t="s">
        <v>129</v>
      </c>
      <c r="AU124" s="120" t="s">
        <v>81</v>
      </c>
      <c r="AY124" s="10" t="s">
        <v>127</v>
      </c>
      <c r="BE124" s="192">
        <f>IF($N$124="základní",$J$124,0)</f>
        <v>0</v>
      </c>
      <c r="BF124" s="192">
        <f>IF($N$124="snížená",$J$124,0)</f>
        <v>0</v>
      </c>
      <c r="BG124" s="192">
        <f>IF($N$124="zákl. přenesená",$J$124,0)</f>
        <v>0</v>
      </c>
      <c r="BH124" s="192">
        <f>IF($N$124="sníž. přenesená",$J$124,0)</f>
        <v>0</v>
      </c>
      <c r="BI124" s="192">
        <f>IF($N$124="nulová",$J$124,0)</f>
        <v>0</v>
      </c>
      <c r="BJ124" s="120" t="s">
        <v>20</v>
      </c>
      <c r="BK124" s="192">
        <f>ROUND($I$124*$H$124,2)</f>
        <v>0</v>
      </c>
      <c r="BL124" s="120" t="s">
        <v>134</v>
      </c>
      <c r="BM124" s="120" t="s">
        <v>186</v>
      </c>
    </row>
    <row r="125" spans="2:65" s="10" customFormat="1" ht="27" customHeight="1" x14ac:dyDescent="0.25">
      <c r="B125" s="30"/>
      <c r="C125" s="31"/>
      <c r="D125" s="193" t="s">
        <v>136</v>
      </c>
      <c r="E125" s="31"/>
      <c r="F125" s="194" t="s">
        <v>187</v>
      </c>
      <c r="G125" s="31"/>
      <c r="H125" s="31"/>
      <c r="J125" s="31"/>
      <c r="K125" s="31"/>
      <c r="L125" s="61"/>
      <c r="M125" s="195"/>
      <c r="N125" s="31"/>
      <c r="O125" s="31"/>
      <c r="P125" s="31"/>
      <c r="Q125" s="31"/>
      <c r="R125" s="31"/>
      <c r="S125" s="31"/>
      <c r="T125" s="80"/>
      <c r="AT125" s="10" t="s">
        <v>136</v>
      </c>
      <c r="AU125" s="10" t="s">
        <v>81</v>
      </c>
    </row>
    <row r="126" spans="2:65" s="10" customFormat="1" ht="15.75" customHeight="1" x14ac:dyDescent="0.25">
      <c r="B126" s="204"/>
      <c r="C126" s="205"/>
      <c r="D126" s="198" t="s">
        <v>138</v>
      </c>
      <c r="E126" s="205"/>
      <c r="F126" s="206" t="s">
        <v>188</v>
      </c>
      <c r="G126" s="205"/>
      <c r="H126" s="207">
        <v>1.2</v>
      </c>
      <c r="J126" s="205"/>
      <c r="K126" s="205"/>
      <c r="L126" s="208"/>
      <c r="M126" s="209"/>
      <c r="N126" s="205"/>
      <c r="O126" s="205"/>
      <c r="P126" s="205"/>
      <c r="Q126" s="205"/>
      <c r="R126" s="205"/>
      <c r="S126" s="205"/>
      <c r="T126" s="210"/>
      <c r="AT126" s="211" t="s">
        <v>138</v>
      </c>
      <c r="AU126" s="211" t="s">
        <v>81</v>
      </c>
      <c r="AV126" s="211" t="s">
        <v>81</v>
      </c>
      <c r="AW126" s="211" t="s">
        <v>96</v>
      </c>
      <c r="AX126" s="211" t="s">
        <v>67</v>
      </c>
      <c r="AY126" s="211" t="s">
        <v>127</v>
      </c>
    </row>
    <row r="127" spans="2:65" s="10" customFormat="1" ht="15.75" customHeight="1" x14ac:dyDescent="0.25">
      <c r="B127" s="212"/>
      <c r="C127" s="213"/>
      <c r="D127" s="198" t="s">
        <v>138</v>
      </c>
      <c r="E127" s="213"/>
      <c r="F127" s="214" t="s">
        <v>141</v>
      </c>
      <c r="G127" s="213"/>
      <c r="H127" s="215">
        <v>1.2</v>
      </c>
      <c r="J127" s="213"/>
      <c r="K127" s="213"/>
      <c r="L127" s="216"/>
      <c r="M127" s="217"/>
      <c r="N127" s="213"/>
      <c r="O127" s="213"/>
      <c r="P127" s="213"/>
      <c r="Q127" s="213"/>
      <c r="R127" s="213"/>
      <c r="S127" s="213"/>
      <c r="T127" s="218"/>
      <c r="AT127" s="219" t="s">
        <v>138</v>
      </c>
      <c r="AU127" s="219" t="s">
        <v>81</v>
      </c>
      <c r="AV127" s="219" t="s">
        <v>134</v>
      </c>
      <c r="AW127" s="219" t="s">
        <v>96</v>
      </c>
      <c r="AX127" s="219" t="s">
        <v>20</v>
      </c>
      <c r="AY127" s="219" t="s">
        <v>127</v>
      </c>
    </row>
    <row r="128" spans="2:65" s="10" customFormat="1" ht="33.75" customHeight="1" x14ac:dyDescent="0.25">
      <c r="B128" s="30"/>
      <c r="C128" s="181" t="s">
        <v>189</v>
      </c>
      <c r="D128" s="181" t="s">
        <v>129</v>
      </c>
      <c r="E128" s="182" t="s">
        <v>190</v>
      </c>
      <c r="F128" s="183" t="s">
        <v>191</v>
      </c>
      <c r="G128" s="184" t="s">
        <v>144</v>
      </c>
      <c r="H128" s="185">
        <v>12</v>
      </c>
      <c r="I128" s="186"/>
      <c r="J128" s="187">
        <f>ROUND($I$128*$H$128,2)</f>
        <v>0</v>
      </c>
      <c r="K128" s="183" t="s">
        <v>133</v>
      </c>
      <c r="L128" s="61"/>
      <c r="M128" s="188"/>
      <c r="N128" s="189" t="s">
        <v>38</v>
      </c>
      <c r="O128" s="31"/>
      <c r="P128" s="190">
        <f>$O$128*$H$128</f>
        <v>0</v>
      </c>
      <c r="Q128" s="190">
        <v>0</v>
      </c>
      <c r="R128" s="190">
        <f>$Q$128*$H$128</f>
        <v>0</v>
      </c>
      <c r="S128" s="190">
        <v>0</v>
      </c>
      <c r="T128" s="191">
        <f>$S$128*$H$128</f>
        <v>0</v>
      </c>
      <c r="AR128" s="120" t="s">
        <v>134</v>
      </c>
      <c r="AT128" s="120" t="s">
        <v>129</v>
      </c>
      <c r="AU128" s="120" t="s">
        <v>81</v>
      </c>
      <c r="AY128" s="10" t="s">
        <v>127</v>
      </c>
      <c r="BE128" s="192">
        <f>IF($N$128="základní",$J$128,0)</f>
        <v>0</v>
      </c>
      <c r="BF128" s="192">
        <f>IF($N$128="snížená",$J$128,0)</f>
        <v>0</v>
      </c>
      <c r="BG128" s="192">
        <f>IF($N$128="zákl. přenesená",$J$128,0)</f>
        <v>0</v>
      </c>
      <c r="BH128" s="192">
        <f>IF($N$128="sníž. přenesená",$J$128,0)</f>
        <v>0</v>
      </c>
      <c r="BI128" s="192">
        <f>IF($N$128="nulová",$J$128,0)</f>
        <v>0</v>
      </c>
      <c r="BJ128" s="120" t="s">
        <v>20</v>
      </c>
      <c r="BK128" s="192">
        <f>ROUND($I$128*$H$128,2)</f>
        <v>0</v>
      </c>
      <c r="BL128" s="120" t="s">
        <v>134</v>
      </c>
      <c r="BM128" s="120" t="s">
        <v>192</v>
      </c>
    </row>
    <row r="129" spans="2:65" s="10" customFormat="1" ht="16.5" customHeight="1" x14ac:dyDescent="0.25">
      <c r="B129" s="30"/>
      <c r="C129" s="31"/>
      <c r="D129" s="193" t="s">
        <v>136</v>
      </c>
      <c r="E129" s="31"/>
      <c r="F129" s="194" t="s">
        <v>193</v>
      </c>
      <c r="G129" s="31"/>
      <c r="H129" s="31"/>
      <c r="J129" s="31"/>
      <c r="K129" s="31"/>
      <c r="L129" s="61"/>
      <c r="M129" s="195"/>
      <c r="N129" s="31"/>
      <c r="O129" s="31"/>
      <c r="P129" s="31"/>
      <c r="Q129" s="31"/>
      <c r="R129" s="31"/>
      <c r="S129" s="31"/>
      <c r="T129" s="80"/>
      <c r="AT129" s="10" t="s">
        <v>136</v>
      </c>
      <c r="AU129" s="10" t="s">
        <v>81</v>
      </c>
    </row>
    <row r="130" spans="2:65" s="10" customFormat="1" ht="15.75" customHeight="1" x14ac:dyDescent="0.25">
      <c r="B130" s="204"/>
      <c r="C130" s="205"/>
      <c r="D130" s="198" t="s">
        <v>138</v>
      </c>
      <c r="E130" s="205"/>
      <c r="F130" s="206" t="s">
        <v>194</v>
      </c>
      <c r="G130" s="205"/>
      <c r="H130" s="207">
        <v>12</v>
      </c>
      <c r="J130" s="205"/>
      <c r="K130" s="205"/>
      <c r="L130" s="208"/>
      <c r="M130" s="209"/>
      <c r="N130" s="205"/>
      <c r="O130" s="205"/>
      <c r="P130" s="205"/>
      <c r="Q130" s="205"/>
      <c r="R130" s="205"/>
      <c r="S130" s="205"/>
      <c r="T130" s="210"/>
      <c r="AT130" s="211" t="s">
        <v>138</v>
      </c>
      <c r="AU130" s="211" t="s">
        <v>81</v>
      </c>
      <c r="AV130" s="211" t="s">
        <v>81</v>
      </c>
      <c r="AW130" s="211" t="s">
        <v>96</v>
      </c>
      <c r="AX130" s="211" t="s">
        <v>67</v>
      </c>
      <c r="AY130" s="211" t="s">
        <v>127</v>
      </c>
    </row>
    <row r="131" spans="2:65" s="10" customFormat="1" ht="15.75" customHeight="1" x14ac:dyDescent="0.25">
      <c r="B131" s="212"/>
      <c r="C131" s="213"/>
      <c r="D131" s="198" t="s">
        <v>138</v>
      </c>
      <c r="E131" s="213"/>
      <c r="F131" s="214" t="s">
        <v>141</v>
      </c>
      <c r="G131" s="213"/>
      <c r="H131" s="215">
        <v>12</v>
      </c>
      <c r="J131" s="213"/>
      <c r="K131" s="213"/>
      <c r="L131" s="216"/>
      <c r="M131" s="217"/>
      <c r="N131" s="213"/>
      <c r="O131" s="213"/>
      <c r="P131" s="213"/>
      <c r="Q131" s="213"/>
      <c r="R131" s="213"/>
      <c r="S131" s="213"/>
      <c r="T131" s="218"/>
      <c r="AT131" s="219" t="s">
        <v>138</v>
      </c>
      <c r="AU131" s="219" t="s">
        <v>81</v>
      </c>
      <c r="AV131" s="219" t="s">
        <v>134</v>
      </c>
      <c r="AW131" s="219" t="s">
        <v>96</v>
      </c>
      <c r="AX131" s="219" t="s">
        <v>20</v>
      </c>
      <c r="AY131" s="219" t="s">
        <v>127</v>
      </c>
    </row>
    <row r="132" spans="2:65" s="10" customFormat="1" ht="33.75" customHeight="1" x14ac:dyDescent="0.25">
      <c r="B132" s="30"/>
      <c r="C132" s="181" t="s">
        <v>23</v>
      </c>
      <c r="D132" s="181" t="s">
        <v>129</v>
      </c>
      <c r="E132" s="182" t="s">
        <v>195</v>
      </c>
      <c r="F132" s="183" t="s">
        <v>196</v>
      </c>
      <c r="G132" s="184" t="s">
        <v>144</v>
      </c>
      <c r="H132" s="185">
        <v>2.4</v>
      </c>
      <c r="I132" s="186"/>
      <c r="J132" s="187">
        <f>ROUND($I$132*$H$132,2)</f>
        <v>0</v>
      </c>
      <c r="K132" s="183" t="s">
        <v>133</v>
      </c>
      <c r="L132" s="61"/>
      <c r="M132" s="188"/>
      <c r="N132" s="189" t="s">
        <v>38</v>
      </c>
      <c r="O132" s="31"/>
      <c r="P132" s="190">
        <f>$O$132*$H$132</f>
        <v>0</v>
      </c>
      <c r="Q132" s="190">
        <v>0</v>
      </c>
      <c r="R132" s="190">
        <f>$Q$132*$H$132</f>
        <v>0</v>
      </c>
      <c r="S132" s="190">
        <v>0</v>
      </c>
      <c r="T132" s="191">
        <f>$S$132*$H$132</f>
        <v>0</v>
      </c>
      <c r="AR132" s="120" t="s">
        <v>134</v>
      </c>
      <c r="AT132" s="120" t="s">
        <v>129</v>
      </c>
      <c r="AU132" s="120" t="s">
        <v>81</v>
      </c>
      <c r="AY132" s="10" t="s">
        <v>127</v>
      </c>
      <c r="BE132" s="192">
        <f>IF($N$132="základní",$J$132,0)</f>
        <v>0</v>
      </c>
      <c r="BF132" s="192">
        <f>IF($N$132="snížená",$J$132,0)</f>
        <v>0</v>
      </c>
      <c r="BG132" s="192">
        <f>IF($N$132="zákl. přenesená",$J$132,0)</f>
        <v>0</v>
      </c>
      <c r="BH132" s="192">
        <f>IF($N$132="sníž. přenesená",$J$132,0)</f>
        <v>0</v>
      </c>
      <c r="BI132" s="192">
        <f>IF($N$132="nulová",$J$132,0)</f>
        <v>0</v>
      </c>
      <c r="BJ132" s="120" t="s">
        <v>20</v>
      </c>
      <c r="BK132" s="192">
        <f>ROUND($I$132*$H$132,2)</f>
        <v>0</v>
      </c>
      <c r="BL132" s="120" t="s">
        <v>134</v>
      </c>
      <c r="BM132" s="120" t="s">
        <v>197</v>
      </c>
    </row>
    <row r="133" spans="2:65" s="10" customFormat="1" ht="27" customHeight="1" x14ac:dyDescent="0.25">
      <c r="B133" s="30"/>
      <c r="C133" s="31"/>
      <c r="D133" s="193" t="s">
        <v>136</v>
      </c>
      <c r="E133" s="31"/>
      <c r="F133" s="194" t="s">
        <v>198</v>
      </c>
      <c r="G133" s="31"/>
      <c r="H133" s="31"/>
      <c r="J133" s="31"/>
      <c r="K133" s="31"/>
      <c r="L133" s="61"/>
      <c r="M133" s="195"/>
      <c r="N133" s="31"/>
      <c r="O133" s="31"/>
      <c r="P133" s="31"/>
      <c r="Q133" s="31"/>
      <c r="R133" s="31"/>
      <c r="S133" s="31"/>
      <c r="T133" s="80"/>
      <c r="AT133" s="10" t="s">
        <v>136</v>
      </c>
      <c r="AU133" s="10" t="s">
        <v>81</v>
      </c>
    </row>
    <row r="134" spans="2:65" s="10" customFormat="1" ht="15.75" customHeight="1" x14ac:dyDescent="0.25">
      <c r="B134" s="204"/>
      <c r="C134" s="205"/>
      <c r="D134" s="198" t="s">
        <v>138</v>
      </c>
      <c r="E134" s="205"/>
      <c r="F134" s="206" t="s">
        <v>199</v>
      </c>
      <c r="G134" s="205"/>
      <c r="H134" s="207">
        <v>2.4</v>
      </c>
      <c r="J134" s="205"/>
      <c r="K134" s="205"/>
      <c r="L134" s="208"/>
      <c r="M134" s="209"/>
      <c r="N134" s="205"/>
      <c r="O134" s="205"/>
      <c r="P134" s="205"/>
      <c r="Q134" s="205"/>
      <c r="R134" s="205"/>
      <c r="S134" s="205"/>
      <c r="T134" s="210"/>
      <c r="AT134" s="211" t="s">
        <v>138</v>
      </c>
      <c r="AU134" s="211" t="s">
        <v>81</v>
      </c>
      <c r="AV134" s="211" t="s">
        <v>81</v>
      </c>
      <c r="AW134" s="211" t="s">
        <v>96</v>
      </c>
      <c r="AX134" s="211" t="s">
        <v>67</v>
      </c>
      <c r="AY134" s="211" t="s">
        <v>127</v>
      </c>
    </row>
    <row r="135" spans="2:65" s="10" customFormat="1" ht="15.75" customHeight="1" x14ac:dyDescent="0.25">
      <c r="B135" s="212"/>
      <c r="C135" s="213"/>
      <c r="D135" s="198" t="s">
        <v>138</v>
      </c>
      <c r="E135" s="213"/>
      <c r="F135" s="214" t="s">
        <v>141</v>
      </c>
      <c r="G135" s="213"/>
      <c r="H135" s="215">
        <v>2.4</v>
      </c>
      <c r="J135" s="213"/>
      <c r="K135" s="213"/>
      <c r="L135" s="216"/>
      <c r="M135" s="217"/>
      <c r="N135" s="213"/>
      <c r="O135" s="213"/>
      <c r="P135" s="213"/>
      <c r="Q135" s="213"/>
      <c r="R135" s="213"/>
      <c r="S135" s="213"/>
      <c r="T135" s="218"/>
      <c r="AT135" s="219" t="s">
        <v>138</v>
      </c>
      <c r="AU135" s="219" t="s">
        <v>81</v>
      </c>
      <c r="AV135" s="219" t="s">
        <v>134</v>
      </c>
      <c r="AW135" s="219" t="s">
        <v>96</v>
      </c>
      <c r="AX135" s="219" t="s">
        <v>20</v>
      </c>
      <c r="AY135" s="219" t="s">
        <v>127</v>
      </c>
    </row>
    <row r="136" spans="2:65" s="10" customFormat="1" ht="33.75" customHeight="1" x14ac:dyDescent="0.25">
      <c r="B136" s="30"/>
      <c r="C136" s="181" t="s">
        <v>200</v>
      </c>
      <c r="D136" s="181" t="s">
        <v>129</v>
      </c>
      <c r="E136" s="182" t="s">
        <v>201</v>
      </c>
      <c r="F136" s="183" t="s">
        <v>202</v>
      </c>
      <c r="G136" s="184" t="s">
        <v>144</v>
      </c>
      <c r="H136" s="185">
        <v>2</v>
      </c>
      <c r="I136" s="186"/>
      <c r="J136" s="187">
        <f>ROUND($I$136*$H$136,2)</f>
        <v>0</v>
      </c>
      <c r="K136" s="183" t="s">
        <v>133</v>
      </c>
      <c r="L136" s="61"/>
      <c r="M136" s="188"/>
      <c r="N136" s="189" t="s">
        <v>38</v>
      </c>
      <c r="O136" s="31"/>
      <c r="P136" s="190">
        <f>$O$136*$H$136</f>
        <v>0</v>
      </c>
      <c r="Q136" s="190">
        <v>3.5100000000000001E-3</v>
      </c>
      <c r="R136" s="190">
        <f>$Q$136*$H$136</f>
        <v>7.0200000000000002E-3</v>
      </c>
      <c r="S136" s="190">
        <v>0</v>
      </c>
      <c r="T136" s="191">
        <f>$S$136*$H$136</f>
        <v>0</v>
      </c>
      <c r="AR136" s="120" t="s">
        <v>134</v>
      </c>
      <c r="AT136" s="120" t="s">
        <v>129</v>
      </c>
      <c r="AU136" s="120" t="s">
        <v>81</v>
      </c>
      <c r="AY136" s="10" t="s">
        <v>127</v>
      </c>
      <c r="BE136" s="192">
        <f>IF($N$136="základní",$J$136,0)</f>
        <v>0</v>
      </c>
      <c r="BF136" s="192">
        <f>IF($N$136="snížená",$J$136,0)</f>
        <v>0</v>
      </c>
      <c r="BG136" s="192">
        <f>IF($N$136="zákl. přenesená",$J$136,0)</f>
        <v>0</v>
      </c>
      <c r="BH136" s="192">
        <f>IF($N$136="sníž. přenesená",$J$136,0)</f>
        <v>0</v>
      </c>
      <c r="BI136" s="192">
        <f>IF($N$136="nulová",$J$136,0)</f>
        <v>0</v>
      </c>
      <c r="BJ136" s="120" t="s">
        <v>20</v>
      </c>
      <c r="BK136" s="192">
        <f>ROUND($I$136*$H$136,2)</f>
        <v>0</v>
      </c>
      <c r="BL136" s="120" t="s">
        <v>134</v>
      </c>
      <c r="BM136" s="120" t="s">
        <v>203</v>
      </c>
    </row>
    <row r="137" spans="2:65" s="10" customFormat="1" ht="16.5" customHeight="1" x14ac:dyDescent="0.25">
      <c r="B137" s="30"/>
      <c r="C137" s="31"/>
      <c r="D137" s="193" t="s">
        <v>136</v>
      </c>
      <c r="E137" s="31"/>
      <c r="F137" s="194" t="s">
        <v>204</v>
      </c>
      <c r="G137" s="31"/>
      <c r="H137" s="31"/>
      <c r="J137" s="31"/>
      <c r="K137" s="31"/>
      <c r="L137" s="61"/>
      <c r="M137" s="195"/>
      <c r="N137" s="31"/>
      <c r="O137" s="31"/>
      <c r="P137" s="31"/>
      <c r="Q137" s="31"/>
      <c r="R137" s="31"/>
      <c r="S137" s="31"/>
      <c r="T137" s="80"/>
      <c r="AT137" s="10" t="s">
        <v>136</v>
      </c>
      <c r="AU137" s="10" t="s">
        <v>81</v>
      </c>
    </row>
    <row r="138" spans="2:65" s="10" customFormat="1" ht="15.75" customHeight="1" x14ac:dyDescent="0.25">
      <c r="B138" s="204"/>
      <c r="C138" s="205"/>
      <c r="D138" s="198" t="s">
        <v>138</v>
      </c>
      <c r="E138" s="205"/>
      <c r="F138" s="206" t="s">
        <v>205</v>
      </c>
      <c r="G138" s="205"/>
      <c r="H138" s="207">
        <v>2</v>
      </c>
      <c r="J138" s="205"/>
      <c r="K138" s="205"/>
      <c r="L138" s="208"/>
      <c r="M138" s="209"/>
      <c r="N138" s="205"/>
      <c r="O138" s="205"/>
      <c r="P138" s="205"/>
      <c r="Q138" s="205"/>
      <c r="R138" s="205"/>
      <c r="S138" s="205"/>
      <c r="T138" s="210"/>
      <c r="AT138" s="211" t="s">
        <v>138</v>
      </c>
      <c r="AU138" s="211" t="s">
        <v>81</v>
      </c>
      <c r="AV138" s="211" t="s">
        <v>81</v>
      </c>
      <c r="AW138" s="211" t="s">
        <v>96</v>
      </c>
      <c r="AX138" s="211" t="s">
        <v>67</v>
      </c>
      <c r="AY138" s="211" t="s">
        <v>127</v>
      </c>
    </row>
    <row r="139" spans="2:65" s="10" customFormat="1" ht="15.75" customHeight="1" x14ac:dyDescent="0.25">
      <c r="B139" s="212"/>
      <c r="C139" s="213"/>
      <c r="D139" s="198" t="s">
        <v>138</v>
      </c>
      <c r="E139" s="213"/>
      <c r="F139" s="214" t="s">
        <v>141</v>
      </c>
      <c r="G139" s="213"/>
      <c r="H139" s="215">
        <v>2</v>
      </c>
      <c r="J139" s="213"/>
      <c r="K139" s="213"/>
      <c r="L139" s="216"/>
      <c r="M139" s="217"/>
      <c r="N139" s="213"/>
      <c r="O139" s="213"/>
      <c r="P139" s="213"/>
      <c r="Q139" s="213"/>
      <c r="R139" s="213"/>
      <c r="S139" s="213"/>
      <c r="T139" s="218"/>
      <c r="AT139" s="219" t="s">
        <v>138</v>
      </c>
      <c r="AU139" s="219" t="s">
        <v>81</v>
      </c>
      <c r="AV139" s="219" t="s">
        <v>134</v>
      </c>
      <c r="AW139" s="219" t="s">
        <v>96</v>
      </c>
      <c r="AX139" s="219" t="s">
        <v>20</v>
      </c>
      <c r="AY139" s="219" t="s">
        <v>127</v>
      </c>
    </row>
    <row r="140" spans="2:65" s="10" customFormat="1" ht="45" customHeight="1" x14ac:dyDescent="0.25">
      <c r="B140" s="30"/>
      <c r="C140" s="181" t="s">
        <v>206</v>
      </c>
      <c r="D140" s="181" t="s">
        <v>129</v>
      </c>
      <c r="E140" s="182" t="s">
        <v>207</v>
      </c>
      <c r="F140" s="183" t="s">
        <v>208</v>
      </c>
      <c r="G140" s="184" t="s">
        <v>132</v>
      </c>
      <c r="H140" s="185">
        <v>24.3</v>
      </c>
      <c r="I140" s="186"/>
      <c r="J140" s="187">
        <f>ROUND($I$140*$H$140,2)</f>
        <v>0</v>
      </c>
      <c r="K140" s="183" t="s">
        <v>133</v>
      </c>
      <c r="L140" s="61"/>
      <c r="M140" s="188"/>
      <c r="N140" s="189" t="s">
        <v>38</v>
      </c>
      <c r="O140" s="31"/>
      <c r="P140" s="190">
        <f>$O$140*$H$140</f>
        <v>0</v>
      </c>
      <c r="Q140" s="190">
        <v>0</v>
      </c>
      <c r="R140" s="190">
        <f>$Q$140*$H$140</f>
        <v>0</v>
      </c>
      <c r="S140" s="190">
        <v>0</v>
      </c>
      <c r="T140" s="191">
        <f>$S$140*$H$140</f>
        <v>0</v>
      </c>
      <c r="AR140" s="120" t="s">
        <v>134</v>
      </c>
      <c r="AT140" s="120" t="s">
        <v>129</v>
      </c>
      <c r="AU140" s="120" t="s">
        <v>81</v>
      </c>
      <c r="AY140" s="10" t="s">
        <v>127</v>
      </c>
      <c r="BE140" s="192">
        <f>IF($N$140="základní",$J$140,0)</f>
        <v>0</v>
      </c>
      <c r="BF140" s="192">
        <f>IF($N$140="snížená",$J$140,0)</f>
        <v>0</v>
      </c>
      <c r="BG140" s="192">
        <f>IF($N$140="zákl. přenesená",$J$140,0)</f>
        <v>0</v>
      </c>
      <c r="BH140" s="192">
        <f>IF($N$140="sníž. přenesená",$J$140,0)</f>
        <v>0</v>
      </c>
      <c r="BI140" s="192">
        <f>IF($N$140="nulová",$J$140,0)</f>
        <v>0</v>
      </c>
      <c r="BJ140" s="120" t="s">
        <v>20</v>
      </c>
      <c r="BK140" s="192">
        <f>ROUND($I$140*$H$140,2)</f>
        <v>0</v>
      </c>
      <c r="BL140" s="120" t="s">
        <v>134</v>
      </c>
      <c r="BM140" s="120" t="s">
        <v>209</v>
      </c>
    </row>
    <row r="141" spans="2:65" s="10" customFormat="1" ht="16.5" customHeight="1" x14ac:dyDescent="0.25">
      <c r="B141" s="30"/>
      <c r="C141" s="31"/>
      <c r="D141" s="193" t="s">
        <v>136</v>
      </c>
      <c r="E141" s="31"/>
      <c r="F141" s="194" t="s">
        <v>210</v>
      </c>
      <c r="G141" s="31"/>
      <c r="H141" s="31"/>
      <c r="J141" s="31"/>
      <c r="K141" s="31"/>
      <c r="L141" s="61"/>
      <c r="M141" s="195"/>
      <c r="N141" s="31"/>
      <c r="O141" s="31"/>
      <c r="P141" s="31"/>
      <c r="Q141" s="31"/>
      <c r="R141" s="31"/>
      <c r="S141" s="31"/>
      <c r="T141" s="80"/>
      <c r="AT141" s="10" t="s">
        <v>136</v>
      </c>
      <c r="AU141" s="10" t="s">
        <v>81</v>
      </c>
    </row>
    <row r="142" spans="2:65" s="10" customFormat="1" ht="15.75" customHeight="1" x14ac:dyDescent="0.25">
      <c r="B142" s="196"/>
      <c r="C142" s="197"/>
      <c r="D142" s="198" t="s">
        <v>138</v>
      </c>
      <c r="E142" s="197"/>
      <c r="F142" s="199" t="s">
        <v>211</v>
      </c>
      <c r="G142" s="197"/>
      <c r="H142" s="197"/>
      <c r="J142" s="197"/>
      <c r="K142" s="197"/>
      <c r="L142" s="200"/>
      <c r="M142" s="201"/>
      <c r="N142" s="197"/>
      <c r="O142" s="197"/>
      <c r="P142" s="197"/>
      <c r="Q142" s="197"/>
      <c r="R142" s="197"/>
      <c r="S142" s="197"/>
      <c r="T142" s="202"/>
      <c r="AT142" s="203" t="s">
        <v>138</v>
      </c>
      <c r="AU142" s="203" t="s">
        <v>81</v>
      </c>
      <c r="AV142" s="203" t="s">
        <v>20</v>
      </c>
      <c r="AW142" s="203" t="s">
        <v>96</v>
      </c>
      <c r="AX142" s="203" t="s">
        <v>67</v>
      </c>
      <c r="AY142" s="203" t="s">
        <v>127</v>
      </c>
    </row>
    <row r="143" spans="2:65" s="10" customFormat="1" ht="15.75" customHeight="1" x14ac:dyDescent="0.25">
      <c r="B143" s="204"/>
      <c r="C143" s="205"/>
      <c r="D143" s="198" t="s">
        <v>138</v>
      </c>
      <c r="E143" s="205"/>
      <c r="F143" s="206" t="s">
        <v>212</v>
      </c>
      <c r="G143" s="205"/>
      <c r="H143" s="207">
        <v>24.3</v>
      </c>
      <c r="J143" s="205"/>
      <c r="K143" s="205"/>
      <c r="L143" s="208"/>
      <c r="M143" s="209"/>
      <c r="N143" s="205"/>
      <c r="O143" s="205"/>
      <c r="P143" s="205"/>
      <c r="Q143" s="205"/>
      <c r="R143" s="205"/>
      <c r="S143" s="205"/>
      <c r="T143" s="210"/>
      <c r="AT143" s="211" t="s">
        <v>138</v>
      </c>
      <c r="AU143" s="211" t="s">
        <v>81</v>
      </c>
      <c r="AV143" s="211" t="s">
        <v>81</v>
      </c>
      <c r="AW143" s="211" t="s">
        <v>96</v>
      </c>
      <c r="AX143" s="211" t="s">
        <v>67</v>
      </c>
      <c r="AY143" s="211" t="s">
        <v>127</v>
      </c>
    </row>
    <row r="144" spans="2:65" s="10" customFormat="1" ht="15.75" customHeight="1" x14ac:dyDescent="0.25">
      <c r="B144" s="212"/>
      <c r="C144" s="213"/>
      <c r="D144" s="198" t="s">
        <v>138</v>
      </c>
      <c r="E144" s="213"/>
      <c r="F144" s="214" t="s">
        <v>141</v>
      </c>
      <c r="G144" s="213"/>
      <c r="H144" s="215">
        <v>24.3</v>
      </c>
      <c r="J144" s="213"/>
      <c r="K144" s="213"/>
      <c r="L144" s="216"/>
      <c r="M144" s="217"/>
      <c r="N144" s="213"/>
      <c r="O144" s="213"/>
      <c r="P144" s="213"/>
      <c r="Q144" s="213"/>
      <c r="R144" s="213"/>
      <c r="S144" s="213"/>
      <c r="T144" s="218"/>
      <c r="AT144" s="219" t="s">
        <v>138</v>
      </c>
      <c r="AU144" s="219" t="s">
        <v>81</v>
      </c>
      <c r="AV144" s="219" t="s">
        <v>134</v>
      </c>
      <c r="AW144" s="219" t="s">
        <v>96</v>
      </c>
      <c r="AX144" s="219" t="s">
        <v>20</v>
      </c>
      <c r="AY144" s="219" t="s">
        <v>127</v>
      </c>
    </row>
    <row r="145" spans="2:65" s="10" customFormat="1" ht="45" customHeight="1" x14ac:dyDescent="0.25">
      <c r="B145" s="30"/>
      <c r="C145" s="181" t="s">
        <v>213</v>
      </c>
      <c r="D145" s="181" t="s">
        <v>129</v>
      </c>
      <c r="E145" s="182" t="s">
        <v>214</v>
      </c>
      <c r="F145" s="183" t="s">
        <v>215</v>
      </c>
      <c r="G145" s="184" t="s">
        <v>144</v>
      </c>
      <c r="H145" s="185">
        <v>76.5</v>
      </c>
      <c r="I145" s="186"/>
      <c r="J145" s="187">
        <f>ROUND($I$145*$H$145,2)</f>
        <v>0</v>
      </c>
      <c r="K145" s="183" t="s">
        <v>133</v>
      </c>
      <c r="L145" s="61"/>
      <c r="M145" s="188"/>
      <c r="N145" s="189" t="s">
        <v>38</v>
      </c>
      <c r="O145" s="31"/>
      <c r="P145" s="190">
        <f>$O$145*$H$145</f>
        <v>0</v>
      </c>
      <c r="Q145" s="190">
        <v>0</v>
      </c>
      <c r="R145" s="190">
        <f>$Q$145*$H$145</f>
        <v>0</v>
      </c>
      <c r="S145" s="190">
        <v>0</v>
      </c>
      <c r="T145" s="191">
        <f>$S$145*$H$145</f>
        <v>0</v>
      </c>
      <c r="AR145" s="120" t="s">
        <v>134</v>
      </c>
      <c r="AT145" s="120" t="s">
        <v>129</v>
      </c>
      <c r="AU145" s="120" t="s">
        <v>81</v>
      </c>
      <c r="AY145" s="10" t="s">
        <v>127</v>
      </c>
      <c r="BE145" s="192">
        <f>IF($N$145="základní",$J$145,0)</f>
        <v>0</v>
      </c>
      <c r="BF145" s="192">
        <f>IF($N$145="snížená",$J$145,0)</f>
        <v>0</v>
      </c>
      <c r="BG145" s="192">
        <f>IF($N$145="zákl. přenesená",$J$145,0)</f>
        <v>0</v>
      </c>
      <c r="BH145" s="192">
        <f>IF($N$145="sníž. přenesená",$J$145,0)</f>
        <v>0</v>
      </c>
      <c r="BI145" s="192">
        <f>IF($N$145="nulová",$J$145,0)</f>
        <v>0</v>
      </c>
      <c r="BJ145" s="120" t="s">
        <v>20</v>
      </c>
      <c r="BK145" s="192">
        <f>ROUND($I$145*$H$145,2)</f>
        <v>0</v>
      </c>
      <c r="BL145" s="120" t="s">
        <v>134</v>
      </c>
      <c r="BM145" s="120" t="s">
        <v>216</v>
      </c>
    </row>
    <row r="146" spans="2:65" s="10" customFormat="1" ht="27" customHeight="1" x14ac:dyDescent="0.25">
      <c r="B146" s="30"/>
      <c r="C146" s="31"/>
      <c r="D146" s="193" t="s">
        <v>136</v>
      </c>
      <c r="E146" s="31"/>
      <c r="F146" s="194" t="s">
        <v>217</v>
      </c>
      <c r="G146" s="31"/>
      <c r="H146" s="31"/>
      <c r="J146" s="31"/>
      <c r="K146" s="31"/>
      <c r="L146" s="61"/>
      <c r="M146" s="195"/>
      <c r="N146" s="31"/>
      <c r="O146" s="31"/>
      <c r="P146" s="31"/>
      <c r="Q146" s="31"/>
      <c r="R146" s="31"/>
      <c r="S146" s="31"/>
      <c r="T146" s="80"/>
      <c r="AT146" s="10" t="s">
        <v>136</v>
      </c>
      <c r="AU146" s="10" t="s">
        <v>81</v>
      </c>
    </row>
    <row r="147" spans="2:65" s="10" customFormat="1" ht="15.75" customHeight="1" x14ac:dyDescent="0.25">
      <c r="B147" s="204"/>
      <c r="C147" s="205"/>
      <c r="D147" s="198" t="s">
        <v>138</v>
      </c>
      <c r="E147" s="205"/>
      <c r="F147" s="206" t="s">
        <v>218</v>
      </c>
      <c r="G147" s="205"/>
      <c r="H147" s="207">
        <v>58.5</v>
      </c>
      <c r="J147" s="205"/>
      <c r="K147" s="205"/>
      <c r="L147" s="208"/>
      <c r="M147" s="209"/>
      <c r="N147" s="205"/>
      <c r="O147" s="205"/>
      <c r="P147" s="205"/>
      <c r="Q147" s="205"/>
      <c r="R147" s="205"/>
      <c r="S147" s="205"/>
      <c r="T147" s="210"/>
      <c r="AT147" s="211" t="s">
        <v>138</v>
      </c>
      <c r="AU147" s="211" t="s">
        <v>81</v>
      </c>
      <c r="AV147" s="211" t="s">
        <v>81</v>
      </c>
      <c r="AW147" s="211" t="s">
        <v>96</v>
      </c>
      <c r="AX147" s="211" t="s">
        <v>67</v>
      </c>
      <c r="AY147" s="211" t="s">
        <v>127</v>
      </c>
    </row>
    <row r="148" spans="2:65" s="10" customFormat="1" ht="15.75" customHeight="1" x14ac:dyDescent="0.25">
      <c r="B148" s="204"/>
      <c r="C148" s="205"/>
      <c r="D148" s="198" t="s">
        <v>138</v>
      </c>
      <c r="E148" s="205"/>
      <c r="F148" s="206" t="s">
        <v>219</v>
      </c>
      <c r="G148" s="205"/>
      <c r="H148" s="207">
        <v>18</v>
      </c>
      <c r="J148" s="205"/>
      <c r="K148" s="205"/>
      <c r="L148" s="208"/>
      <c r="M148" s="209"/>
      <c r="N148" s="205"/>
      <c r="O148" s="205"/>
      <c r="P148" s="205"/>
      <c r="Q148" s="205"/>
      <c r="R148" s="205"/>
      <c r="S148" s="205"/>
      <c r="T148" s="210"/>
      <c r="AT148" s="211" t="s">
        <v>138</v>
      </c>
      <c r="AU148" s="211" t="s">
        <v>81</v>
      </c>
      <c r="AV148" s="211" t="s">
        <v>81</v>
      </c>
      <c r="AW148" s="211" t="s">
        <v>96</v>
      </c>
      <c r="AX148" s="211" t="s">
        <v>67</v>
      </c>
      <c r="AY148" s="211" t="s">
        <v>127</v>
      </c>
    </row>
    <row r="149" spans="2:65" s="10" customFormat="1" ht="15.75" customHeight="1" x14ac:dyDescent="0.25">
      <c r="B149" s="212"/>
      <c r="C149" s="213"/>
      <c r="D149" s="198" t="s">
        <v>138</v>
      </c>
      <c r="E149" s="213" t="s">
        <v>82</v>
      </c>
      <c r="F149" s="214" t="s">
        <v>141</v>
      </c>
      <c r="G149" s="213"/>
      <c r="H149" s="215">
        <v>76.5</v>
      </c>
      <c r="J149" s="213"/>
      <c r="K149" s="213"/>
      <c r="L149" s="216"/>
      <c r="M149" s="217"/>
      <c r="N149" s="213"/>
      <c r="O149" s="213"/>
      <c r="P149" s="213"/>
      <c r="Q149" s="213"/>
      <c r="R149" s="213"/>
      <c r="S149" s="213"/>
      <c r="T149" s="218"/>
      <c r="AT149" s="219" t="s">
        <v>138</v>
      </c>
      <c r="AU149" s="219" t="s">
        <v>81</v>
      </c>
      <c r="AV149" s="219" t="s">
        <v>134</v>
      </c>
      <c r="AW149" s="219" t="s">
        <v>96</v>
      </c>
      <c r="AX149" s="219" t="s">
        <v>20</v>
      </c>
      <c r="AY149" s="219" t="s">
        <v>127</v>
      </c>
    </row>
    <row r="150" spans="2:65" s="10" customFormat="1" ht="45" customHeight="1" x14ac:dyDescent="0.25">
      <c r="B150" s="30"/>
      <c r="C150" s="181" t="s">
        <v>220</v>
      </c>
      <c r="D150" s="181" t="s">
        <v>129</v>
      </c>
      <c r="E150" s="182" t="s">
        <v>221</v>
      </c>
      <c r="F150" s="183" t="s">
        <v>222</v>
      </c>
      <c r="G150" s="184" t="s">
        <v>144</v>
      </c>
      <c r="H150" s="185">
        <v>8.5</v>
      </c>
      <c r="I150" s="186"/>
      <c r="J150" s="187">
        <f>ROUND($I$150*$H$150,2)</f>
        <v>0</v>
      </c>
      <c r="K150" s="183" t="s">
        <v>133</v>
      </c>
      <c r="L150" s="61"/>
      <c r="M150" s="188"/>
      <c r="N150" s="189" t="s">
        <v>38</v>
      </c>
      <c r="O150" s="31"/>
      <c r="P150" s="190">
        <f>$O$150*$H$150</f>
        <v>0</v>
      </c>
      <c r="Q150" s="190">
        <v>0</v>
      </c>
      <c r="R150" s="190">
        <f>$Q$150*$H$150</f>
        <v>0</v>
      </c>
      <c r="S150" s="190">
        <v>0</v>
      </c>
      <c r="T150" s="191">
        <f>$S$150*$H$150</f>
        <v>0</v>
      </c>
      <c r="AR150" s="120" t="s">
        <v>134</v>
      </c>
      <c r="AT150" s="120" t="s">
        <v>129</v>
      </c>
      <c r="AU150" s="120" t="s">
        <v>81</v>
      </c>
      <c r="AY150" s="10" t="s">
        <v>127</v>
      </c>
      <c r="BE150" s="192">
        <f>IF($N$150="základní",$J$150,0)</f>
        <v>0</v>
      </c>
      <c r="BF150" s="192">
        <f>IF($N$150="snížená",$J$150,0)</f>
        <v>0</v>
      </c>
      <c r="BG150" s="192">
        <f>IF($N$150="zákl. přenesená",$J$150,0)</f>
        <v>0</v>
      </c>
      <c r="BH150" s="192">
        <f>IF($N$150="sníž. přenesená",$J$150,0)</f>
        <v>0</v>
      </c>
      <c r="BI150" s="192">
        <f>IF($N$150="nulová",$J$150,0)</f>
        <v>0</v>
      </c>
      <c r="BJ150" s="120" t="s">
        <v>20</v>
      </c>
      <c r="BK150" s="192">
        <f>ROUND($I$150*$H$150,2)</f>
        <v>0</v>
      </c>
      <c r="BL150" s="120" t="s">
        <v>134</v>
      </c>
      <c r="BM150" s="120" t="s">
        <v>223</v>
      </c>
    </row>
    <row r="151" spans="2:65" s="10" customFormat="1" ht="27" customHeight="1" x14ac:dyDescent="0.25">
      <c r="B151" s="30"/>
      <c r="C151" s="31"/>
      <c r="D151" s="193" t="s">
        <v>136</v>
      </c>
      <c r="E151" s="31"/>
      <c r="F151" s="194" t="s">
        <v>224</v>
      </c>
      <c r="G151" s="31"/>
      <c r="H151" s="31"/>
      <c r="J151" s="31"/>
      <c r="K151" s="31"/>
      <c r="L151" s="61"/>
      <c r="M151" s="195"/>
      <c r="N151" s="31"/>
      <c r="O151" s="31"/>
      <c r="P151" s="31"/>
      <c r="Q151" s="31"/>
      <c r="R151" s="31"/>
      <c r="S151" s="31"/>
      <c r="T151" s="80"/>
      <c r="AT151" s="10" t="s">
        <v>136</v>
      </c>
      <c r="AU151" s="10" t="s">
        <v>81</v>
      </c>
    </row>
    <row r="152" spans="2:65" s="10" customFormat="1" ht="15.75" customHeight="1" x14ac:dyDescent="0.25">
      <c r="B152" s="204"/>
      <c r="C152" s="205"/>
      <c r="D152" s="198" t="s">
        <v>138</v>
      </c>
      <c r="E152" s="205"/>
      <c r="F152" s="206" t="s">
        <v>175</v>
      </c>
      <c r="G152" s="205"/>
      <c r="H152" s="207">
        <v>6.5</v>
      </c>
      <c r="J152" s="205"/>
      <c r="K152" s="205"/>
      <c r="L152" s="208"/>
      <c r="M152" s="209"/>
      <c r="N152" s="205"/>
      <c r="O152" s="205"/>
      <c r="P152" s="205"/>
      <c r="Q152" s="205"/>
      <c r="R152" s="205"/>
      <c r="S152" s="205"/>
      <c r="T152" s="210"/>
      <c r="AT152" s="211" t="s">
        <v>138</v>
      </c>
      <c r="AU152" s="211" t="s">
        <v>81</v>
      </c>
      <c r="AV152" s="211" t="s">
        <v>81</v>
      </c>
      <c r="AW152" s="211" t="s">
        <v>96</v>
      </c>
      <c r="AX152" s="211" t="s">
        <v>67</v>
      </c>
      <c r="AY152" s="211" t="s">
        <v>127</v>
      </c>
    </row>
    <row r="153" spans="2:65" s="10" customFormat="1" ht="15.75" customHeight="1" x14ac:dyDescent="0.25">
      <c r="B153" s="204"/>
      <c r="C153" s="205"/>
      <c r="D153" s="198" t="s">
        <v>138</v>
      </c>
      <c r="E153" s="205"/>
      <c r="F153" s="206" t="s">
        <v>205</v>
      </c>
      <c r="G153" s="205"/>
      <c r="H153" s="207">
        <v>2</v>
      </c>
      <c r="J153" s="205"/>
      <c r="K153" s="205"/>
      <c r="L153" s="208"/>
      <c r="M153" s="209"/>
      <c r="N153" s="205"/>
      <c r="O153" s="205"/>
      <c r="P153" s="205"/>
      <c r="Q153" s="205"/>
      <c r="R153" s="205"/>
      <c r="S153" s="205"/>
      <c r="T153" s="210"/>
      <c r="AT153" s="211" t="s">
        <v>138</v>
      </c>
      <c r="AU153" s="211" t="s">
        <v>81</v>
      </c>
      <c r="AV153" s="211" t="s">
        <v>81</v>
      </c>
      <c r="AW153" s="211" t="s">
        <v>96</v>
      </c>
      <c r="AX153" s="211" t="s">
        <v>67</v>
      </c>
      <c r="AY153" s="211" t="s">
        <v>127</v>
      </c>
    </row>
    <row r="154" spans="2:65" s="10" customFormat="1" ht="15.75" customHeight="1" x14ac:dyDescent="0.25">
      <c r="B154" s="212"/>
      <c r="C154" s="213"/>
      <c r="D154" s="198" t="s">
        <v>138</v>
      </c>
      <c r="E154" s="213" t="s">
        <v>85</v>
      </c>
      <c r="F154" s="214" t="s">
        <v>141</v>
      </c>
      <c r="G154" s="213"/>
      <c r="H154" s="215">
        <v>8.5</v>
      </c>
      <c r="J154" s="213"/>
      <c r="K154" s="213"/>
      <c r="L154" s="216"/>
      <c r="M154" s="217"/>
      <c r="N154" s="213"/>
      <c r="O154" s="213"/>
      <c r="P154" s="213"/>
      <c r="Q154" s="213"/>
      <c r="R154" s="213"/>
      <c r="S154" s="213"/>
      <c r="T154" s="218"/>
      <c r="AT154" s="219" t="s">
        <v>138</v>
      </c>
      <c r="AU154" s="219" t="s">
        <v>81</v>
      </c>
      <c r="AV154" s="219" t="s">
        <v>134</v>
      </c>
      <c r="AW154" s="219" t="s">
        <v>96</v>
      </c>
      <c r="AX154" s="219" t="s">
        <v>20</v>
      </c>
      <c r="AY154" s="219" t="s">
        <v>127</v>
      </c>
    </row>
    <row r="155" spans="2:65" s="10" customFormat="1" ht="45" customHeight="1" x14ac:dyDescent="0.25">
      <c r="B155" s="30"/>
      <c r="C155" s="181" t="s">
        <v>10</v>
      </c>
      <c r="D155" s="181" t="s">
        <v>129</v>
      </c>
      <c r="E155" s="182" t="s">
        <v>225</v>
      </c>
      <c r="F155" s="183" t="s">
        <v>226</v>
      </c>
      <c r="G155" s="184" t="s">
        <v>144</v>
      </c>
      <c r="H155" s="185">
        <v>85</v>
      </c>
      <c r="I155" s="186"/>
      <c r="J155" s="187">
        <f>ROUND($I$155*$H$155,2)</f>
        <v>0</v>
      </c>
      <c r="K155" s="183" t="s">
        <v>133</v>
      </c>
      <c r="L155" s="61"/>
      <c r="M155" s="188"/>
      <c r="N155" s="189" t="s">
        <v>38</v>
      </c>
      <c r="O155" s="31"/>
      <c r="P155" s="190">
        <f>$O$155*$H$155</f>
        <v>0</v>
      </c>
      <c r="Q155" s="190">
        <v>0</v>
      </c>
      <c r="R155" s="190">
        <f>$Q$155*$H$155</f>
        <v>0</v>
      </c>
      <c r="S155" s="190">
        <v>0</v>
      </c>
      <c r="T155" s="191">
        <f>$S$155*$H$155</f>
        <v>0</v>
      </c>
      <c r="AR155" s="120" t="s">
        <v>134</v>
      </c>
      <c r="AT155" s="120" t="s">
        <v>129</v>
      </c>
      <c r="AU155" s="120" t="s">
        <v>81</v>
      </c>
      <c r="AY155" s="10" t="s">
        <v>127</v>
      </c>
      <c r="BE155" s="192">
        <f>IF($N$155="základní",$J$155,0)</f>
        <v>0</v>
      </c>
      <c r="BF155" s="192">
        <f>IF($N$155="snížená",$J$155,0)</f>
        <v>0</v>
      </c>
      <c r="BG155" s="192">
        <f>IF($N$155="zákl. přenesená",$J$155,0)</f>
        <v>0</v>
      </c>
      <c r="BH155" s="192">
        <f>IF($N$155="sníž. přenesená",$J$155,0)</f>
        <v>0</v>
      </c>
      <c r="BI155" s="192">
        <f>IF($N$155="nulová",$J$155,0)</f>
        <v>0</v>
      </c>
      <c r="BJ155" s="120" t="s">
        <v>20</v>
      </c>
      <c r="BK155" s="192">
        <f>ROUND($I$155*$H$155,2)</f>
        <v>0</v>
      </c>
      <c r="BL155" s="120" t="s">
        <v>134</v>
      </c>
      <c r="BM155" s="120" t="s">
        <v>227</v>
      </c>
    </row>
    <row r="156" spans="2:65" s="10" customFormat="1" ht="16.5" customHeight="1" x14ac:dyDescent="0.25">
      <c r="B156" s="30"/>
      <c r="C156" s="31"/>
      <c r="D156" s="193" t="s">
        <v>136</v>
      </c>
      <c r="E156" s="31"/>
      <c r="F156" s="194" t="s">
        <v>226</v>
      </c>
      <c r="G156" s="31"/>
      <c r="H156" s="31"/>
      <c r="J156" s="31"/>
      <c r="K156" s="31"/>
      <c r="L156" s="61"/>
      <c r="M156" s="195"/>
      <c r="N156" s="31"/>
      <c r="O156" s="31"/>
      <c r="P156" s="31"/>
      <c r="Q156" s="31"/>
      <c r="R156" s="31"/>
      <c r="S156" s="31"/>
      <c r="T156" s="80"/>
      <c r="AT156" s="10" t="s">
        <v>136</v>
      </c>
      <c r="AU156" s="10" t="s">
        <v>81</v>
      </c>
    </row>
    <row r="157" spans="2:65" s="10" customFormat="1" ht="15.75" customHeight="1" x14ac:dyDescent="0.25">
      <c r="B157" s="204"/>
      <c r="C157" s="205"/>
      <c r="D157" s="198" t="s">
        <v>138</v>
      </c>
      <c r="E157" s="205"/>
      <c r="F157" s="206" t="s">
        <v>82</v>
      </c>
      <c r="G157" s="205"/>
      <c r="H157" s="207">
        <v>76.5</v>
      </c>
      <c r="J157" s="205"/>
      <c r="K157" s="205"/>
      <c r="L157" s="208"/>
      <c r="M157" s="209"/>
      <c r="N157" s="205"/>
      <c r="O157" s="205"/>
      <c r="P157" s="205"/>
      <c r="Q157" s="205"/>
      <c r="R157" s="205"/>
      <c r="S157" s="205"/>
      <c r="T157" s="210"/>
      <c r="AT157" s="211" t="s">
        <v>138</v>
      </c>
      <c r="AU157" s="211" t="s">
        <v>81</v>
      </c>
      <c r="AV157" s="211" t="s">
        <v>81</v>
      </c>
      <c r="AW157" s="211" t="s">
        <v>96</v>
      </c>
      <c r="AX157" s="211" t="s">
        <v>67</v>
      </c>
      <c r="AY157" s="211" t="s">
        <v>127</v>
      </c>
    </row>
    <row r="158" spans="2:65" s="10" customFormat="1" ht="15.75" customHeight="1" x14ac:dyDescent="0.25">
      <c r="B158" s="204"/>
      <c r="C158" s="205"/>
      <c r="D158" s="198" t="s">
        <v>138</v>
      </c>
      <c r="E158" s="205"/>
      <c r="F158" s="206" t="s">
        <v>85</v>
      </c>
      <c r="G158" s="205"/>
      <c r="H158" s="207">
        <v>8.5</v>
      </c>
      <c r="J158" s="205"/>
      <c r="K158" s="205"/>
      <c r="L158" s="208"/>
      <c r="M158" s="209"/>
      <c r="N158" s="205"/>
      <c r="O158" s="205"/>
      <c r="P158" s="205"/>
      <c r="Q158" s="205"/>
      <c r="R158" s="205"/>
      <c r="S158" s="205"/>
      <c r="T158" s="210"/>
      <c r="AT158" s="211" t="s">
        <v>138</v>
      </c>
      <c r="AU158" s="211" t="s">
        <v>81</v>
      </c>
      <c r="AV158" s="211" t="s">
        <v>81</v>
      </c>
      <c r="AW158" s="211" t="s">
        <v>96</v>
      </c>
      <c r="AX158" s="211" t="s">
        <v>67</v>
      </c>
      <c r="AY158" s="211" t="s">
        <v>127</v>
      </c>
    </row>
    <row r="159" spans="2:65" s="10" customFormat="1" ht="15.75" customHeight="1" x14ac:dyDescent="0.25">
      <c r="B159" s="212"/>
      <c r="C159" s="213"/>
      <c r="D159" s="198" t="s">
        <v>138</v>
      </c>
      <c r="E159" s="213"/>
      <c r="F159" s="214" t="s">
        <v>141</v>
      </c>
      <c r="G159" s="213"/>
      <c r="H159" s="215">
        <v>85</v>
      </c>
      <c r="J159" s="213"/>
      <c r="K159" s="213"/>
      <c r="L159" s="216"/>
      <c r="M159" s="217"/>
      <c r="N159" s="213"/>
      <c r="O159" s="213"/>
      <c r="P159" s="213"/>
      <c r="Q159" s="213"/>
      <c r="R159" s="213"/>
      <c r="S159" s="213"/>
      <c r="T159" s="218"/>
      <c r="AT159" s="219" t="s">
        <v>138</v>
      </c>
      <c r="AU159" s="219" t="s">
        <v>81</v>
      </c>
      <c r="AV159" s="219" t="s">
        <v>134</v>
      </c>
      <c r="AW159" s="219" t="s">
        <v>96</v>
      </c>
      <c r="AX159" s="219" t="s">
        <v>20</v>
      </c>
      <c r="AY159" s="219" t="s">
        <v>127</v>
      </c>
    </row>
    <row r="160" spans="2:65" s="10" customFormat="1" ht="45" customHeight="1" x14ac:dyDescent="0.25">
      <c r="B160" s="30"/>
      <c r="C160" s="181" t="s">
        <v>228</v>
      </c>
      <c r="D160" s="181" t="s">
        <v>129</v>
      </c>
      <c r="E160" s="182" t="s">
        <v>229</v>
      </c>
      <c r="F160" s="183" t="s">
        <v>230</v>
      </c>
      <c r="G160" s="184" t="s">
        <v>132</v>
      </c>
      <c r="H160" s="185">
        <v>15</v>
      </c>
      <c r="I160" s="186"/>
      <c r="J160" s="187">
        <f>ROUND($I$160*$H$160,2)</f>
        <v>0</v>
      </c>
      <c r="K160" s="183" t="s">
        <v>231</v>
      </c>
      <c r="L160" s="61"/>
      <c r="M160" s="188"/>
      <c r="N160" s="189" t="s">
        <v>38</v>
      </c>
      <c r="O160" s="31"/>
      <c r="P160" s="190">
        <f>$O$160*$H$160</f>
        <v>0</v>
      </c>
      <c r="Q160" s="190">
        <v>0</v>
      </c>
      <c r="R160" s="190">
        <f>$Q$160*$H$160</f>
        <v>0</v>
      </c>
      <c r="S160" s="190">
        <v>0</v>
      </c>
      <c r="T160" s="191">
        <f>$S$160*$H$160</f>
        <v>0</v>
      </c>
      <c r="AR160" s="120" t="s">
        <v>134</v>
      </c>
      <c r="AT160" s="120" t="s">
        <v>129</v>
      </c>
      <c r="AU160" s="120" t="s">
        <v>81</v>
      </c>
      <c r="AY160" s="10" t="s">
        <v>127</v>
      </c>
      <c r="BE160" s="192">
        <f>IF($N$160="základní",$J$160,0)</f>
        <v>0</v>
      </c>
      <c r="BF160" s="192">
        <f>IF($N$160="snížená",$J$160,0)</f>
        <v>0</v>
      </c>
      <c r="BG160" s="192">
        <f>IF($N$160="zákl. přenesená",$J$160,0)</f>
        <v>0</v>
      </c>
      <c r="BH160" s="192">
        <f>IF($N$160="sníž. přenesená",$J$160,0)</f>
        <v>0</v>
      </c>
      <c r="BI160" s="192">
        <f>IF($N$160="nulová",$J$160,0)</f>
        <v>0</v>
      </c>
      <c r="BJ160" s="120" t="s">
        <v>20</v>
      </c>
      <c r="BK160" s="192">
        <f>ROUND($I$160*$H$160,2)</f>
        <v>0</v>
      </c>
      <c r="BL160" s="120" t="s">
        <v>134</v>
      </c>
      <c r="BM160" s="120" t="s">
        <v>232</v>
      </c>
    </row>
    <row r="161" spans="2:65" s="10" customFormat="1" ht="16.5" customHeight="1" x14ac:dyDescent="0.25">
      <c r="B161" s="30"/>
      <c r="C161" s="31"/>
      <c r="D161" s="193" t="s">
        <v>136</v>
      </c>
      <c r="E161" s="31"/>
      <c r="F161" s="194" t="s">
        <v>233</v>
      </c>
      <c r="G161" s="31"/>
      <c r="H161" s="31"/>
      <c r="J161" s="31"/>
      <c r="K161" s="31"/>
      <c r="L161" s="61"/>
      <c r="M161" s="195"/>
      <c r="N161" s="31"/>
      <c r="O161" s="31"/>
      <c r="P161" s="31"/>
      <c r="Q161" s="31"/>
      <c r="R161" s="31"/>
      <c r="S161" s="31"/>
      <c r="T161" s="80"/>
      <c r="AT161" s="10" t="s">
        <v>136</v>
      </c>
      <c r="AU161" s="10" t="s">
        <v>81</v>
      </c>
    </row>
    <row r="162" spans="2:65" s="10" customFormat="1" ht="15.75" customHeight="1" x14ac:dyDescent="0.25">
      <c r="B162" s="196"/>
      <c r="C162" s="197"/>
      <c r="D162" s="198" t="s">
        <v>138</v>
      </c>
      <c r="E162" s="197"/>
      <c r="F162" s="199" t="s">
        <v>234</v>
      </c>
      <c r="G162" s="197"/>
      <c r="H162" s="197"/>
      <c r="J162" s="197"/>
      <c r="K162" s="197"/>
      <c r="L162" s="200"/>
      <c r="M162" s="201"/>
      <c r="N162" s="197"/>
      <c r="O162" s="197"/>
      <c r="P162" s="197"/>
      <c r="Q162" s="197"/>
      <c r="R162" s="197"/>
      <c r="S162" s="197"/>
      <c r="T162" s="202"/>
      <c r="AT162" s="203" t="s">
        <v>138</v>
      </c>
      <c r="AU162" s="203" t="s">
        <v>81</v>
      </c>
      <c r="AV162" s="203" t="s">
        <v>20</v>
      </c>
      <c r="AW162" s="203" t="s">
        <v>96</v>
      </c>
      <c r="AX162" s="203" t="s">
        <v>67</v>
      </c>
      <c r="AY162" s="203" t="s">
        <v>127</v>
      </c>
    </row>
    <row r="163" spans="2:65" s="10" customFormat="1" ht="15.75" customHeight="1" x14ac:dyDescent="0.25">
      <c r="B163" s="204"/>
      <c r="C163" s="205"/>
      <c r="D163" s="198" t="s">
        <v>138</v>
      </c>
      <c r="E163" s="205"/>
      <c r="F163" s="206" t="s">
        <v>235</v>
      </c>
      <c r="G163" s="205"/>
      <c r="H163" s="207">
        <v>15</v>
      </c>
      <c r="J163" s="205"/>
      <c r="K163" s="205"/>
      <c r="L163" s="208"/>
      <c r="M163" s="209"/>
      <c r="N163" s="205"/>
      <c r="O163" s="205"/>
      <c r="P163" s="205"/>
      <c r="Q163" s="205"/>
      <c r="R163" s="205"/>
      <c r="S163" s="205"/>
      <c r="T163" s="210"/>
      <c r="AT163" s="211" t="s">
        <v>138</v>
      </c>
      <c r="AU163" s="211" t="s">
        <v>81</v>
      </c>
      <c r="AV163" s="211" t="s">
        <v>81</v>
      </c>
      <c r="AW163" s="211" t="s">
        <v>96</v>
      </c>
      <c r="AX163" s="211" t="s">
        <v>67</v>
      </c>
      <c r="AY163" s="211" t="s">
        <v>127</v>
      </c>
    </row>
    <row r="164" spans="2:65" s="10" customFormat="1" ht="15.75" customHeight="1" x14ac:dyDescent="0.25">
      <c r="B164" s="212"/>
      <c r="C164" s="213"/>
      <c r="D164" s="198" t="s">
        <v>138</v>
      </c>
      <c r="E164" s="213" t="s">
        <v>91</v>
      </c>
      <c r="F164" s="214" t="s">
        <v>141</v>
      </c>
      <c r="G164" s="213"/>
      <c r="H164" s="215">
        <v>15</v>
      </c>
      <c r="J164" s="213"/>
      <c r="K164" s="213"/>
      <c r="L164" s="216"/>
      <c r="M164" s="217"/>
      <c r="N164" s="213"/>
      <c r="O164" s="213"/>
      <c r="P164" s="213"/>
      <c r="Q164" s="213"/>
      <c r="R164" s="213"/>
      <c r="S164" s="213"/>
      <c r="T164" s="218"/>
      <c r="AT164" s="219" t="s">
        <v>138</v>
      </c>
      <c r="AU164" s="219" t="s">
        <v>81</v>
      </c>
      <c r="AV164" s="219" t="s">
        <v>134</v>
      </c>
      <c r="AW164" s="219" t="s">
        <v>96</v>
      </c>
      <c r="AX164" s="219" t="s">
        <v>20</v>
      </c>
      <c r="AY164" s="219" t="s">
        <v>127</v>
      </c>
    </row>
    <row r="165" spans="2:65" s="168" customFormat="1" ht="30.75" customHeight="1" x14ac:dyDescent="0.3">
      <c r="B165" s="169"/>
      <c r="C165" s="170"/>
      <c r="D165" s="170" t="s">
        <v>66</v>
      </c>
      <c r="E165" s="179" t="s">
        <v>81</v>
      </c>
      <c r="F165" s="179" t="s">
        <v>236</v>
      </c>
      <c r="G165" s="170"/>
      <c r="H165" s="170"/>
      <c r="J165" s="180">
        <f>$BK$165</f>
        <v>0</v>
      </c>
      <c r="K165" s="170"/>
      <c r="L165" s="173"/>
      <c r="M165" s="174"/>
      <c r="N165" s="170"/>
      <c r="O165" s="170"/>
      <c r="P165" s="175">
        <f>SUM($P$166:$P$184)</f>
        <v>0</v>
      </c>
      <c r="Q165" s="170"/>
      <c r="R165" s="175">
        <f>SUM($R$166:$R$184)</f>
        <v>107.00463999999999</v>
      </c>
      <c r="S165" s="170"/>
      <c r="T165" s="176">
        <f>SUM($T$166:$T$184)</f>
        <v>0</v>
      </c>
      <c r="AR165" s="177" t="s">
        <v>20</v>
      </c>
      <c r="AT165" s="177" t="s">
        <v>66</v>
      </c>
      <c r="AU165" s="177" t="s">
        <v>20</v>
      </c>
      <c r="AY165" s="177" t="s">
        <v>127</v>
      </c>
      <c r="BK165" s="178">
        <f>SUM($BK$166:$BK$184)</f>
        <v>0</v>
      </c>
    </row>
    <row r="166" spans="2:65" s="10" customFormat="1" ht="45" customHeight="1" x14ac:dyDescent="0.25">
      <c r="B166" s="30"/>
      <c r="C166" s="181" t="s">
        <v>237</v>
      </c>
      <c r="D166" s="181" t="s">
        <v>129</v>
      </c>
      <c r="E166" s="182" t="s">
        <v>238</v>
      </c>
      <c r="F166" s="183" t="s">
        <v>239</v>
      </c>
      <c r="G166" s="184" t="s">
        <v>144</v>
      </c>
      <c r="H166" s="185">
        <v>30</v>
      </c>
      <c r="I166" s="186"/>
      <c r="J166" s="187">
        <f>ROUND($I$166*$H$166,2)</f>
        <v>0</v>
      </c>
      <c r="K166" s="183" t="s">
        <v>133</v>
      </c>
      <c r="L166" s="61"/>
      <c r="M166" s="188"/>
      <c r="N166" s="189" t="s">
        <v>38</v>
      </c>
      <c r="O166" s="31"/>
      <c r="P166" s="190">
        <f>$O$166*$H$166</f>
        <v>0</v>
      </c>
      <c r="Q166" s="190">
        <v>2.2563399999999998</v>
      </c>
      <c r="R166" s="190">
        <f>$Q$166*$H$166</f>
        <v>67.69019999999999</v>
      </c>
      <c r="S166" s="190">
        <v>0</v>
      </c>
      <c r="T166" s="191">
        <f>$S$166*$H$166</f>
        <v>0</v>
      </c>
      <c r="AR166" s="120" t="s">
        <v>134</v>
      </c>
      <c r="AT166" s="120" t="s">
        <v>129</v>
      </c>
      <c r="AU166" s="120" t="s">
        <v>81</v>
      </c>
      <c r="AY166" s="10" t="s">
        <v>127</v>
      </c>
      <c r="BE166" s="192">
        <f>IF($N$166="základní",$J$166,0)</f>
        <v>0</v>
      </c>
      <c r="BF166" s="192">
        <f>IF($N$166="snížená",$J$166,0)</f>
        <v>0</v>
      </c>
      <c r="BG166" s="192">
        <f>IF($N$166="zákl. přenesená",$J$166,0)</f>
        <v>0</v>
      </c>
      <c r="BH166" s="192">
        <f>IF($N$166="sníž. přenesená",$J$166,0)</f>
        <v>0</v>
      </c>
      <c r="BI166" s="192">
        <f>IF($N$166="nulová",$J$166,0)</f>
        <v>0</v>
      </c>
      <c r="BJ166" s="120" t="s">
        <v>20</v>
      </c>
      <c r="BK166" s="192">
        <f>ROUND($I$166*$H$166,2)</f>
        <v>0</v>
      </c>
      <c r="BL166" s="120" t="s">
        <v>134</v>
      </c>
      <c r="BM166" s="120" t="s">
        <v>240</v>
      </c>
    </row>
    <row r="167" spans="2:65" s="10" customFormat="1" ht="16.5" customHeight="1" x14ac:dyDescent="0.25">
      <c r="B167" s="30"/>
      <c r="C167" s="31"/>
      <c r="D167" s="193" t="s">
        <v>136</v>
      </c>
      <c r="E167" s="31"/>
      <c r="F167" s="194" t="s">
        <v>241</v>
      </c>
      <c r="G167" s="31"/>
      <c r="H167" s="31"/>
      <c r="J167" s="31"/>
      <c r="K167" s="31"/>
      <c r="L167" s="61"/>
      <c r="M167" s="195"/>
      <c r="N167" s="31"/>
      <c r="O167" s="31"/>
      <c r="P167" s="31"/>
      <c r="Q167" s="31"/>
      <c r="R167" s="31"/>
      <c r="S167" s="31"/>
      <c r="T167" s="80"/>
      <c r="AT167" s="10" t="s">
        <v>136</v>
      </c>
      <c r="AU167" s="10" t="s">
        <v>81</v>
      </c>
    </row>
    <row r="168" spans="2:65" s="10" customFormat="1" ht="15.75" customHeight="1" x14ac:dyDescent="0.25">
      <c r="B168" s="196"/>
      <c r="C168" s="197"/>
      <c r="D168" s="198" t="s">
        <v>138</v>
      </c>
      <c r="E168" s="197"/>
      <c r="F168" s="199" t="s">
        <v>242</v>
      </c>
      <c r="G168" s="197"/>
      <c r="H168" s="197"/>
      <c r="J168" s="197"/>
      <c r="K168" s="197"/>
      <c r="L168" s="200"/>
      <c r="M168" s="201"/>
      <c r="N168" s="197"/>
      <c r="O168" s="197"/>
      <c r="P168" s="197"/>
      <c r="Q168" s="197"/>
      <c r="R168" s="197"/>
      <c r="S168" s="197"/>
      <c r="T168" s="202"/>
      <c r="AT168" s="203" t="s">
        <v>138</v>
      </c>
      <c r="AU168" s="203" t="s">
        <v>81</v>
      </c>
      <c r="AV168" s="203" t="s">
        <v>20</v>
      </c>
      <c r="AW168" s="203" t="s">
        <v>96</v>
      </c>
      <c r="AX168" s="203" t="s">
        <v>67</v>
      </c>
      <c r="AY168" s="203" t="s">
        <v>127</v>
      </c>
    </row>
    <row r="169" spans="2:65" s="10" customFormat="1" ht="15.75" customHeight="1" x14ac:dyDescent="0.25">
      <c r="B169" s="204"/>
      <c r="C169" s="205"/>
      <c r="D169" s="198" t="s">
        <v>138</v>
      </c>
      <c r="E169" s="205"/>
      <c r="F169" s="206" t="s">
        <v>243</v>
      </c>
      <c r="G169" s="205"/>
      <c r="H169" s="207">
        <v>30</v>
      </c>
      <c r="J169" s="205"/>
      <c r="K169" s="205"/>
      <c r="L169" s="208"/>
      <c r="M169" s="209"/>
      <c r="N169" s="205"/>
      <c r="O169" s="205"/>
      <c r="P169" s="205"/>
      <c r="Q169" s="205"/>
      <c r="R169" s="205"/>
      <c r="S169" s="205"/>
      <c r="T169" s="210"/>
      <c r="AT169" s="211" t="s">
        <v>138</v>
      </c>
      <c r="AU169" s="211" t="s">
        <v>81</v>
      </c>
      <c r="AV169" s="211" t="s">
        <v>81</v>
      </c>
      <c r="AW169" s="211" t="s">
        <v>96</v>
      </c>
      <c r="AX169" s="211" t="s">
        <v>67</v>
      </c>
      <c r="AY169" s="211" t="s">
        <v>127</v>
      </c>
    </row>
    <row r="170" spans="2:65" s="10" customFormat="1" ht="15.75" customHeight="1" x14ac:dyDescent="0.25">
      <c r="B170" s="212"/>
      <c r="C170" s="213"/>
      <c r="D170" s="198" t="s">
        <v>138</v>
      </c>
      <c r="E170" s="213"/>
      <c r="F170" s="214" t="s">
        <v>141</v>
      </c>
      <c r="G170" s="213"/>
      <c r="H170" s="215">
        <v>30</v>
      </c>
      <c r="J170" s="213"/>
      <c r="K170" s="213"/>
      <c r="L170" s="216"/>
      <c r="M170" s="217"/>
      <c r="N170" s="213"/>
      <c r="O170" s="213"/>
      <c r="P170" s="213"/>
      <c r="Q170" s="213"/>
      <c r="R170" s="213"/>
      <c r="S170" s="213"/>
      <c r="T170" s="218"/>
      <c r="AT170" s="219" t="s">
        <v>138</v>
      </c>
      <c r="AU170" s="219" t="s">
        <v>81</v>
      </c>
      <c r="AV170" s="219" t="s">
        <v>134</v>
      </c>
      <c r="AW170" s="219" t="s">
        <v>96</v>
      </c>
      <c r="AX170" s="219" t="s">
        <v>20</v>
      </c>
      <c r="AY170" s="219" t="s">
        <v>127</v>
      </c>
    </row>
    <row r="171" spans="2:65" s="10" customFormat="1" ht="45" customHeight="1" x14ac:dyDescent="0.25">
      <c r="B171" s="30"/>
      <c r="C171" s="181" t="s">
        <v>244</v>
      </c>
      <c r="D171" s="181" t="s">
        <v>129</v>
      </c>
      <c r="E171" s="182" t="s">
        <v>245</v>
      </c>
      <c r="F171" s="183" t="s">
        <v>246</v>
      </c>
      <c r="G171" s="184" t="s">
        <v>132</v>
      </c>
      <c r="H171" s="185">
        <v>60</v>
      </c>
      <c r="I171" s="186"/>
      <c r="J171" s="187">
        <f>ROUND($I$171*$H$171,2)</f>
        <v>0</v>
      </c>
      <c r="K171" s="183" t="s">
        <v>133</v>
      </c>
      <c r="L171" s="61"/>
      <c r="M171" s="188"/>
      <c r="N171" s="189" t="s">
        <v>38</v>
      </c>
      <c r="O171" s="31"/>
      <c r="P171" s="190">
        <f>$O$171*$H$171</f>
        <v>0</v>
      </c>
      <c r="Q171" s="190">
        <v>1.0300000000000001E-3</v>
      </c>
      <c r="R171" s="190">
        <f>$Q$171*$H$171</f>
        <v>6.1800000000000008E-2</v>
      </c>
      <c r="S171" s="190">
        <v>0</v>
      </c>
      <c r="T171" s="191">
        <f>$S$171*$H$171</f>
        <v>0</v>
      </c>
      <c r="AR171" s="120" t="s">
        <v>134</v>
      </c>
      <c r="AT171" s="120" t="s">
        <v>129</v>
      </c>
      <c r="AU171" s="120" t="s">
        <v>81</v>
      </c>
      <c r="AY171" s="10" t="s">
        <v>127</v>
      </c>
      <c r="BE171" s="192">
        <f>IF($N$171="základní",$J$171,0)</f>
        <v>0</v>
      </c>
      <c r="BF171" s="192">
        <f>IF($N$171="snížená",$J$171,0)</f>
        <v>0</v>
      </c>
      <c r="BG171" s="192">
        <f>IF($N$171="zákl. přenesená",$J$171,0)</f>
        <v>0</v>
      </c>
      <c r="BH171" s="192">
        <f>IF($N$171="sníž. přenesená",$J$171,0)</f>
        <v>0</v>
      </c>
      <c r="BI171" s="192">
        <f>IF($N$171="nulová",$J$171,0)</f>
        <v>0</v>
      </c>
      <c r="BJ171" s="120" t="s">
        <v>20</v>
      </c>
      <c r="BK171" s="192">
        <f>ROUND($I$171*$H$171,2)</f>
        <v>0</v>
      </c>
      <c r="BL171" s="120" t="s">
        <v>134</v>
      </c>
      <c r="BM171" s="120" t="s">
        <v>247</v>
      </c>
    </row>
    <row r="172" spans="2:65" s="10" customFormat="1" ht="27" customHeight="1" x14ac:dyDescent="0.25">
      <c r="B172" s="30"/>
      <c r="C172" s="31"/>
      <c r="D172" s="193" t="s">
        <v>136</v>
      </c>
      <c r="E172" s="31"/>
      <c r="F172" s="194" t="s">
        <v>248</v>
      </c>
      <c r="G172" s="31"/>
      <c r="H172" s="31"/>
      <c r="J172" s="31"/>
      <c r="K172" s="31"/>
      <c r="L172" s="61"/>
      <c r="M172" s="195"/>
      <c r="N172" s="31"/>
      <c r="O172" s="31"/>
      <c r="P172" s="31"/>
      <c r="Q172" s="31"/>
      <c r="R172" s="31"/>
      <c r="S172" s="31"/>
      <c r="T172" s="80"/>
      <c r="AT172" s="10" t="s">
        <v>136</v>
      </c>
      <c r="AU172" s="10" t="s">
        <v>81</v>
      </c>
    </row>
    <row r="173" spans="2:65" s="10" customFormat="1" ht="15.75" customHeight="1" x14ac:dyDescent="0.25">
      <c r="B173" s="196"/>
      <c r="C173" s="197"/>
      <c r="D173" s="198" t="s">
        <v>138</v>
      </c>
      <c r="E173" s="197"/>
      <c r="F173" s="199" t="s">
        <v>249</v>
      </c>
      <c r="G173" s="197"/>
      <c r="H173" s="197"/>
      <c r="J173" s="197"/>
      <c r="K173" s="197"/>
      <c r="L173" s="200"/>
      <c r="M173" s="201"/>
      <c r="N173" s="197"/>
      <c r="O173" s="197"/>
      <c r="P173" s="197"/>
      <c r="Q173" s="197"/>
      <c r="R173" s="197"/>
      <c r="S173" s="197"/>
      <c r="T173" s="202"/>
      <c r="AT173" s="203" t="s">
        <v>138</v>
      </c>
      <c r="AU173" s="203" t="s">
        <v>81</v>
      </c>
      <c r="AV173" s="203" t="s">
        <v>20</v>
      </c>
      <c r="AW173" s="203" t="s">
        <v>96</v>
      </c>
      <c r="AX173" s="203" t="s">
        <v>67</v>
      </c>
      <c r="AY173" s="203" t="s">
        <v>127</v>
      </c>
    </row>
    <row r="174" spans="2:65" s="10" customFormat="1" ht="15.75" customHeight="1" x14ac:dyDescent="0.25">
      <c r="B174" s="204"/>
      <c r="C174" s="205"/>
      <c r="D174" s="198" t="s">
        <v>138</v>
      </c>
      <c r="E174" s="205"/>
      <c r="F174" s="206" t="s">
        <v>90</v>
      </c>
      <c r="G174" s="205"/>
      <c r="H174" s="207">
        <v>60</v>
      </c>
      <c r="J174" s="205"/>
      <c r="K174" s="205"/>
      <c r="L174" s="208"/>
      <c r="M174" s="209"/>
      <c r="N174" s="205"/>
      <c r="O174" s="205"/>
      <c r="P174" s="205"/>
      <c r="Q174" s="205"/>
      <c r="R174" s="205"/>
      <c r="S174" s="205"/>
      <c r="T174" s="210"/>
      <c r="AT174" s="211" t="s">
        <v>138</v>
      </c>
      <c r="AU174" s="211" t="s">
        <v>81</v>
      </c>
      <c r="AV174" s="211" t="s">
        <v>81</v>
      </c>
      <c r="AW174" s="211" t="s">
        <v>96</v>
      </c>
      <c r="AX174" s="211" t="s">
        <v>67</v>
      </c>
      <c r="AY174" s="211" t="s">
        <v>127</v>
      </c>
    </row>
    <row r="175" spans="2:65" s="10" customFormat="1" ht="15.75" customHeight="1" x14ac:dyDescent="0.25">
      <c r="B175" s="212"/>
      <c r="C175" s="213"/>
      <c r="D175" s="198" t="s">
        <v>138</v>
      </c>
      <c r="E175" s="213" t="s">
        <v>89</v>
      </c>
      <c r="F175" s="214" t="s">
        <v>141</v>
      </c>
      <c r="G175" s="213"/>
      <c r="H175" s="215">
        <v>60</v>
      </c>
      <c r="J175" s="213"/>
      <c r="K175" s="213"/>
      <c r="L175" s="216"/>
      <c r="M175" s="217"/>
      <c r="N175" s="213"/>
      <c r="O175" s="213"/>
      <c r="P175" s="213"/>
      <c r="Q175" s="213"/>
      <c r="R175" s="213"/>
      <c r="S175" s="213"/>
      <c r="T175" s="218"/>
      <c r="AT175" s="219" t="s">
        <v>138</v>
      </c>
      <c r="AU175" s="219" t="s">
        <v>81</v>
      </c>
      <c r="AV175" s="219" t="s">
        <v>134</v>
      </c>
      <c r="AW175" s="219" t="s">
        <v>96</v>
      </c>
      <c r="AX175" s="219" t="s">
        <v>20</v>
      </c>
      <c r="AY175" s="219" t="s">
        <v>127</v>
      </c>
    </row>
    <row r="176" spans="2:65" s="10" customFormat="1" ht="45" customHeight="1" x14ac:dyDescent="0.25">
      <c r="B176" s="30"/>
      <c r="C176" s="181" t="s">
        <v>250</v>
      </c>
      <c r="D176" s="181" t="s">
        <v>129</v>
      </c>
      <c r="E176" s="182" t="s">
        <v>251</v>
      </c>
      <c r="F176" s="183" t="s">
        <v>252</v>
      </c>
      <c r="G176" s="184" t="s">
        <v>132</v>
      </c>
      <c r="H176" s="185">
        <v>60</v>
      </c>
      <c r="I176" s="186"/>
      <c r="J176" s="187">
        <f>ROUND($I$176*$H$176,2)</f>
        <v>0</v>
      </c>
      <c r="K176" s="183" t="s">
        <v>133</v>
      </c>
      <c r="L176" s="61"/>
      <c r="M176" s="188"/>
      <c r="N176" s="189" t="s">
        <v>38</v>
      </c>
      <c r="O176" s="31"/>
      <c r="P176" s="190">
        <f>$O$176*$H$176</f>
        <v>0</v>
      </c>
      <c r="Q176" s="190">
        <v>0</v>
      </c>
      <c r="R176" s="190">
        <f>$Q$176*$H$176</f>
        <v>0</v>
      </c>
      <c r="S176" s="190">
        <v>0</v>
      </c>
      <c r="T176" s="191">
        <f>$S$176*$H$176</f>
        <v>0</v>
      </c>
      <c r="AR176" s="120" t="s">
        <v>134</v>
      </c>
      <c r="AT176" s="120" t="s">
        <v>129</v>
      </c>
      <c r="AU176" s="120" t="s">
        <v>81</v>
      </c>
      <c r="AY176" s="10" t="s">
        <v>127</v>
      </c>
      <c r="BE176" s="192">
        <f>IF($N$176="základní",$J$176,0)</f>
        <v>0</v>
      </c>
      <c r="BF176" s="192">
        <f>IF($N$176="snížená",$J$176,0)</f>
        <v>0</v>
      </c>
      <c r="BG176" s="192">
        <f>IF($N$176="zákl. přenesená",$J$176,0)</f>
        <v>0</v>
      </c>
      <c r="BH176" s="192">
        <f>IF($N$176="sníž. přenesená",$J$176,0)</f>
        <v>0</v>
      </c>
      <c r="BI176" s="192">
        <f>IF($N$176="nulová",$J$176,0)</f>
        <v>0</v>
      </c>
      <c r="BJ176" s="120" t="s">
        <v>20</v>
      </c>
      <c r="BK176" s="192">
        <f>ROUND($I$176*$H$176,2)</f>
        <v>0</v>
      </c>
      <c r="BL176" s="120" t="s">
        <v>134</v>
      </c>
      <c r="BM176" s="120" t="s">
        <v>253</v>
      </c>
    </row>
    <row r="177" spans="2:65" s="10" customFormat="1" ht="27" customHeight="1" x14ac:dyDescent="0.25">
      <c r="B177" s="30"/>
      <c r="C177" s="31"/>
      <c r="D177" s="193" t="s">
        <v>136</v>
      </c>
      <c r="E177" s="31"/>
      <c r="F177" s="194" t="s">
        <v>254</v>
      </c>
      <c r="G177" s="31"/>
      <c r="H177" s="31"/>
      <c r="J177" s="31"/>
      <c r="K177" s="31"/>
      <c r="L177" s="61"/>
      <c r="M177" s="195"/>
      <c r="N177" s="31"/>
      <c r="O177" s="31"/>
      <c r="P177" s="31"/>
      <c r="Q177" s="31"/>
      <c r="R177" s="31"/>
      <c r="S177" s="31"/>
      <c r="T177" s="80"/>
      <c r="AT177" s="10" t="s">
        <v>136</v>
      </c>
      <c r="AU177" s="10" t="s">
        <v>81</v>
      </c>
    </row>
    <row r="178" spans="2:65" s="10" customFormat="1" ht="15.75" customHeight="1" x14ac:dyDescent="0.25">
      <c r="B178" s="204"/>
      <c r="C178" s="205"/>
      <c r="D178" s="198" t="s">
        <v>138</v>
      </c>
      <c r="E178" s="205"/>
      <c r="F178" s="206" t="s">
        <v>89</v>
      </c>
      <c r="G178" s="205"/>
      <c r="H178" s="207">
        <v>60</v>
      </c>
      <c r="J178" s="205"/>
      <c r="K178" s="205"/>
      <c r="L178" s="208"/>
      <c r="M178" s="209"/>
      <c r="N178" s="205"/>
      <c r="O178" s="205"/>
      <c r="P178" s="205"/>
      <c r="Q178" s="205"/>
      <c r="R178" s="205"/>
      <c r="S178" s="205"/>
      <c r="T178" s="210"/>
      <c r="AT178" s="211" t="s">
        <v>138</v>
      </c>
      <c r="AU178" s="211" t="s">
        <v>81</v>
      </c>
      <c r="AV178" s="211" t="s">
        <v>81</v>
      </c>
      <c r="AW178" s="211" t="s">
        <v>96</v>
      </c>
      <c r="AX178" s="211" t="s">
        <v>67</v>
      </c>
      <c r="AY178" s="211" t="s">
        <v>127</v>
      </c>
    </row>
    <row r="179" spans="2:65" s="10" customFormat="1" ht="15.75" customHeight="1" x14ac:dyDescent="0.25">
      <c r="B179" s="212"/>
      <c r="C179" s="213"/>
      <c r="D179" s="198" t="s">
        <v>138</v>
      </c>
      <c r="E179" s="213"/>
      <c r="F179" s="214" t="s">
        <v>141</v>
      </c>
      <c r="G179" s="213"/>
      <c r="H179" s="215">
        <v>60</v>
      </c>
      <c r="J179" s="213"/>
      <c r="K179" s="213"/>
      <c r="L179" s="216"/>
      <c r="M179" s="217"/>
      <c r="N179" s="213"/>
      <c r="O179" s="213"/>
      <c r="P179" s="213"/>
      <c r="Q179" s="213"/>
      <c r="R179" s="213"/>
      <c r="S179" s="213"/>
      <c r="T179" s="218"/>
      <c r="AT179" s="219" t="s">
        <v>138</v>
      </c>
      <c r="AU179" s="219" t="s">
        <v>81</v>
      </c>
      <c r="AV179" s="219" t="s">
        <v>134</v>
      </c>
      <c r="AW179" s="219" t="s">
        <v>96</v>
      </c>
      <c r="AX179" s="219" t="s">
        <v>20</v>
      </c>
      <c r="AY179" s="219" t="s">
        <v>127</v>
      </c>
    </row>
    <row r="180" spans="2:65" s="10" customFormat="1" ht="45" customHeight="1" x14ac:dyDescent="0.25">
      <c r="B180" s="30"/>
      <c r="C180" s="181" t="s">
        <v>80</v>
      </c>
      <c r="D180" s="181" t="s">
        <v>129</v>
      </c>
      <c r="E180" s="182" t="s">
        <v>255</v>
      </c>
      <c r="F180" s="183" t="s">
        <v>256</v>
      </c>
      <c r="G180" s="184" t="s">
        <v>144</v>
      </c>
      <c r="H180" s="185">
        <v>16</v>
      </c>
      <c r="I180" s="186"/>
      <c r="J180" s="187">
        <f>ROUND($I$180*$H$180,2)</f>
        <v>0</v>
      </c>
      <c r="K180" s="183" t="s">
        <v>133</v>
      </c>
      <c r="L180" s="61"/>
      <c r="M180" s="188"/>
      <c r="N180" s="189" t="s">
        <v>38</v>
      </c>
      <c r="O180" s="31"/>
      <c r="P180" s="190">
        <f>$O$180*$H$180</f>
        <v>0</v>
      </c>
      <c r="Q180" s="190">
        <v>2.45329</v>
      </c>
      <c r="R180" s="190">
        <f>$Q$180*$H$180</f>
        <v>39.25264</v>
      </c>
      <c r="S180" s="190">
        <v>0</v>
      </c>
      <c r="T180" s="191">
        <f>$S$180*$H$180</f>
        <v>0</v>
      </c>
      <c r="AR180" s="120" t="s">
        <v>134</v>
      </c>
      <c r="AT180" s="120" t="s">
        <v>129</v>
      </c>
      <c r="AU180" s="120" t="s">
        <v>81</v>
      </c>
      <c r="AY180" s="10" t="s">
        <v>127</v>
      </c>
      <c r="BE180" s="192">
        <f>IF($N$180="základní",$J$180,0)</f>
        <v>0</v>
      </c>
      <c r="BF180" s="192">
        <f>IF($N$180="snížená",$J$180,0)</f>
        <v>0</v>
      </c>
      <c r="BG180" s="192">
        <f>IF($N$180="zákl. přenesená",$J$180,0)</f>
        <v>0</v>
      </c>
      <c r="BH180" s="192">
        <f>IF($N$180="sníž. přenesená",$J$180,0)</f>
        <v>0</v>
      </c>
      <c r="BI180" s="192">
        <f>IF($N$180="nulová",$J$180,0)</f>
        <v>0</v>
      </c>
      <c r="BJ180" s="120" t="s">
        <v>20</v>
      </c>
      <c r="BK180" s="192">
        <f>ROUND($I$180*$H$180,2)</f>
        <v>0</v>
      </c>
      <c r="BL180" s="120" t="s">
        <v>134</v>
      </c>
      <c r="BM180" s="120" t="s">
        <v>257</v>
      </c>
    </row>
    <row r="181" spans="2:65" s="10" customFormat="1" ht="16.5" customHeight="1" x14ac:dyDescent="0.25">
      <c r="B181" s="30"/>
      <c r="C181" s="31"/>
      <c r="D181" s="193" t="s">
        <v>136</v>
      </c>
      <c r="E181" s="31"/>
      <c r="F181" s="194" t="s">
        <v>258</v>
      </c>
      <c r="G181" s="31"/>
      <c r="H181" s="31"/>
      <c r="J181" s="31"/>
      <c r="K181" s="31"/>
      <c r="L181" s="61"/>
      <c r="M181" s="195"/>
      <c r="N181" s="31"/>
      <c r="O181" s="31"/>
      <c r="P181" s="31"/>
      <c r="Q181" s="31"/>
      <c r="R181" s="31"/>
      <c r="S181" s="31"/>
      <c r="T181" s="80"/>
      <c r="AT181" s="10" t="s">
        <v>136</v>
      </c>
      <c r="AU181" s="10" t="s">
        <v>81</v>
      </c>
    </row>
    <row r="182" spans="2:65" s="10" customFormat="1" ht="15.75" customHeight="1" x14ac:dyDescent="0.25">
      <c r="B182" s="196"/>
      <c r="C182" s="197"/>
      <c r="D182" s="198" t="s">
        <v>138</v>
      </c>
      <c r="E182" s="197"/>
      <c r="F182" s="199" t="s">
        <v>259</v>
      </c>
      <c r="G182" s="197"/>
      <c r="H182" s="197"/>
      <c r="J182" s="197"/>
      <c r="K182" s="197"/>
      <c r="L182" s="200"/>
      <c r="M182" s="201"/>
      <c r="N182" s="197"/>
      <c r="O182" s="197"/>
      <c r="P182" s="197"/>
      <c r="Q182" s="197"/>
      <c r="R182" s="197"/>
      <c r="S182" s="197"/>
      <c r="T182" s="202"/>
      <c r="AT182" s="203" t="s">
        <v>138</v>
      </c>
      <c r="AU182" s="203" t="s">
        <v>81</v>
      </c>
      <c r="AV182" s="203" t="s">
        <v>20</v>
      </c>
      <c r="AW182" s="203" t="s">
        <v>96</v>
      </c>
      <c r="AX182" s="203" t="s">
        <v>67</v>
      </c>
      <c r="AY182" s="203" t="s">
        <v>127</v>
      </c>
    </row>
    <row r="183" spans="2:65" s="10" customFormat="1" ht="15.75" customHeight="1" x14ac:dyDescent="0.25">
      <c r="B183" s="204"/>
      <c r="C183" s="205"/>
      <c r="D183" s="198" t="s">
        <v>138</v>
      </c>
      <c r="E183" s="205"/>
      <c r="F183" s="206" t="s">
        <v>228</v>
      </c>
      <c r="G183" s="205"/>
      <c r="H183" s="207">
        <v>16</v>
      </c>
      <c r="J183" s="205"/>
      <c r="K183" s="205"/>
      <c r="L183" s="208"/>
      <c r="M183" s="209"/>
      <c r="N183" s="205"/>
      <c r="O183" s="205"/>
      <c r="P183" s="205"/>
      <c r="Q183" s="205"/>
      <c r="R183" s="205"/>
      <c r="S183" s="205"/>
      <c r="T183" s="210"/>
      <c r="AT183" s="211" t="s">
        <v>138</v>
      </c>
      <c r="AU183" s="211" t="s">
        <v>81</v>
      </c>
      <c r="AV183" s="211" t="s">
        <v>81</v>
      </c>
      <c r="AW183" s="211" t="s">
        <v>96</v>
      </c>
      <c r="AX183" s="211" t="s">
        <v>67</v>
      </c>
      <c r="AY183" s="211" t="s">
        <v>127</v>
      </c>
    </row>
    <row r="184" spans="2:65" s="10" customFormat="1" ht="15.75" customHeight="1" x14ac:dyDescent="0.25">
      <c r="B184" s="212"/>
      <c r="C184" s="213"/>
      <c r="D184" s="198" t="s">
        <v>138</v>
      </c>
      <c r="E184" s="213"/>
      <c r="F184" s="214" t="s">
        <v>141</v>
      </c>
      <c r="G184" s="213"/>
      <c r="H184" s="215">
        <v>16</v>
      </c>
      <c r="J184" s="213"/>
      <c r="K184" s="213"/>
      <c r="L184" s="216"/>
      <c r="M184" s="217"/>
      <c r="N184" s="213"/>
      <c r="O184" s="213"/>
      <c r="P184" s="213"/>
      <c r="Q184" s="213"/>
      <c r="R184" s="213"/>
      <c r="S184" s="213"/>
      <c r="T184" s="218"/>
      <c r="AT184" s="219" t="s">
        <v>138</v>
      </c>
      <c r="AU184" s="219" t="s">
        <v>81</v>
      </c>
      <c r="AV184" s="219" t="s">
        <v>134</v>
      </c>
      <c r="AW184" s="219" t="s">
        <v>96</v>
      </c>
      <c r="AX184" s="219" t="s">
        <v>20</v>
      </c>
      <c r="AY184" s="219" t="s">
        <v>127</v>
      </c>
    </row>
    <row r="185" spans="2:65" s="168" customFormat="1" ht="30.75" customHeight="1" x14ac:dyDescent="0.3">
      <c r="B185" s="169"/>
      <c r="C185" s="170"/>
      <c r="D185" s="170" t="s">
        <v>66</v>
      </c>
      <c r="E185" s="179" t="s">
        <v>134</v>
      </c>
      <c r="F185" s="179" t="s">
        <v>260</v>
      </c>
      <c r="G185" s="170"/>
      <c r="H185" s="170"/>
      <c r="J185" s="180">
        <f>$BK$185</f>
        <v>0</v>
      </c>
      <c r="K185" s="170"/>
      <c r="L185" s="173"/>
      <c r="M185" s="174"/>
      <c r="N185" s="170"/>
      <c r="O185" s="170"/>
      <c r="P185" s="175">
        <f>SUM($P$186:$P$190)</f>
        <v>0</v>
      </c>
      <c r="Q185" s="170"/>
      <c r="R185" s="175">
        <f>SUM($R$186:$R$190)</f>
        <v>35.356749999999998</v>
      </c>
      <c r="S185" s="170"/>
      <c r="T185" s="176">
        <f>SUM($T$186:$T$190)</f>
        <v>0</v>
      </c>
      <c r="AR185" s="177" t="s">
        <v>20</v>
      </c>
      <c r="AT185" s="177" t="s">
        <v>66</v>
      </c>
      <c r="AU185" s="177" t="s">
        <v>20</v>
      </c>
      <c r="AY185" s="177" t="s">
        <v>127</v>
      </c>
      <c r="BK185" s="178">
        <f>SUM($BK$186:$BK$190)</f>
        <v>0</v>
      </c>
    </row>
    <row r="186" spans="2:65" s="10" customFormat="1" ht="45" customHeight="1" x14ac:dyDescent="0.25">
      <c r="B186" s="30"/>
      <c r="C186" s="181" t="s">
        <v>9</v>
      </c>
      <c r="D186" s="181" t="s">
        <v>129</v>
      </c>
      <c r="E186" s="182" t="s">
        <v>261</v>
      </c>
      <c r="F186" s="183" t="s">
        <v>262</v>
      </c>
      <c r="G186" s="184" t="s">
        <v>132</v>
      </c>
      <c r="H186" s="185">
        <v>43</v>
      </c>
      <c r="I186" s="186"/>
      <c r="J186" s="187">
        <f>ROUND($I$186*$H$186,2)</f>
        <v>0</v>
      </c>
      <c r="K186" s="183" t="s">
        <v>133</v>
      </c>
      <c r="L186" s="61"/>
      <c r="M186" s="188"/>
      <c r="N186" s="189" t="s">
        <v>38</v>
      </c>
      <c r="O186" s="31"/>
      <c r="P186" s="190">
        <f>$O$186*$H$186</f>
        <v>0</v>
      </c>
      <c r="Q186" s="190">
        <v>0.82225000000000004</v>
      </c>
      <c r="R186" s="190">
        <f>$Q$186*$H$186</f>
        <v>35.356749999999998</v>
      </c>
      <c r="S186" s="190">
        <v>0</v>
      </c>
      <c r="T186" s="191">
        <f>$S$186*$H$186</f>
        <v>0</v>
      </c>
      <c r="AR186" s="120" t="s">
        <v>134</v>
      </c>
      <c r="AT186" s="120" t="s">
        <v>129</v>
      </c>
      <c r="AU186" s="120" t="s">
        <v>81</v>
      </c>
      <c r="AY186" s="10" t="s">
        <v>127</v>
      </c>
      <c r="BE186" s="192">
        <f>IF($N$186="základní",$J$186,0)</f>
        <v>0</v>
      </c>
      <c r="BF186" s="192">
        <f>IF($N$186="snížená",$J$186,0)</f>
        <v>0</v>
      </c>
      <c r="BG186" s="192">
        <f>IF($N$186="zákl. přenesená",$J$186,0)</f>
        <v>0</v>
      </c>
      <c r="BH186" s="192">
        <f>IF($N$186="sníž. přenesená",$J$186,0)</f>
        <v>0</v>
      </c>
      <c r="BI186" s="192">
        <f>IF($N$186="nulová",$J$186,0)</f>
        <v>0</v>
      </c>
      <c r="BJ186" s="120" t="s">
        <v>20</v>
      </c>
      <c r="BK186" s="192">
        <f>ROUND($I$186*$H$186,2)</f>
        <v>0</v>
      </c>
      <c r="BL186" s="120" t="s">
        <v>134</v>
      </c>
      <c r="BM186" s="120" t="s">
        <v>263</v>
      </c>
    </row>
    <row r="187" spans="2:65" s="10" customFormat="1" ht="27" customHeight="1" x14ac:dyDescent="0.25">
      <c r="B187" s="30"/>
      <c r="C187" s="31"/>
      <c r="D187" s="193" t="s">
        <v>136</v>
      </c>
      <c r="E187" s="31"/>
      <c r="F187" s="194" t="s">
        <v>264</v>
      </c>
      <c r="G187" s="31"/>
      <c r="H187" s="31"/>
      <c r="J187" s="31"/>
      <c r="K187" s="31"/>
      <c r="L187" s="61"/>
      <c r="M187" s="195"/>
      <c r="N187" s="31"/>
      <c r="O187" s="31"/>
      <c r="P187" s="31"/>
      <c r="Q187" s="31"/>
      <c r="R187" s="31"/>
      <c r="S187" s="31"/>
      <c r="T187" s="80"/>
      <c r="AT187" s="10" t="s">
        <v>136</v>
      </c>
      <c r="AU187" s="10" t="s">
        <v>81</v>
      </c>
    </row>
    <row r="188" spans="2:65" s="10" customFormat="1" ht="15.75" customHeight="1" x14ac:dyDescent="0.25">
      <c r="B188" s="196"/>
      <c r="C188" s="197"/>
      <c r="D188" s="198" t="s">
        <v>138</v>
      </c>
      <c r="E188" s="197"/>
      <c r="F188" s="199" t="s">
        <v>265</v>
      </c>
      <c r="G188" s="197"/>
      <c r="H188" s="197"/>
      <c r="J188" s="197"/>
      <c r="K188" s="197"/>
      <c r="L188" s="200"/>
      <c r="M188" s="201"/>
      <c r="N188" s="197"/>
      <c r="O188" s="197"/>
      <c r="P188" s="197"/>
      <c r="Q188" s="197"/>
      <c r="R188" s="197"/>
      <c r="S188" s="197"/>
      <c r="T188" s="202"/>
      <c r="AT188" s="203" t="s">
        <v>138</v>
      </c>
      <c r="AU188" s="203" t="s">
        <v>81</v>
      </c>
      <c r="AV188" s="203" t="s">
        <v>20</v>
      </c>
      <c r="AW188" s="203" t="s">
        <v>96</v>
      </c>
      <c r="AX188" s="203" t="s">
        <v>67</v>
      </c>
      <c r="AY188" s="203" t="s">
        <v>127</v>
      </c>
    </row>
    <row r="189" spans="2:65" s="10" customFormat="1" ht="15.75" customHeight="1" x14ac:dyDescent="0.25">
      <c r="B189" s="204"/>
      <c r="C189" s="205"/>
      <c r="D189" s="198" t="s">
        <v>138</v>
      </c>
      <c r="E189" s="205"/>
      <c r="F189" s="206" t="s">
        <v>266</v>
      </c>
      <c r="G189" s="205"/>
      <c r="H189" s="207">
        <v>43</v>
      </c>
      <c r="J189" s="205"/>
      <c r="K189" s="205"/>
      <c r="L189" s="208"/>
      <c r="M189" s="209"/>
      <c r="N189" s="205"/>
      <c r="O189" s="205"/>
      <c r="P189" s="205"/>
      <c r="Q189" s="205"/>
      <c r="R189" s="205"/>
      <c r="S189" s="205"/>
      <c r="T189" s="210"/>
      <c r="AT189" s="211" t="s">
        <v>138</v>
      </c>
      <c r="AU189" s="211" t="s">
        <v>81</v>
      </c>
      <c r="AV189" s="211" t="s">
        <v>81</v>
      </c>
      <c r="AW189" s="211" t="s">
        <v>96</v>
      </c>
      <c r="AX189" s="211" t="s">
        <v>67</v>
      </c>
      <c r="AY189" s="211" t="s">
        <v>127</v>
      </c>
    </row>
    <row r="190" spans="2:65" s="10" customFormat="1" ht="15.75" customHeight="1" x14ac:dyDescent="0.25">
      <c r="B190" s="212"/>
      <c r="C190" s="213"/>
      <c r="D190" s="198" t="s">
        <v>138</v>
      </c>
      <c r="E190" s="213"/>
      <c r="F190" s="214" t="s">
        <v>141</v>
      </c>
      <c r="G190" s="213"/>
      <c r="H190" s="215">
        <v>43</v>
      </c>
      <c r="J190" s="213"/>
      <c r="K190" s="213"/>
      <c r="L190" s="216"/>
      <c r="M190" s="217"/>
      <c r="N190" s="213"/>
      <c r="O190" s="213"/>
      <c r="P190" s="213"/>
      <c r="Q190" s="213"/>
      <c r="R190" s="213"/>
      <c r="S190" s="213"/>
      <c r="T190" s="218"/>
      <c r="AT190" s="219" t="s">
        <v>138</v>
      </c>
      <c r="AU190" s="219" t="s">
        <v>81</v>
      </c>
      <c r="AV190" s="219" t="s">
        <v>134</v>
      </c>
      <c r="AW190" s="219" t="s">
        <v>96</v>
      </c>
      <c r="AX190" s="219" t="s">
        <v>20</v>
      </c>
      <c r="AY190" s="219" t="s">
        <v>127</v>
      </c>
    </row>
    <row r="191" spans="2:65" s="168" customFormat="1" ht="30.75" customHeight="1" x14ac:dyDescent="0.3">
      <c r="B191" s="169"/>
      <c r="C191" s="170"/>
      <c r="D191" s="170" t="s">
        <v>66</v>
      </c>
      <c r="E191" s="179" t="s">
        <v>164</v>
      </c>
      <c r="F191" s="179" t="s">
        <v>267</v>
      </c>
      <c r="G191" s="170"/>
      <c r="H191" s="170"/>
      <c r="J191" s="180">
        <f>$BK$191</f>
        <v>0</v>
      </c>
      <c r="K191" s="170"/>
      <c r="L191" s="173"/>
      <c r="M191" s="174"/>
      <c r="N191" s="170"/>
      <c r="O191" s="170"/>
      <c r="P191" s="175">
        <f>SUM($P$192:$P$196)</f>
        <v>0</v>
      </c>
      <c r="Q191" s="170"/>
      <c r="R191" s="175">
        <f>SUM($R$192:$R$196)</f>
        <v>2.8360499999999997</v>
      </c>
      <c r="S191" s="170"/>
      <c r="T191" s="176">
        <f>SUM($T$192:$T$196)</f>
        <v>0</v>
      </c>
      <c r="AR191" s="177" t="s">
        <v>20</v>
      </c>
      <c r="AT191" s="177" t="s">
        <v>66</v>
      </c>
      <c r="AU191" s="177" t="s">
        <v>20</v>
      </c>
      <c r="AY191" s="177" t="s">
        <v>127</v>
      </c>
      <c r="BK191" s="178">
        <f>SUM($BK$192:$BK$196)</f>
        <v>0</v>
      </c>
    </row>
    <row r="192" spans="2:65" s="10" customFormat="1" ht="15.75" customHeight="1" x14ac:dyDescent="0.25">
      <c r="B192" s="30"/>
      <c r="C192" s="181" t="s">
        <v>268</v>
      </c>
      <c r="D192" s="181" t="s">
        <v>129</v>
      </c>
      <c r="E192" s="182" t="s">
        <v>269</v>
      </c>
      <c r="F192" s="183" t="s">
        <v>270</v>
      </c>
      <c r="G192" s="184" t="s">
        <v>132</v>
      </c>
      <c r="H192" s="185">
        <v>15</v>
      </c>
      <c r="I192" s="186"/>
      <c r="J192" s="187">
        <f>ROUND($I$192*$H$192,2)</f>
        <v>0</v>
      </c>
      <c r="K192" s="183"/>
      <c r="L192" s="61"/>
      <c r="M192" s="188"/>
      <c r="N192" s="189" t="s">
        <v>38</v>
      </c>
      <c r="O192" s="31"/>
      <c r="P192" s="190">
        <f>$O$192*$H$192</f>
        <v>0</v>
      </c>
      <c r="Q192" s="190">
        <v>0.18906999999999999</v>
      </c>
      <c r="R192" s="190">
        <f>$Q$192*$H$192</f>
        <v>2.8360499999999997</v>
      </c>
      <c r="S192" s="190">
        <v>0</v>
      </c>
      <c r="T192" s="191">
        <f>$S$192*$H$192</f>
        <v>0</v>
      </c>
      <c r="AR192" s="120" t="s">
        <v>134</v>
      </c>
      <c r="AT192" s="120" t="s">
        <v>129</v>
      </c>
      <c r="AU192" s="120" t="s">
        <v>81</v>
      </c>
      <c r="AY192" s="10" t="s">
        <v>127</v>
      </c>
      <c r="BE192" s="192">
        <f>IF($N$192="základní",$J$192,0)</f>
        <v>0</v>
      </c>
      <c r="BF192" s="192">
        <f>IF($N$192="snížená",$J$192,0)</f>
        <v>0</v>
      </c>
      <c r="BG192" s="192">
        <f>IF($N$192="zákl. přenesená",$J$192,0)</f>
        <v>0</v>
      </c>
      <c r="BH192" s="192">
        <f>IF($N$192="sníž. přenesená",$J$192,0)</f>
        <v>0</v>
      </c>
      <c r="BI192" s="192">
        <f>IF($N$192="nulová",$J$192,0)</f>
        <v>0</v>
      </c>
      <c r="BJ192" s="120" t="s">
        <v>20</v>
      </c>
      <c r="BK192" s="192">
        <f>ROUND($I$192*$H$192,2)</f>
        <v>0</v>
      </c>
      <c r="BL192" s="120" t="s">
        <v>134</v>
      </c>
      <c r="BM192" s="120" t="s">
        <v>271</v>
      </c>
    </row>
    <row r="193" spans="2:65" s="10" customFormat="1" ht="16.5" customHeight="1" x14ac:dyDescent="0.25">
      <c r="B193" s="30"/>
      <c r="C193" s="31"/>
      <c r="D193" s="193" t="s">
        <v>136</v>
      </c>
      <c r="E193" s="31"/>
      <c r="F193" s="194" t="s">
        <v>270</v>
      </c>
      <c r="G193" s="31"/>
      <c r="H193" s="31"/>
      <c r="J193" s="31"/>
      <c r="K193" s="31"/>
      <c r="L193" s="61"/>
      <c r="M193" s="195"/>
      <c r="N193" s="31"/>
      <c r="O193" s="31"/>
      <c r="P193" s="31"/>
      <c r="Q193" s="31"/>
      <c r="R193" s="31"/>
      <c r="S193" s="31"/>
      <c r="T193" s="80"/>
      <c r="AT193" s="10" t="s">
        <v>136</v>
      </c>
      <c r="AU193" s="10" t="s">
        <v>81</v>
      </c>
    </row>
    <row r="194" spans="2:65" s="10" customFormat="1" ht="57.75" customHeight="1" x14ac:dyDescent="0.25">
      <c r="B194" s="30"/>
      <c r="C194" s="31"/>
      <c r="D194" s="198" t="s">
        <v>272</v>
      </c>
      <c r="E194" s="31"/>
      <c r="F194" s="228" t="s">
        <v>273</v>
      </c>
      <c r="G194" s="31"/>
      <c r="H194" s="31"/>
      <c r="J194" s="31"/>
      <c r="K194" s="31"/>
      <c r="L194" s="61"/>
      <c r="M194" s="195"/>
      <c r="N194" s="31"/>
      <c r="O194" s="31"/>
      <c r="P194" s="31"/>
      <c r="Q194" s="31"/>
      <c r="R194" s="31"/>
      <c r="S194" s="31"/>
      <c r="T194" s="80"/>
      <c r="AT194" s="10" t="s">
        <v>272</v>
      </c>
      <c r="AU194" s="10" t="s">
        <v>81</v>
      </c>
    </row>
    <row r="195" spans="2:65" s="10" customFormat="1" ht="15.75" customHeight="1" x14ac:dyDescent="0.25">
      <c r="B195" s="204"/>
      <c r="C195" s="205"/>
      <c r="D195" s="198" t="s">
        <v>138</v>
      </c>
      <c r="E195" s="205"/>
      <c r="F195" s="206" t="s">
        <v>91</v>
      </c>
      <c r="G195" s="205"/>
      <c r="H195" s="207">
        <v>15</v>
      </c>
      <c r="J195" s="205"/>
      <c r="K195" s="205"/>
      <c r="L195" s="208"/>
      <c r="M195" s="209"/>
      <c r="N195" s="205"/>
      <c r="O195" s="205"/>
      <c r="P195" s="205"/>
      <c r="Q195" s="205"/>
      <c r="R195" s="205"/>
      <c r="S195" s="205"/>
      <c r="T195" s="210"/>
      <c r="AT195" s="211" t="s">
        <v>138</v>
      </c>
      <c r="AU195" s="211" t="s">
        <v>81</v>
      </c>
      <c r="AV195" s="211" t="s">
        <v>81</v>
      </c>
      <c r="AW195" s="211" t="s">
        <v>96</v>
      </c>
      <c r="AX195" s="211" t="s">
        <v>67</v>
      </c>
      <c r="AY195" s="211" t="s">
        <v>127</v>
      </c>
    </row>
    <row r="196" spans="2:65" s="10" customFormat="1" ht="15.75" customHeight="1" x14ac:dyDescent="0.25">
      <c r="B196" s="212"/>
      <c r="C196" s="213"/>
      <c r="D196" s="198" t="s">
        <v>138</v>
      </c>
      <c r="E196" s="213"/>
      <c r="F196" s="214" t="s">
        <v>141</v>
      </c>
      <c r="G196" s="213"/>
      <c r="H196" s="215">
        <v>15</v>
      </c>
      <c r="J196" s="213"/>
      <c r="K196" s="213"/>
      <c r="L196" s="216"/>
      <c r="M196" s="217"/>
      <c r="N196" s="213"/>
      <c r="O196" s="213"/>
      <c r="P196" s="213"/>
      <c r="Q196" s="213"/>
      <c r="R196" s="213"/>
      <c r="S196" s="213"/>
      <c r="T196" s="218"/>
      <c r="AT196" s="219" t="s">
        <v>138</v>
      </c>
      <c r="AU196" s="219" t="s">
        <v>81</v>
      </c>
      <c r="AV196" s="219" t="s">
        <v>134</v>
      </c>
      <c r="AW196" s="219" t="s">
        <v>96</v>
      </c>
      <c r="AX196" s="219" t="s">
        <v>20</v>
      </c>
      <c r="AY196" s="219" t="s">
        <v>127</v>
      </c>
    </row>
    <row r="197" spans="2:65" s="168" customFormat="1" ht="30.75" customHeight="1" x14ac:dyDescent="0.3">
      <c r="B197" s="169"/>
      <c r="C197" s="170"/>
      <c r="D197" s="170" t="s">
        <v>66</v>
      </c>
      <c r="E197" s="179" t="s">
        <v>274</v>
      </c>
      <c r="F197" s="179" t="s">
        <v>275</v>
      </c>
      <c r="G197" s="170"/>
      <c r="H197" s="170"/>
      <c r="J197" s="180">
        <f>$BK$197</f>
        <v>0</v>
      </c>
      <c r="K197" s="170"/>
      <c r="L197" s="173"/>
      <c r="M197" s="174"/>
      <c r="N197" s="170"/>
      <c r="O197" s="170"/>
      <c r="P197" s="175">
        <f>SUM($P$198:$P$207)</f>
        <v>0</v>
      </c>
      <c r="Q197" s="170"/>
      <c r="R197" s="175">
        <f>SUM($R$198:$R$207)</f>
        <v>0</v>
      </c>
      <c r="S197" s="170"/>
      <c r="T197" s="176">
        <f>SUM($T$198:$T$207)</f>
        <v>0</v>
      </c>
      <c r="AR197" s="177" t="s">
        <v>20</v>
      </c>
      <c r="AT197" s="177" t="s">
        <v>66</v>
      </c>
      <c r="AU197" s="177" t="s">
        <v>20</v>
      </c>
      <c r="AY197" s="177" t="s">
        <v>127</v>
      </c>
      <c r="BK197" s="178">
        <f>SUM($BK$198:$BK$207)</f>
        <v>0</v>
      </c>
    </row>
    <row r="198" spans="2:65" s="10" customFormat="1" ht="45" customHeight="1" x14ac:dyDescent="0.25">
      <c r="B198" s="30"/>
      <c r="C198" s="181" t="s">
        <v>276</v>
      </c>
      <c r="D198" s="181" t="s">
        <v>129</v>
      </c>
      <c r="E198" s="182" t="s">
        <v>277</v>
      </c>
      <c r="F198" s="183" t="s">
        <v>278</v>
      </c>
      <c r="G198" s="184" t="s">
        <v>279</v>
      </c>
      <c r="H198" s="185">
        <v>145.227</v>
      </c>
      <c r="I198" s="186"/>
      <c r="J198" s="187">
        <f>ROUND($I$198*$H$198,2)</f>
        <v>0</v>
      </c>
      <c r="K198" s="183" t="s">
        <v>133</v>
      </c>
      <c r="L198" s="61"/>
      <c r="M198" s="188"/>
      <c r="N198" s="189" t="s">
        <v>38</v>
      </c>
      <c r="O198" s="31"/>
      <c r="P198" s="190">
        <f>$O$198*$H$198</f>
        <v>0</v>
      </c>
      <c r="Q198" s="190">
        <v>0</v>
      </c>
      <c r="R198" s="190">
        <f>$Q$198*$H$198</f>
        <v>0</v>
      </c>
      <c r="S198" s="190">
        <v>0</v>
      </c>
      <c r="T198" s="191">
        <f>$S$198*$H$198</f>
        <v>0</v>
      </c>
      <c r="AR198" s="120" t="s">
        <v>134</v>
      </c>
      <c r="AT198" s="120" t="s">
        <v>129</v>
      </c>
      <c r="AU198" s="120" t="s">
        <v>81</v>
      </c>
      <c r="AY198" s="10" t="s">
        <v>127</v>
      </c>
      <c r="BE198" s="192">
        <f>IF($N$198="základní",$J$198,0)</f>
        <v>0</v>
      </c>
      <c r="BF198" s="192">
        <f>IF($N$198="snížená",$J$198,0)</f>
        <v>0</v>
      </c>
      <c r="BG198" s="192">
        <f>IF($N$198="zákl. přenesená",$J$198,0)</f>
        <v>0</v>
      </c>
      <c r="BH198" s="192">
        <f>IF($N$198="sníž. přenesená",$J$198,0)</f>
        <v>0</v>
      </c>
      <c r="BI198" s="192">
        <f>IF($N$198="nulová",$J$198,0)</f>
        <v>0</v>
      </c>
      <c r="BJ198" s="120" t="s">
        <v>20</v>
      </c>
      <c r="BK198" s="192">
        <f>ROUND($I$198*$H$198,2)</f>
        <v>0</v>
      </c>
      <c r="BL198" s="120" t="s">
        <v>134</v>
      </c>
      <c r="BM198" s="120" t="s">
        <v>280</v>
      </c>
    </row>
    <row r="199" spans="2:65" s="10" customFormat="1" ht="27" customHeight="1" x14ac:dyDescent="0.25">
      <c r="B199" s="30"/>
      <c r="C199" s="31"/>
      <c r="D199" s="193" t="s">
        <v>136</v>
      </c>
      <c r="E199" s="31"/>
      <c r="F199" s="194" t="s">
        <v>281</v>
      </c>
      <c r="G199" s="31"/>
      <c r="H199" s="31"/>
      <c r="J199" s="31"/>
      <c r="K199" s="31"/>
      <c r="L199" s="61"/>
      <c r="M199" s="195"/>
      <c r="N199" s="31"/>
      <c r="O199" s="31"/>
      <c r="P199" s="31"/>
      <c r="Q199" s="31"/>
      <c r="R199" s="31"/>
      <c r="S199" s="31"/>
      <c r="T199" s="80"/>
      <c r="AT199" s="10" t="s">
        <v>136</v>
      </c>
      <c r="AU199" s="10" t="s">
        <v>81</v>
      </c>
    </row>
    <row r="200" spans="2:65" s="10" customFormat="1" ht="15.75" customHeight="1" x14ac:dyDescent="0.25">
      <c r="B200" s="30"/>
      <c r="C200" s="181" t="s">
        <v>282</v>
      </c>
      <c r="D200" s="181" t="s">
        <v>129</v>
      </c>
      <c r="E200" s="182" t="s">
        <v>283</v>
      </c>
      <c r="F200" s="183" t="s">
        <v>284</v>
      </c>
      <c r="G200" s="184" t="s">
        <v>285</v>
      </c>
      <c r="H200" s="185">
        <v>1</v>
      </c>
      <c r="I200" s="186"/>
      <c r="J200" s="187">
        <f>ROUND($I$200*$H$200,2)</f>
        <v>0</v>
      </c>
      <c r="K200" s="183"/>
      <c r="L200" s="61"/>
      <c r="M200" s="188"/>
      <c r="N200" s="189" t="s">
        <v>38</v>
      </c>
      <c r="O200" s="31"/>
      <c r="P200" s="190">
        <f>$O$200*$H$200</f>
        <v>0</v>
      </c>
      <c r="Q200" s="190">
        <v>0</v>
      </c>
      <c r="R200" s="190">
        <f>$Q$200*$H$200</f>
        <v>0</v>
      </c>
      <c r="S200" s="190">
        <v>0</v>
      </c>
      <c r="T200" s="191">
        <f>$S$200*$H$200</f>
        <v>0</v>
      </c>
      <c r="AR200" s="120" t="s">
        <v>134</v>
      </c>
      <c r="AT200" s="120" t="s">
        <v>129</v>
      </c>
      <c r="AU200" s="120" t="s">
        <v>81</v>
      </c>
      <c r="AY200" s="10" t="s">
        <v>127</v>
      </c>
      <c r="BE200" s="192">
        <f>IF($N$200="základní",$J$200,0)</f>
        <v>0</v>
      </c>
      <c r="BF200" s="192">
        <f>IF($N$200="snížená",$J$200,0)</f>
        <v>0</v>
      </c>
      <c r="BG200" s="192">
        <f>IF($N$200="zákl. přenesená",$J$200,0)</f>
        <v>0</v>
      </c>
      <c r="BH200" s="192">
        <f>IF($N$200="sníž. přenesená",$J$200,0)</f>
        <v>0</v>
      </c>
      <c r="BI200" s="192">
        <f>IF($N$200="nulová",$J$200,0)</f>
        <v>0</v>
      </c>
      <c r="BJ200" s="120" t="s">
        <v>20</v>
      </c>
      <c r="BK200" s="192">
        <f>ROUND($I$200*$H$200,2)</f>
        <v>0</v>
      </c>
      <c r="BL200" s="120" t="s">
        <v>134</v>
      </c>
      <c r="BM200" s="120" t="s">
        <v>286</v>
      </c>
    </row>
    <row r="201" spans="2:65" s="10" customFormat="1" ht="16.5" customHeight="1" x14ac:dyDescent="0.25">
      <c r="B201" s="30"/>
      <c r="C201" s="31"/>
      <c r="D201" s="193" t="s">
        <v>136</v>
      </c>
      <c r="E201" s="31"/>
      <c r="F201" s="194" t="s">
        <v>284</v>
      </c>
      <c r="G201" s="31"/>
      <c r="H201" s="31"/>
      <c r="J201" s="31"/>
      <c r="K201" s="31"/>
      <c r="L201" s="61"/>
      <c r="M201" s="195"/>
      <c r="N201" s="31"/>
      <c r="O201" s="31"/>
      <c r="P201" s="31"/>
      <c r="Q201" s="31"/>
      <c r="R201" s="31"/>
      <c r="S201" s="31"/>
      <c r="T201" s="80"/>
      <c r="AT201" s="10" t="s">
        <v>136</v>
      </c>
      <c r="AU201" s="10" t="s">
        <v>81</v>
      </c>
    </row>
    <row r="202" spans="2:65" s="10" customFormat="1" ht="27" customHeight="1" x14ac:dyDescent="0.25">
      <c r="B202" s="30"/>
      <c r="C202" s="181" t="s">
        <v>287</v>
      </c>
      <c r="D202" s="181" t="s">
        <v>129</v>
      </c>
      <c r="E202" s="182" t="s">
        <v>288</v>
      </c>
      <c r="F202" s="183" t="s">
        <v>289</v>
      </c>
      <c r="G202" s="184" t="s">
        <v>285</v>
      </c>
      <c r="H202" s="185">
        <v>1</v>
      </c>
      <c r="I202" s="186"/>
      <c r="J202" s="187">
        <f>ROUND($I$202*$H$202,2)</f>
        <v>0</v>
      </c>
      <c r="K202" s="183"/>
      <c r="L202" s="61"/>
      <c r="M202" s="188"/>
      <c r="N202" s="189" t="s">
        <v>38</v>
      </c>
      <c r="O202" s="31"/>
      <c r="P202" s="190">
        <f>$O$202*$H$202</f>
        <v>0</v>
      </c>
      <c r="Q202" s="190">
        <v>0</v>
      </c>
      <c r="R202" s="190">
        <f>$Q$202*$H$202</f>
        <v>0</v>
      </c>
      <c r="S202" s="190">
        <v>0</v>
      </c>
      <c r="T202" s="191">
        <f>$S$202*$H$202</f>
        <v>0</v>
      </c>
      <c r="AR202" s="120" t="s">
        <v>134</v>
      </c>
      <c r="AT202" s="120" t="s">
        <v>129</v>
      </c>
      <c r="AU202" s="120" t="s">
        <v>81</v>
      </c>
      <c r="AY202" s="10" t="s">
        <v>127</v>
      </c>
      <c r="BE202" s="192">
        <f>IF($N$202="základní",$J$202,0)</f>
        <v>0</v>
      </c>
      <c r="BF202" s="192">
        <f>IF($N$202="snížená",$J$202,0)</f>
        <v>0</v>
      </c>
      <c r="BG202" s="192">
        <f>IF($N$202="zákl. přenesená",$J$202,0)</f>
        <v>0</v>
      </c>
      <c r="BH202" s="192">
        <f>IF($N$202="sníž. přenesená",$J$202,0)</f>
        <v>0</v>
      </c>
      <c r="BI202" s="192">
        <f>IF($N$202="nulová",$J$202,0)</f>
        <v>0</v>
      </c>
      <c r="BJ202" s="120" t="s">
        <v>20</v>
      </c>
      <c r="BK202" s="192">
        <f>ROUND($I$202*$H$202,2)</f>
        <v>0</v>
      </c>
      <c r="BL202" s="120" t="s">
        <v>134</v>
      </c>
      <c r="BM202" s="120" t="s">
        <v>290</v>
      </c>
    </row>
    <row r="203" spans="2:65" s="10" customFormat="1" ht="16.5" customHeight="1" x14ac:dyDescent="0.25">
      <c r="B203" s="30"/>
      <c r="C203" s="31"/>
      <c r="D203" s="193" t="s">
        <v>136</v>
      </c>
      <c r="E203" s="31"/>
      <c r="F203" s="194" t="s">
        <v>291</v>
      </c>
      <c r="G203" s="31"/>
      <c r="H203" s="31"/>
      <c r="J203" s="31"/>
      <c r="K203" s="31"/>
      <c r="L203" s="61"/>
      <c r="M203" s="195"/>
      <c r="N203" s="31"/>
      <c r="O203" s="31"/>
      <c r="P203" s="31"/>
      <c r="Q203" s="31"/>
      <c r="R203" s="31"/>
      <c r="S203" s="31"/>
      <c r="T203" s="80"/>
      <c r="AT203" s="10" t="s">
        <v>136</v>
      </c>
      <c r="AU203" s="10" t="s">
        <v>81</v>
      </c>
    </row>
    <row r="204" spans="2:65" s="10" customFormat="1" ht="27" customHeight="1" x14ac:dyDescent="0.25">
      <c r="B204" s="30"/>
      <c r="C204" s="181" t="s">
        <v>292</v>
      </c>
      <c r="D204" s="181" t="s">
        <v>129</v>
      </c>
      <c r="E204" s="182" t="s">
        <v>293</v>
      </c>
      <c r="F204" s="183" t="s">
        <v>294</v>
      </c>
      <c r="G204" s="184" t="s">
        <v>285</v>
      </c>
      <c r="H204" s="185">
        <v>1</v>
      </c>
      <c r="I204" s="186"/>
      <c r="J204" s="187">
        <f>ROUND($I$204*$H$204,2)</f>
        <v>0</v>
      </c>
      <c r="K204" s="183"/>
      <c r="L204" s="61"/>
      <c r="M204" s="188"/>
      <c r="N204" s="189" t="s">
        <v>38</v>
      </c>
      <c r="O204" s="31"/>
      <c r="P204" s="190">
        <f>$O$204*$H$204</f>
        <v>0</v>
      </c>
      <c r="Q204" s="190">
        <v>0</v>
      </c>
      <c r="R204" s="190">
        <f>$Q$204*$H$204</f>
        <v>0</v>
      </c>
      <c r="S204" s="190">
        <v>0</v>
      </c>
      <c r="T204" s="191">
        <f>$S$204*$H$204</f>
        <v>0</v>
      </c>
      <c r="AR204" s="120" t="s">
        <v>134</v>
      </c>
      <c r="AT204" s="120" t="s">
        <v>129</v>
      </c>
      <c r="AU204" s="120" t="s">
        <v>81</v>
      </c>
      <c r="AY204" s="10" t="s">
        <v>127</v>
      </c>
      <c r="BE204" s="192">
        <f>IF($N$204="základní",$J$204,0)</f>
        <v>0</v>
      </c>
      <c r="BF204" s="192">
        <f>IF($N$204="snížená",$J$204,0)</f>
        <v>0</v>
      </c>
      <c r="BG204" s="192">
        <f>IF($N$204="zákl. přenesená",$J$204,0)</f>
        <v>0</v>
      </c>
      <c r="BH204" s="192">
        <f>IF($N$204="sníž. přenesená",$J$204,0)</f>
        <v>0</v>
      </c>
      <c r="BI204" s="192">
        <f>IF($N$204="nulová",$J$204,0)</f>
        <v>0</v>
      </c>
      <c r="BJ204" s="120" t="s">
        <v>20</v>
      </c>
      <c r="BK204" s="192">
        <f>ROUND($I$204*$H$204,2)</f>
        <v>0</v>
      </c>
      <c r="BL204" s="120" t="s">
        <v>134</v>
      </c>
      <c r="BM204" s="120" t="s">
        <v>295</v>
      </c>
    </row>
    <row r="205" spans="2:65" s="10" customFormat="1" ht="16.5" customHeight="1" x14ac:dyDescent="0.25">
      <c r="B205" s="30"/>
      <c r="C205" s="31"/>
      <c r="D205" s="193" t="s">
        <v>136</v>
      </c>
      <c r="E205" s="31"/>
      <c r="F205" s="194" t="s">
        <v>296</v>
      </c>
      <c r="G205" s="31"/>
      <c r="H205" s="31"/>
      <c r="J205" s="31"/>
      <c r="K205" s="31"/>
      <c r="L205" s="61"/>
      <c r="M205" s="195"/>
      <c r="N205" s="31"/>
      <c r="O205" s="31"/>
      <c r="P205" s="31"/>
      <c r="Q205" s="31"/>
      <c r="R205" s="31"/>
      <c r="S205" s="31"/>
      <c r="T205" s="80"/>
      <c r="AT205" s="10" t="s">
        <v>136</v>
      </c>
      <c r="AU205" s="10" t="s">
        <v>81</v>
      </c>
    </row>
    <row r="206" spans="2:65" s="10" customFormat="1" ht="15.75" customHeight="1" x14ac:dyDescent="0.25">
      <c r="B206" s="30"/>
      <c r="C206" s="181" t="s">
        <v>297</v>
      </c>
      <c r="D206" s="181" t="s">
        <v>129</v>
      </c>
      <c r="E206" s="182" t="s">
        <v>298</v>
      </c>
      <c r="F206" s="183" t="s">
        <v>299</v>
      </c>
      <c r="G206" s="184" t="s">
        <v>285</v>
      </c>
      <c r="H206" s="185">
        <v>1</v>
      </c>
      <c r="I206" s="186"/>
      <c r="J206" s="187">
        <f>ROUND($I$206*$H$206,2)</f>
        <v>0</v>
      </c>
      <c r="K206" s="183"/>
      <c r="L206" s="61"/>
      <c r="M206" s="188"/>
      <c r="N206" s="189" t="s">
        <v>38</v>
      </c>
      <c r="O206" s="31"/>
      <c r="P206" s="190">
        <f>$O$206*$H$206</f>
        <v>0</v>
      </c>
      <c r="Q206" s="190">
        <v>0</v>
      </c>
      <c r="R206" s="190">
        <f>$Q$206*$H$206</f>
        <v>0</v>
      </c>
      <c r="S206" s="190">
        <v>0</v>
      </c>
      <c r="T206" s="191">
        <f>$S$206*$H$206</f>
        <v>0</v>
      </c>
      <c r="AR206" s="120" t="s">
        <v>134</v>
      </c>
      <c r="AT206" s="120" t="s">
        <v>129</v>
      </c>
      <c r="AU206" s="120" t="s">
        <v>81</v>
      </c>
      <c r="AY206" s="10" t="s">
        <v>127</v>
      </c>
      <c r="BE206" s="192">
        <f>IF($N$206="základní",$J$206,0)</f>
        <v>0</v>
      </c>
      <c r="BF206" s="192">
        <f>IF($N$206="snížená",$J$206,0)</f>
        <v>0</v>
      </c>
      <c r="BG206" s="192">
        <f>IF($N$206="zákl. přenesená",$J$206,0)</f>
        <v>0</v>
      </c>
      <c r="BH206" s="192">
        <f>IF($N$206="sníž. přenesená",$J$206,0)</f>
        <v>0</v>
      </c>
      <c r="BI206" s="192">
        <f>IF($N$206="nulová",$J$206,0)</f>
        <v>0</v>
      </c>
      <c r="BJ206" s="120" t="s">
        <v>20</v>
      </c>
      <c r="BK206" s="192">
        <f>ROUND($I$206*$H$206,2)</f>
        <v>0</v>
      </c>
      <c r="BL206" s="120" t="s">
        <v>134</v>
      </c>
      <c r="BM206" s="120" t="s">
        <v>300</v>
      </c>
    </row>
    <row r="207" spans="2:65" s="10" customFormat="1" ht="16.5" customHeight="1" x14ac:dyDescent="0.25">
      <c r="B207" s="30"/>
      <c r="C207" s="31"/>
      <c r="D207" s="193" t="s">
        <v>136</v>
      </c>
      <c r="E207" s="31"/>
      <c r="F207" s="194" t="s">
        <v>299</v>
      </c>
      <c r="G207" s="31"/>
      <c r="H207" s="31"/>
      <c r="J207" s="31"/>
      <c r="K207" s="31"/>
      <c r="L207" s="61"/>
      <c r="M207" s="195"/>
      <c r="N207" s="31"/>
      <c r="O207" s="31"/>
      <c r="P207" s="31"/>
      <c r="Q207" s="31"/>
      <c r="R207" s="31"/>
      <c r="S207" s="31"/>
      <c r="T207" s="80"/>
      <c r="AT207" s="10" t="s">
        <v>136</v>
      </c>
      <c r="AU207" s="10" t="s">
        <v>81</v>
      </c>
    </row>
    <row r="208" spans="2:65" s="168" customFormat="1" ht="37.5" customHeight="1" x14ac:dyDescent="0.35">
      <c r="B208" s="169"/>
      <c r="C208" s="170"/>
      <c r="D208" s="170" t="s">
        <v>66</v>
      </c>
      <c r="E208" s="171" t="s">
        <v>301</v>
      </c>
      <c r="F208" s="171" t="s">
        <v>302</v>
      </c>
      <c r="G208" s="170"/>
      <c r="H208" s="170"/>
      <c r="J208" s="172">
        <f>$BK$208</f>
        <v>0</v>
      </c>
      <c r="K208" s="170"/>
      <c r="L208" s="173"/>
      <c r="M208" s="174"/>
      <c r="N208" s="170"/>
      <c r="O208" s="170"/>
      <c r="P208" s="175">
        <f>$P$209+$P$215+$P$258+$P$275</f>
        <v>0</v>
      </c>
      <c r="Q208" s="170"/>
      <c r="R208" s="175">
        <f>$R$209+$R$215+$R$258+$R$275</f>
        <v>1.7361</v>
      </c>
      <c r="S208" s="170"/>
      <c r="T208" s="176">
        <f>$T$209+$T$215+$T$258+$T$275</f>
        <v>0</v>
      </c>
      <c r="AR208" s="177" t="s">
        <v>81</v>
      </c>
      <c r="AT208" s="177" t="s">
        <v>66</v>
      </c>
      <c r="AU208" s="177" t="s">
        <v>67</v>
      </c>
      <c r="AY208" s="177" t="s">
        <v>127</v>
      </c>
      <c r="BK208" s="178">
        <f>$BK$209+$BK$215+$BK$258+$BK$275</f>
        <v>0</v>
      </c>
    </row>
    <row r="209" spans="2:65" s="168" customFormat="1" ht="21" customHeight="1" x14ac:dyDescent="0.3">
      <c r="B209" s="169"/>
      <c r="C209" s="170"/>
      <c r="D209" s="170" t="s">
        <v>66</v>
      </c>
      <c r="E209" s="179" t="s">
        <v>303</v>
      </c>
      <c r="F209" s="179" t="s">
        <v>304</v>
      </c>
      <c r="G209" s="170"/>
      <c r="H209" s="170"/>
      <c r="J209" s="180">
        <f>$BK$209</f>
        <v>0</v>
      </c>
      <c r="K209" s="170"/>
      <c r="L209" s="173"/>
      <c r="M209" s="174"/>
      <c r="N209" s="170"/>
      <c r="O209" s="170"/>
      <c r="P209" s="175">
        <f>SUM($P$210:$P$214)</f>
        <v>0</v>
      </c>
      <c r="Q209" s="170"/>
      <c r="R209" s="175">
        <f>SUM($R$210:$R$214)</f>
        <v>0.79109999999999991</v>
      </c>
      <c r="S209" s="170"/>
      <c r="T209" s="176">
        <f>SUM($T$210:$T$214)</f>
        <v>0</v>
      </c>
      <c r="AR209" s="177" t="s">
        <v>81</v>
      </c>
      <c r="AT209" s="177" t="s">
        <v>66</v>
      </c>
      <c r="AU209" s="177" t="s">
        <v>20</v>
      </c>
      <c r="AY209" s="177" t="s">
        <v>127</v>
      </c>
      <c r="BK209" s="178">
        <f>SUM($BK$210:$BK$214)</f>
        <v>0</v>
      </c>
    </row>
    <row r="210" spans="2:65" s="10" customFormat="1" ht="45" customHeight="1" x14ac:dyDescent="0.25">
      <c r="B210" s="30"/>
      <c r="C210" s="181" t="s">
        <v>305</v>
      </c>
      <c r="D210" s="181" t="s">
        <v>129</v>
      </c>
      <c r="E210" s="182" t="s">
        <v>306</v>
      </c>
      <c r="F210" s="183" t="s">
        <v>307</v>
      </c>
      <c r="G210" s="184" t="s">
        <v>132</v>
      </c>
      <c r="H210" s="185">
        <v>90</v>
      </c>
      <c r="I210" s="186"/>
      <c r="J210" s="187">
        <f>ROUND($I$210*$H$210,2)</f>
        <v>0</v>
      </c>
      <c r="K210" s="183" t="s">
        <v>133</v>
      </c>
      <c r="L210" s="61"/>
      <c r="M210" s="188"/>
      <c r="N210" s="189" t="s">
        <v>38</v>
      </c>
      <c r="O210" s="31"/>
      <c r="P210" s="190">
        <f>$O$210*$H$210</f>
        <v>0</v>
      </c>
      <c r="Q210" s="190">
        <v>8.7899999999999992E-3</v>
      </c>
      <c r="R210" s="190">
        <f>$Q$210*$H$210</f>
        <v>0.79109999999999991</v>
      </c>
      <c r="S210" s="190">
        <v>0</v>
      </c>
      <c r="T210" s="191">
        <f>$S$210*$H$210</f>
        <v>0</v>
      </c>
      <c r="AR210" s="120" t="s">
        <v>228</v>
      </c>
      <c r="AT210" s="120" t="s">
        <v>129</v>
      </c>
      <c r="AU210" s="120" t="s">
        <v>81</v>
      </c>
      <c r="AY210" s="10" t="s">
        <v>127</v>
      </c>
      <c r="BE210" s="192">
        <f>IF($N$210="základní",$J$210,0)</f>
        <v>0</v>
      </c>
      <c r="BF210" s="192">
        <f>IF($N$210="snížená",$J$210,0)</f>
        <v>0</v>
      </c>
      <c r="BG210" s="192">
        <f>IF($N$210="zákl. přenesená",$J$210,0)</f>
        <v>0</v>
      </c>
      <c r="BH210" s="192">
        <f>IF($N$210="sníž. přenesená",$J$210,0)</f>
        <v>0</v>
      </c>
      <c r="BI210" s="192">
        <f>IF($N$210="nulová",$J$210,0)</f>
        <v>0</v>
      </c>
      <c r="BJ210" s="120" t="s">
        <v>20</v>
      </c>
      <c r="BK210" s="192">
        <f>ROUND($I$210*$H$210,2)</f>
        <v>0</v>
      </c>
      <c r="BL210" s="120" t="s">
        <v>228</v>
      </c>
      <c r="BM210" s="120" t="s">
        <v>308</v>
      </c>
    </row>
    <row r="211" spans="2:65" s="10" customFormat="1" ht="27" customHeight="1" x14ac:dyDescent="0.25">
      <c r="B211" s="30"/>
      <c r="C211" s="31"/>
      <c r="D211" s="193" t="s">
        <v>136</v>
      </c>
      <c r="E211" s="31"/>
      <c r="F211" s="194" t="s">
        <v>309</v>
      </c>
      <c r="G211" s="31"/>
      <c r="H211" s="31"/>
      <c r="J211" s="31"/>
      <c r="K211" s="31"/>
      <c r="L211" s="61"/>
      <c r="M211" s="195"/>
      <c r="N211" s="31"/>
      <c r="O211" s="31"/>
      <c r="P211" s="31"/>
      <c r="Q211" s="31"/>
      <c r="R211" s="31"/>
      <c r="S211" s="31"/>
      <c r="T211" s="80"/>
      <c r="AT211" s="10" t="s">
        <v>136</v>
      </c>
      <c r="AU211" s="10" t="s">
        <v>81</v>
      </c>
    </row>
    <row r="212" spans="2:65" s="10" customFormat="1" ht="15.75" customHeight="1" x14ac:dyDescent="0.25">
      <c r="B212" s="196"/>
      <c r="C212" s="197"/>
      <c r="D212" s="198" t="s">
        <v>138</v>
      </c>
      <c r="E212" s="197"/>
      <c r="F212" s="199" t="s">
        <v>310</v>
      </c>
      <c r="G212" s="197"/>
      <c r="H212" s="197"/>
      <c r="J212" s="197"/>
      <c r="K212" s="197"/>
      <c r="L212" s="200"/>
      <c r="M212" s="201"/>
      <c r="N212" s="197"/>
      <c r="O212" s="197"/>
      <c r="P212" s="197"/>
      <c r="Q212" s="197"/>
      <c r="R212" s="197"/>
      <c r="S212" s="197"/>
      <c r="T212" s="202"/>
      <c r="AT212" s="203" t="s">
        <v>138</v>
      </c>
      <c r="AU212" s="203" t="s">
        <v>81</v>
      </c>
      <c r="AV212" s="203" t="s">
        <v>20</v>
      </c>
      <c r="AW212" s="203" t="s">
        <v>96</v>
      </c>
      <c r="AX212" s="203" t="s">
        <v>67</v>
      </c>
      <c r="AY212" s="203" t="s">
        <v>127</v>
      </c>
    </row>
    <row r="213" spans="2:65" s="10" customFormat="1" ht="15.75" customHeight="1" x14ac:dyDescent="0.25">
      <c r="B213" s="204"/>
      <c r="C213" s="205"/>
      <c r="D213" s="198" t="s">
        <v>138</v>
      </c>
      <c r="E213" s="205"/>
      <c r="F213" s="206" t="s">
        <v>311</v>
      </c>
      <c r="G213" s="205"/>
      <c r="H213" s="207">
        <v>90</v>
      </c>
      <c r="J213" s="205"/>
      <c r="K213" s="205"/>
      <c r="L213" s="208"/>
      <c r="M213" s="209"/>
      <c r="N213" s="205"/>
      <c r="O213" s="205"/>
      <c r="P213" s="205"/>
      <c r="Q213" s="205"/>
      <c r="R213" s="205"/>
      <c r="S213" s="205"/>
      <c r="T213" s="210"/>
      <c r="AT213" s="211" t="s">
        <v>138</v>
      </c>
      <c r="AU213" s="211" t="s">
        <v>81</v>
      </c>
      <c r="AV213" s="211" t="s">
        <v>81</v>
      </c>
      <c r="AW213" s="211" t="s">
        <v>96</v>
      </c>
      <c r="AX213" s="211" t="s">
        <v>67</v>
      </c>
      <c r="AY213" s="211" t="s">
        <v>127</v>
      </c>
    </row>
    <row r="214" spans="2:65" s="10" customFormat="1" ht="15.75" customHeight="1" x14ac:dyDescent="0.25">
      <c r="B214" s="212"/>
      <c r="C214" s="213"/>
      <c r="D214" s="198" t="s">
        <v>138</v>
      </c>
      <c r="E214" s="213"/>
      <c r="F214" s="214" t="s">
        <v>141</v>
      </c>
      <c r="G214" s="213"/>
      <c r="H214" s="215">
        <v>90</v>
      </c>
      <c r="J214" s="213"/>
      <c r="K214" s="213"/>
      <c r="L214" s="216"/>
      <c r="M214" s="217"/>
      <c r="N214" s="213"/>
      <c r="O214" s="213"/>
      <c r="P214" s="213"/>
      <c r="Q214" s="213"/>
      <c r="R214" s="213"/>
      <c r="S214" s="213"/>
      <c r="T214" s="218"/>
      <c r="AT214" s="219" t="s">
        <v>138</v>
      </c>
      <c r="AU214" s="219" t="s">
        <v>81</v>
      </c>
      <c r="AV214" s="219" t="s">
        <v>134</v>
      </c>
      <c r="AW214" s="219" t="s">
        <v>96</v>
      </c>
      <c r="AX214" s="219" t="s">
        <v>20</v>
      </c>
      <c r="AY214" s="219" t="s">
        <v>127</v>
      </c>
    </row>
    <row r="215" spans="2:65" s="168" customFormat="1" ht="30.75" customHeight="1" x14ac:dyDescent="0.3">
      <c r="B215" s="169"/>
      <c r="C215" s="170"/>
      <c r="D215" s="170" t="s">
        <v>66</v>
      </c>
      <c r="E215" s="179" t="s">
        <v>312</v>
      </c>
      <c r="F215" s="179" t="s">
        <v>313</v>
      </c>
      <c r="G215" s="170"/>
      <c r="H215" s="170"/>
      <c r="J215" s="180">
        <f>$BK$215</f>
        <v>0</v>
      </c>
      <c r="K215" s="170"/>
      <c r="L215" s="173"/>
      <c r="M215" s="174"/>
      <c r="N215" s="170"/>
      <c r="O215" s="170"/>
      <c r="P215" s="175">
        <f>SUM($P$216:$P$257)</f>
        <v>0</v>
      </c>
      <c r="Q215" s="170"/>
      <c r="R215" s="175">
        <f>SUM($R$216:$R$257)</f>
        <v>0</v>
      </c>
      <c r="S215" s="170"/>
      <c r="T215" s="176">
        <f>SUM($T$216:$T$257)</f>
        <v>0</v>
      </c>
      <c r="AR215" s="177" t="s">
        <v>81</v>
      </c>
      <c r="AT215" s="177" t="s">
        <v>66</v>
      </c>
      <c r="AU215" s="177" t="s">
        <v>20</v>
      </c>
      <c r="AY215" s="177" t="s">
        <v>127</v>
      </c>
      <c r="BK215" s="178">
        <f>SUM($BK$216:$BK$257)</f>
        <v>0</v>
      </c>
    </row>
    <row r="216" spans="2:65" s="10" customFormat="1" ht="15.75" customHeight="1" x14ac:dyDescent="0.25">
      <c r="B216" s="30"/>
      <c r="C216" s="229" t="s">
        <v>314</v>
      </c>
      <c r="D216" s="229" t="s">
        <v>315</v>
      </c>
      <c r="E216" s="230" t="s">
        <v>316</v>
      </c>
      <c r="F216" s="231" t="s">
        <v>317</v>
      </c>
      <c r="G216" s="232" t="s">
        <v>285</v>
      </c>
      <c r="H216" s="233">
        <v>1</v>
      </c>
      <c r="I216" s="234"/>
      <c r="J216" s="235">
        <f>ROUND($I$216*$H$216,2)</f>
        <v>0</v>
      </c>
      <c r="K216" s="231"/>
      <c r="L216" s="236"/>
      <c r="M216" s="237"/>
      <c r="N216" s="238" t="s">
        <v>38</v>
      </c>
      <c r="O216" s="31"/>
      <c r="P216" s="190">
        <f>$O$216*$H$216</f>
        <v>0</v>
      </c>
      <c r="Q216" s="190">
        <v>0</v>
      </c>
      <c r="R216" s="190">
        <f>$Q$216*$H$216</f>
        <v>0</v>
      </c>
      <c r="S216" s="190">
        <v>0</v>
      </c>
      <c r="T216" s="191">
        <f>$S$216*$H$216</f>
        <v>0</v>
      </c>
      <c r="AR216" s="120" t="s">
        <v>318</v>
      </c>
      <c r="AT216" s="120" t="s">
        <v>315</v>
      </c>
      <c r="AU216" s="120" t="s">
        <v>81</v>
      </c>
      <c r="AY216" s="10" t="s">
        <v>127</v>
      </c>
      <c r="BE216" s="192">
        <f>IF($N$216="základní",$J$216,0)</f>
        <v>0</v>
      </c>
      <c r="BF216" s="192">
        <f>IF($N$216="snížená",$J$216,0)</f>
        <v>0</v>
      </c>
      <c r="BG216" s="192">
        <f>IF($N$216="zákl. přenesená",$J$216,0)</f>
        <v>0</v>
      </c>
      <c r="BH216" s="192">
        <f>IF($N$216="sníž. přenesená",$J$216,0)</f>
        <v>0</v>
      </c>
      <c r="BI216" s="192">
        <f>IF($N$216="nulová",$J$216,0)</f>
        <v>0</v>
      </c>
      <c r="BJ216" s="120" t="s">
        <v>20</v>
      </c>
      <c r="BK216" s="192">
        <f>ROUND($I$216*$H$216,2)</f>
        <v>0</v>
      </c>
      <c r="BL216" s="120" t="s">
        <v>228</v>
      </c>
      <c r="BM216" s="120" t="s">
        <v>319</v>
      </c>
    </row>
    <row r="217" spans="2:65" s="10" customFormat="1" ht="16.5" customHeight="1" x14ac:dyDescent="0.25">
      <c r="B217" s="30"/>
      <c r="C217" s="31"/>
      <c r="D217" s="193" t="s">
        <v>136</v>
      </c>
      <c r="E217" s="31"/>
      <c r="F217" s="194" t="s">
        <v>317</v>
      </c>
      <c r="G217" s="31"/>
      <c r="H217" s="31"/>
      <c r="J217" s="31"/>
      <c r="K217" s="31"/>
      <c r="L217" s="61"/>
      <c r="M217" s="195"/>
      <c r="N217" s="31"/>
      <c r="O217" s="31"/>
      <c r="P217" s="31"/>
      <c r="Q217" s="31"/>
      <c r="R217" s="31"/>
      <c r="S217" s="31"/>
      <c r="T217" s="80"/>
      <c r="AT217" s="10" t="s">
        <v>136</v>
      </c>
      <c r="AU217" s="10" t="s">
        <v>81</v>
      </c>
    </row>
    <row r="218" spans="2:65" s="10" customFormat="1" ht="44.25" customHeight="1" x14ac:dyDescent="0.25">
      <c r="B218" s="30"/>
      <c r="C218" s="31"/>
      <c r="D218" s="198" t="s">
        <v>272</v>
      </c>
      <c r="E218" s="31"/>
      <c r="F218" s="228" t="s">
        <v>320</v>
      </c>
      <c r="G218" s="31"/>
      <c r="H218" s="31"/>
      <c r="J218" s="31"/>
      <c r="K218" s="31"/>
      <c r="L218" s="61"/>
      <c r="M218" s="195"/>
      <c r="N218" s="31"/>
      <c r="O218" s="31"/>
      <c r="P218" s="31"/>
      <c r="Q218" s="31"/>
      <c r="R218" s="31"/>
      <c r="S218" s="31"/>
      <c r="T218" s="80"/>
      <c r="AT218" s="10" t="s">
        <v>272</v>
      </c>
      <c r="AU218" s="10" t="s">
        <v>81</v>
      </c>
    </row>
    <row r="219" spans="2:65" s="10" customFormat="1" ht="15.75" customHeight="1" x14ac:dyDescent="0.25">
      <c r="B219" s="30"/>
      <c r="C219" s="229" t="s">
        <v>243</v>
      </c>
      <c r="D219" s="229" t="s">
        <v>315</v>
      </c>
      <c r="E219" s="230" t="s">
        <v>321</v>
      </c>
      <c r="F219" s="231" t="s">
        <v>322</v>
      </c>
      <c r="G219" s="232" t="s">
        <v>285</v>
      </c>
      <c r="H219" s="233">
        <v>1</v>
      </c>
      <c r="I219" s="234"/>
      <c r="J219" s="235">
        <f>ROUND($I$219*$H$219,2)</f>
        <v>0</v>
      </c>
      <c r="K219" s="231"/>
      <c r="L219" s="236"/>
      <c r="M219" s="237"/>
      <c r="N219" s="238" t="s">
        <v>38</v>
      </c>
      <c r="O219" s="31"/>
      <c r="P219" s="190">
        <f>$O$219*$H$219</f>
        <v>0</v>
      </c>
      <c r="Q219" s="190">
        <v>0</v>
      </c>
      <c r="R219" s="190">
        <f>$Q$219*$H$219</f>
        <v>0</v>
      </c>
      <c r="S219" s="190">
        <v>0</v>
      </c>
      <c r="T219" s="191">
        <f>$S$219*$H$219</f>
        <v>0</v>
      </c>
      <c r="AR219" s="120" t="s">
        <v>318</v>
      </c>
      <c r="AT219" s="120" t="s">
        <v>315</v>
      </c>
      <c r="AU219" s="120" t="s">
        <v>81</v>
      </c>
      <c r="AY219" s="10" t="s">
        <v>127</v>
      </c>
      <c r="BE219" s="192">
        <f>IF($N$219="základní",$J$219,0)</f>
        <v>0</v>
      </c>
      <c r="BF219" s="192">
        <f>IF($N$219="snížená",$J$219,0)</f>
        <v>0</v>
      </c>
      <c r="BG219" s="192">
        <f>IF($N$219="zákl. přenesená",$J$219,0)</f>
        <v>0</v>
      </c>
      <c r="BH219" s="192">
        <f>IF($N$219="sníž. přenesená",$J$219,0)</f>
        <v>0</v>
      </c>
      <c r="BI219" s="192">
        <f>IF($N$219="nulová",$J$219,0)</f>
        <v>0</v>
      </c>
      <c r="BJ219" s="120" t="s">
        <v>20</v>
      </c>
      <c r="BK219" s="192">
        <f>ROUND($I$219*$H$219,2)</f>
        <v>0</v>
      </c>
      <c r="BL219" s="120" t="s">
        <v>228</v>
      </c>
      <c r="BM219" s="120" t="s">
        <v>323</v>
      </c>
    </row>
    <row r="220" spans="2:65" s="10" customFormat="1" ht="16.5" customHeight="1" x14ac:dyDescent="0.25">
      <c r="B220" s="30"/>
      <c r="C220" s="31"/>
      <c r="D220" s="193" t="s">
        <v>136</v>
      </c>
      <c r="E220" s="31"/>
      <c r="F220" s="194" t="s">
        <v>322</v>
      </c>
      <c r="G220" s="31"/>
      <c r="H220" s="31"/>
      <c r="J220" s="31"/>
      <c r="K220" s="31"/>
      <c r="L220" s="61"/>
      <c r="M220" s="195"/>
      <c r="N220" s="31"/>
      <c r="O220" s="31"/>
      <c r="P220" s="31"/>
      <c r="Q220" s="31"/>
      <c r="R220" s="31"/>
      <c r="S220" s="31"/>
      <c r="T220" s="80"/>
      <c r="AT220" s="10" t="s">
        <v>136</v>
      </c>
      <c r="AU220" s="10" t="s">
        <v>81</v>
      </c>
    </row>
    <row r="221" spans="2:65" s="10" customFormat="1" ht="15.75" customHeight="1" x14ac:dyDescent="0.25">
      <c r="B221" s="30"/>
      <c r="C221" s="229" t="s">
        <v>324</v>
      </c>
      <c r="D221" s="229" t="s">
        <v>315</v>
      </c>
      <c r="E221" s="230" t="s">
        <v>325</v>
      </c>
      <c r="F221" s="231" t="s">
        <v>326</v>
      </c>
      <c r="G221" s="232" t="s">
        <v>285</v>
      </c>
      <c r="H221" s="233">
        <v>1</v>
      </c>
      <c r="I221" s="234"/>
      <c r="J221" s="235">
        <f>ROUND($I$221*$H$221,2)</f>
        <v>0</v>
      </c>
      <c r="K221" s="231"/>
      <c r="L221" s="236"/>
      <c r="M221" s="237"/>
      <c r="N221" s="238" t="s">
        <v>38</v>
      </c>
      <c r="O221" s="31"/>
      <c r="P221" s="190">
        <f>$O$221*$H$221</f>
        <v>0</v>
      </c>
      <c r="Q221" s="190">
        <v>0</v>
      </c>
      <c r="R221" s="190">
        <f>$Q$221*$H$221</f>
        <v>0</v>
      </c>
      <c r="S221" s="190">
        <v>0</v>
      </c>
      <c r="T221" s="191">
        <f>$S$221*$H$221</f>
        <v>0</v>
      </c>
      <c r="AR221" s="120" t="s">
        <v>318</v>
      </c>
      <c r="AT221" s="120" t="s">
        <v>315</v>
      </c>
      <c r="AU221" s="120" t="s">
        <v>81</v>
      </c>
      <c r="AY221" s="10" t="s">
        <v>127</v>
      </c>
      <c r="BE221" s="192">
        <f>IF($N$221="základní",$J$221,0)</f>
        <v>0</v>
      </c>
      <c r="BF221" s="192">
        <f>IF($N$221="snížená",$J$221,0)</f>
        <v>0</v>
      </c>
      <c r="BG221" s="192">
        <f>IF($N$221="zákl. přenesená",$J$221,0)</f>
        <v>0</v>
      </c>
      <c r="BH221" s="192">
        <f>IF($N$221="sníž. přenesená",$J$221,0)</f>
        <v>0</v>
      </c>
      <c r="BI221" s="192">
        <f>IF($N$221="nulová",$J$221,0)</f>
        <v>0</v>
      </c>
      <c r="BJ221" s="120" t="s">
        <v>20</v>
      </c>
      <c r="BK221" s="192">
        <f>ROUND($I$221*$H$221,2)</f>
        <v>0</v>
      </c>
      <c r="BL221" s="120" t="s">
        <v>228</v>
      </c>
      <c r="BM221" s="120" t="s">
        <v>327</v>
      </c>
    </row>
    <row r="222" spans="2:65" s="10" customFormat="1" ht="16.5" customHeight="1" x14ac:dyDescent="0.25">
      <c r="B222" s="30"/>
      <c r="C222" s="31"/>
      <c r="D222" s="193" t="s">
        <v>136</v>
      </c>
      <c r="E222" s="31"/>
      <c r="F222" s="194" t="s">
        <v>326</v>
      </c>
      <c r="G222" s="31"/>
      <c r="H222" s="31"/>
      <c r="J222" s="31"/>
      <c r="K222" s="31"/>
      <c r="L222" s="61"/>
      <c r="M222" s="195"/>
      <c r="N222" s="31"/>
      <c r="O222" s="31"/>
      <c r="P222" s="31"/>
      <c r="Q222" s="31"/>
      <c r="R222" s="31"/>
      <c r="S222" s="31"/>
      <c r="T222" s="80"/>
      <c r="AT222" s="10" t="s">
        <v>136</v>
      </c>
      <c r="AU222" s="10" t="s">
        <v>81</v>
      </c>
    </row>
    <row r="223" spans="2:65" s="10" customFormat="1" ht="15.75" customHeight="1" x14ac:dyDescent="0.25">
      <c r="B223" s="30"/>
      <c r="C223" s="229" t="s">
        <v>318</v>
      </c>
      <c r="D223" s="229" t="s">
        <v>315</v>
      </c>
      <c r="E223" s="230" t="s">
        <v>328</v>
      </c>
      <c r="F223" s="231" t="s">
        <v>329</v>
      </c>
      <c r="G223" s="232" t="s">
        <v>330</v>
      </c>
      <c r="H223" s="233">
        <v>20.943999999999999</v>
      </c>
      <c r="I223" s="234"/>
      <c r="J223" s="235">
        <f>ROUND($I$223*$H$223,2)</f>
        <v>0</v>
      </c>
      <c r="K223" s="231"/>
      <c r="L223" s="236"/>
      <c r="M223" s="237"/>
      <c r="N223" s="238" t="s">
        <v>38</v>
      </c>
      <c r="O223" s="31"/>
      <c r="P223" s="190">
        <f>$O$223*$H$223</f>
        <v>0</v>
      </c>
      <c r="Q223" s="190">
        <v>0</v>
      </c>
      <c r="R223" s="190">
        <f>$Q$223*$H$223</f>
        <v>0</v>
      </c>
      <c r="S223" s="190">
        <v>0</v>
      </c>
      <c r="T223" s="191">
        <f>$S$223*$H$223</f>
        <v>0</v>
      </c>
      <c r="AR223" s="120" t="s">
        <v>318</v>
      </c>
      <c r="AT223" s="120" t="s">
        <v>315</v>
      </c>
      <c r="AU223" s="120" t="s">
        <v>81</v>
      </c>
      <c r="AY223" s="10" t="s">
        <v>127</v>
      </c>
      <c r="BE223" s="192">
        <f>IF($N$223="základní",$J$223,0)</f>
        <v>0</v>
      </c>
      <c r="BF223" s="192">
        <f>IF($N$223="snížená",$J$223,0)</f>
        <v>0</v>
      </c>
      <c r="BG223" s="192">
        <f>IF($N$223="zákl. přenesená",$J$223,0)</f>
        <v>0</v>
      </c>
      <c r="BH223" s="192">
        <f>IF($N$223="sníž. přenesená",$J$223,0)</f>
        <v>0</v>
      </c>
      <c r="BI223" s="192">
        <f>IF($N$223="nulová",$J$223,0)</f>
        <v>0</v>
      </c>
      <c r="BJ223" s="120" t="s">
        <v>20</v>
      </c>
      <c r="BK223" s="192">
        <f>ROUND($I$223*$H$223,2)</f>
        <v>0</v>
      </c>
      <c r="BL223" s="120" t="s">
        <v>228</v>
      </c>
      <c r="BM223" s="120" t="s">
        <v>331</v>
      </c>
    </row>
    <row r="224" spans="2:65" s="10" customFormat="1" ht="15.75" customHeight="1" x14ac:dyDescent="0.25">
      <c r="B224" s="196"/>
      <c r="C224" s="197"/>
      <c r="D224" s="193" t="s">
        <v>138</v>
      </c>
      <c r="E224" s="199"/>
      <c r="F224" s="199" t="s">
        <v>332</v>
      </c>
      <c r="G224" s="197"/>
      <c r="H224" s="197"/>
      <c r="J224" s="197"/>
      <c r="K224" s="197"/>
      <c r="L224" s="200"/>
      <c r="M224" s="201"/>
      <c r="N224" s="197"/>
      <c r="O224" s="197"/>
      <c r="P224" s="197"/>
      <c r="Q224" s="197"/>
      <c r="R224" s="197"/>
      <c r="S224" s="197"/>
      <c r="T224" s="202"/>
      <c r="AT224" s="203" t="s">
        <v>138</v>
      </c>
      <c r="AU224" s="203" t="s">
        <v>81</v>
      </c>
      <c r="AV224" s="203" t="s">
        <v>20</v>
      </c>
      <c r="AW224" s="203" t="s">
        <v>96</v>
      </c>
      <c r="AX224" s="203" t="s">
        <v>67</v>
      </c>
      <c r="AY224" s="203" t="s">
        <v>127</v>
      </c>
    </row>
    <row r="225" spans="2:65" s="10" customFormat="1" ht="15.75" customHeight="1" x14ac:dyDescent="0.25">
      <c r="B225" s="204"/>
      <c r="C225" s="205"/>
      <c r="D225" s="198" t="s">
        <v>138</v>
      </c>
      <c r="E225" s="205"/>
      <c r="F225" s="206" t="s">
        <v>333</v>
      </c>
      <c r="G225" s="205"/>
      <c r="H225" s="207">
        <v>20.943999999999999</v>
      </c>
      <c r="J225" s="205"/>
      <c r="K225" s="205"/>
      <c r="L225" s="208"/>
      <c r="M225" s="209"/>
      <c r="N225" s="205"/>
      <c r="O225" s="205"/>
      <c r="P225" s="205"/>
      <c r="Q225" s="205"/>
      <c r="R225" s="205"/>
      <c r="S225" s="205"/>
      <c r="T225" s="210"/>
      <c r="AT225" s="211" t="s">
        <v>138</v>
      </c>
      <c r="AU225" s="211" t="s">
        <v>81</v>
      </c>
      <c r="AV225" s="211" t="s">
        <v>81</v>
      </c>
      <c r="AW225" s="211" t="s">
        <v>96</v>
      </c>
      <c r="AX225" s="211" t="s">
        <v>67</v>
      </c>
      <c r="AY225" s="211" t="s">
        <v>127</v>
      </c>
    </row>
    <row r="226" spans="2:65" s="10" customFormat="1" ht="15.75" customHeight="1" x14ac:dyDescent="0.25">
      <c r="B226" s="212"/>
      <c r="C226" s="213"/>
      <c r="D226" s="198" t="s">
        <v>138</v>
      </c>
      <c r="E226" s="213"/>
      <c r="F226" s="214" t="s">
        <v>141</v>
      </c>
      <c r="G226" s="213"/>
      <c r="H226" s="215">
        <v>20.943999999999999</v>
      </c>
      <c r="J226" s="213"/>
      <c r="K226" s="213"/>
      <c r="L226" s="216"/>
      <c r="M226" s="217"/>
      <c r="N226" s="213"/>
      <c r="O226" s="213"/>
      <c r="P226" s="213"/>
      <c r="Q226" s="213"/>
      <c r="R226" s="213"/>
      <c r="S226" s="213"/>
      <c r="T226" s="218"/>
      <c r="AT226" s="219" t="s">
        <v>138</v>
      </c>
      <c r="AU226" s="219" t="s">
        <v>81</v>
      </c>
      <c r="AV226" s="219" t="s">
        <v>134</v>
      </c>
      <c r="AW226" s="219" t="s">
        <v>96</v>
      </c>
      <c r="AX226" s="219" t="s">
        <v>20</v>
      </c>
      <c r="AY226" s="219" t="s">
        <v>127</v>
      </c>
    </row>
    <row r="227" spans="2:65" s="10" customFormat="1" ht="15.75" customHeight="1" x14ac:dyDescent="0.25">
      <c r="B227" s="30"/>
      <c r="C227" s="229" t="s">
        <v>334</v>
      </c>
      <c r="D227" s="229" t="s">
        <v>315</v>
      </c>
      <c r="E227" s="230" t="s">
        <v>335</v>
      </c>
      <c r="F227" s="231" t="s">
        <v>336</v>
      </c>
      <c r="G227" s="232" t="s">
        <v>330</v>
      </c>
      <c r="H227" s="233">
        <v>26.047999999999998</v>
      </c>
      <c r="I227" s="234"/>
      <c r="J227" s="235">
        <f>ROUND($I$227*$H$227,2)</f>
        <v>0</v>
      </c>
      <c r="K227" s="231"/>
      <c r="L227" s="236"/>
      <c r="M227" s="237"/>
      <c r="N227" s="238" t="s">
        <v>38</v>
      </c>
      <c r="O227" s="31"/>
      <c r="P227" s="190">
        <f>$O$227*$H$227</f>
        <v>0</v>
      </c>
      <c r="Q227" s="190">
        <v>0</v>
      </c>
      <c r="R227" s="190">
        <f>$Q$227*$H$227</f>
        <v>0</v>
      </c>
      <c r="S227" s="190">
        <v>0</v>
      </c>
      <c r="T227" s="191">
        <f>$S$227*$H$227</f>
        <v>0</v>
      </c>
      <c r="AR227" s="120" t="s">
        <v>318</v>
      </c>
      <c r="AT227" s="120" t="s">
        <v>315</v>
      </c>
      <c r="AU227" s="120" t="s">
        <v>81</v>
      </c>
      <c r="AY227" s="10" t="s">
        <v>127</v>
      </c>
      <c r="BE227" s="192">
        <f>IF($N$227="základní",$J$227,0)</f>
        <v>0</v>
      </c>
      <c r="BF227" s="192">
        <f>IF($N$227="snížená",$J$227,0)</f>
        <v>0</v>
      </c>
      <c r="BG227" s="192">
        <f>IF($N$227="zákl. přenesená",$J$227,0)</f>
        <v>0</v>
      </c>
      <c r="BH227" s="192">
        <f>IF($N$227="sníž. přenesená",$J$227,0)</f>
        <v>0</v>
      </c>
      <c r="BI227" s="192">
        <f>IF($N$227="nulová",$J$227,0)</f>
        <v>0</v>
      </c>
      <c r="BJ227" s="120" t="s">
        <v>20</v>
      </c>
      <c r="BK227" s="192">
        <f>ROUND($I$227*$H$227,2)</f>
        <v>0</v>
      </c>
      <c r="BL227" s="120" t="s">
        <v>228</v>
      </c>
      <c r="BM227" s="120" t="s">
        <v>337</v>
      </c>
    </row>
    <row r="228" spans="2:65" s="10" customFormat="1" ht="15.75" customHeight="1" x14ac:dyDescent="0.25">
      <c r="B228" s="196"/>
      <c r="C228" s="197"/>
      <c r="D228" s="193" t="s">
        <v>138</v>
      </c>
      <c r="E228" s="199"/>
      <c r="F228" s="199" t="s">
        <v>338</v>
      </c>
      <c r="G228" s="197"/>
      <c r="H228" s="197"/>
      <c r="J228" s="197"/>
      <c r="K228" s="197"/>
      <c r="L228" s="200"/>
      <c r="M228" s="201"/>
      <c r="N228" s="197"/>
      <c r="O228" s="197"/>
      <c r="P228" s="197"/>
      <c r="Q228" s="197"/>
      <c r="R228" s="197"/>
      <c r="S228" s="197"/>
      <c r="T228" s="202"/>
      <c r="AT228" s="203" t="s">
        <v>138</v>
      </c>
      <c r="AU228" s="203" t="s">
        <v>81</v>
      </c>
      <c r="AV228" s="203" t="s">
        <v>20</v>
      </c>
      <c r="AW228" s="203" t="s">
        <v>96</v>
      </c>
      <c r="AX228" s="203" t="s">
        <v>67</v>
      </c>
      <c r="AY228" s="203" t="s">
        <v>127</v>
      </c>
    </row>
    <row r="229" spans="2:65" s="10" customFormat="1" ht="15.75" customHeight="1" x14ac:dyDescent="0.25">
      <c r="B229" s="204"/>
      <c r="C229" s="205"/>
      <c r="D229" s="198" t="s">
        <v>138</v>
      </c>
      <c r="E229" s="205"/>
      <c r="F229" s="206" t="s">
        <v>339</v>
      </c>
      <c r="G229" s="205"/>
      <c r="H229" s="207">
        <v>26.047999999999998</v>
      </c>
      <c r="J229" s="205"/>
      <c r="K229" s="205"/>
      <c r="L229" s="208"/>
      <c r="M229" s="209"/>
      <c r="N229" s="205"/>
      <c r="O229" s="205"/>
      <c r="P229" s="205"/>
      <c r="Q229" s="205"/>
      <c r="R229" s="205"/>
      <c r="S229" s="205"/>
      <c r="T229" s="210"/>
      <c r="AT229" s="211" t="s">
        <v>138</v>
      </c>
      <c r="AU229" s="211" t="s">
        <v>81</v>
      </c>
      <c r="AV229" s="211" t="s">
        <v>81</v>
      </c>
      <c r="AW229" s="211" t="s">
        <v>96</v>
      </c>
      <c r="AX229" s="211" t="s">
        <v>67</v>
      </c>
      <c r="AY229" s="211" t="s">
        <v>127</v>
      </c>
    </row>
    <row r="230" spans="2:65" s="10" customFormat="1" ht="15.75" customHeight="1" x14ac:dyDescent="0.25">
      <c r="B230" s="212"/>
      <c r="C230" s="213"/>
      <c r="D230" s="198" t="s">
        <v>138</v>
      </c>
      <c r="E230" s="213"/>
      <c r="F230" s="214" t="s">
        <v>141</v>
      </c>
      <c r="G230" s="213"/>
      <c r="H230" s="215">
        <v>26.047999999999998</v>
      </c>
      <c r="J230" s="213"/>
      <c r="K230" s="213"/>
      <c r="L230" s="216"/>
      <c r="M230" s="217"/>
      <c r="N230" s="213"/>
      <c r="O230" s="213"/>
      <c r="P230" s="213"/>
      <c r="Q230" s="213"/>
      <c r="R230" s="213"/>
      <c r="S230" s="213"/>
      <c r="T230" s="218"/>
      <c r="AT230" s="219" t="s">
        <v>138</v>
      </c>
      <c r="AU230" s="219" t="s">
        <v>81</v>
      </c>
      <c r="AV230" s="219" t="s">
        <v>134</v>
      </c>
      <c r="AW230" s="219" t="s">
        <v>96</v>
      </c>
      <c r="AX230" s="219" t="s">
        <v>20</v>
      </c>
      <c r="AY230" s="219" t="s">
        <v>127</v>
      </c>
    </row>
    <row r="231" spans="2:65" s="10" customFormat="1" ht="15.75" customHeight="1" x14ac:dyDescent="0.25">
      <c r="B231" s="30"/>
      <c r="C231" s="229" t="s">
        <v>340</v>
      </c>
      <c r="D231" s="229" t="s">
        <v>315</v>
      </c>
      <c r="E231" s="230" t="s">
        <v>341</v>
      </c>
      <c r="F231" s="231" t="s">
        <v>342</v>
      </c>
      <c r="G231" s="232" t="s">
        <v>144</v>
      </c>
      <c r="H231" s="233">
        <v>1.3440000000000001</v>
      </c>
      <c r="I231" s="234"/>
      <c r="J231" s="235">
        <f>ROUND($I$231*$H$231,2)</f>
        <v>0</v>
      </c>
      <c r="K231" s="231"/>
      <c r="L231" s="236"/>
      <c r="M231" s="237"/>
      <c r="N231" s="238" t="s">
        <v>38</v>
      </c>
      <c r="O231" s="31"/>
      <c r="P231" s="190">
        <f>$O$231*$H$231</f>
        <v>0</v>
      </c>
      <c r="Q231" s="190">
        <v>0</v>
      </c>
      <c r="R231" s="190">
        <f>$Q$231*$H$231</f>
        <v>0</v>
      </c>
      <c r="S231" s="190">
        <v>0</v>
      </c>
      <c r="T231" s="191">
        <f>$S$231*$H$231</f>
        <v>0</v>
      </c>
      <c r="AR231" s="120" t="s">
        <v>318</v>
      </c>
      <c r="AT231" s="120" t="s">
        <v>315</v>
      </c>
      <c r="AU231" s="120" t="s">
        <v>81</v>
      </c>
      <c r="AY231" s="10" t="s">
        <v>127</v>
      </c>
      <c r="BE231" s="192">
        <f>IF($N$231="základní",$J$231,0)</f>
        <v>0</v>
      </c>
      <c r="BF231" s="192">
        <f>IF($N$231="snížená",$J$231,0)</f>
        <v>0</v>
      </c>
      <c r="BG231" s="192">
        <f>IF($N$231="zákl. přenesená",$J$231,0)</f>
        <v>0</v>
      </c>
      <c r="BH231" s="192">
        <f>IF($N$231="sníž. přenesená",$J$231,0)</f>
        <v>0</v>
      </c>
      <c r="BI231" s="192">
        <f>IF($N$231="nulová",$J$231,0)</f>
        <v>0</v>
      </c>
      <c r="BJ231" s="120" t="s">
        <v>20</v>
      </c>
      <c r="BK231" s="192">
        <f>ROUND($I$231*$H$231,2)</f>
        <v>0</v>
      </c>
      <c r="BL231" s="120" t="s">
        <v>228</v>
      </c>
      <c r="BM231" s="120" t="s">
        <v>343</v>
      </c>
    </row>
    <row r="232" spans="2:65" s="10" customFormat="1" ht="15.75" customHeight="1" x14ac:dyDescent="0.25">
      <c r="B232" s="196"/>
      <c r="C232" s="197"/>
      <c r="D232" s="193" t="s">
        <v>138</v>
      </c>
      <c r="E232" s="199"/>
      <c r="F232" s="199" t="s">
        <v>344</v>
      </c>
      <c r="G232" s="197"/>
      <c r="H232" s="197"/>
      <c r="J232" s="197"/>
      <c r="K232" s="197"/>
      <c r="L232" s="200"/>
      <c r="M232" s="201"/>
      <c r="N232" s="197"/>
      <c r="O232" s="197"/>
      <c r="P232" s="197"/>
      <c r="Q232" s="197"/>
      <c r="R232" s="197"/>
      <c r="S232" s="197"/>
      <c r="T232" s="202"/>
      <c r="AT232" s="203" t="s">
        <v>138</v>
      </c>
      <c r="AU232" s="203" t="s">
        <v>81</v>
      </c>
      <c r="AV232" s="203" t="s">
        <v>20</v>
      </c>
      <c r="AW232" s="203" t="s">
        <v>96</v>
      </c>
      <c r="AX232" s="203" t="s">
        <v>67</v>
      </c>
      <c r="AY232" s="203" t="s">
        <v>127</v>
      </c>
    </row>
    <row r="233" spans="2:65" s="10" customFormat="1" ht="15.75" customHeight="1" x14ac:dyDescent="0.25">
      <c r="B233" s="204"/>
      <c r="C233" s="205"/>
      <c r="D233" s="198" t="s">
        <v>138</v>
      </c>
      <c r="E233" s="205"/>
      <c r="F233" s="206" t="s">
        <v>345</v>
      </c>
      <c r="G233" s="205"/>
      <c r="H233" s="207">
        <v>0.56799999999999995</v>
      </c>
      <c r="J233" s="205"/>
      <c r="K233" s="205"/>
      <c r="L233" s="208"/>
      <c r="M233" s="209"/>
      <c r="N233" s="205"/>
      <c r="O233" s="205"/>
      <c r="P233" s="205"/>
      <c r="Q233" s="205"/>
      <c r="R233" s="205"/>
      <c r="S233" s="205"/>
      <c r="T233" s="210"/>
      <c r="AT233" s="211" t="s">
        <v>138</v>
      </c>
      <c r="AU233" s="211" t="s">
        <v>81</v>
      </c>
      <c r="AV233" s="211" t="s">
        <v>81</v>
      </c>
      <c r="AW233" s="211" t="s">
        <v>96</v>
      </c>
      <c r="AX233" s="211" t="s">
        <v>67</v>
      </c>
      <c r="AY233" s="211" t="s">
        <v>127</v>
      </c>
    </row>
    <row r="234" spans="2:65" s="10" customFormat="1" ht="15.75" customHeight="1" x14ac:dyDescent="0.25">
      <c r="B234" s="220"/>
      <c r="C234" s="221"/>
      <c r="D234" s="198" t="s">
        <v>138</v>
      </c>
      <c r="E234" s="221"/>
      <c r="F234" s="222" t="s">
        <v>149</v>
      </c>
      <c r="G234" s="221"/>
      <c r="H234" s="223">
        <v>0.56799999999999995</v>
      </c>
      <c r="J234" s="221"/>
      <c r="K234" s="221"/>
      <c r="L234" s="224"/>
      <c r="M234" s="225"/>
      <c r="N234" s="221"/>
      <c r="O234" s="221"/>
      <c r="P234" s="221"/>
      <c r="Q234" s="221"/>
      <c r="R234" s="221"/>
      <c r="S234" s="221"/>
      <c r="T234" s="226"/>
      <c r="AT234" s="227" t="s">
        <v>138</v>
      </c>
      <c r="AU234" s="227" t="s">
        <v>81</v>
      </c>
      <c r="AV234" s="227" t="s">
        <v>150</v>
      </c>
      <c r="AW234" s="227" t="s">
        <v>96</v>
      </c>
      <c r="AX234" s="227" t="s">
        <v>67</v>
      </c>
      <c r="AY234" s="227" t="s">
        <v>127</v>
      </c>
    </row>
    <row r="235" spans="2:65" s="10" customFormat="1" ht="15.75" customHeight="1" x14ac:dyDescent="0.25">
      <c r="B235" s="196"/>
      <c r="C235" s="197"/>
      <c r="D235" s="198" t="s">
        <v>138</v>
      </c>
      <c r="E235" s="197"/>
      <c r="F235" s="199" t="s">
        <v>346</v>
      </c>
      <c r="G235" s="197"/>
      <c r="H235" s="197"/>
      <c r="J235" s="197"/>
      <c r="K235" s="197"/>
      <c r="L235" s="200"/>
      <c r="M235" s="201"/>
      <c r="N235" s="197"/>
      <c r="O235" s="197"/>
      <c r="P235" s="197"/>
      <c r="Q235" s="197"/>
      <c r="R235" s="197"/>
      <c r="S235" s="197"/>
      <c r="T235" s="202"/>
      <c r="AT235" s="203" t="s">
        <v>138</v>
      </c>
      <c r="AU235" s="203" t="s">
        <v>81</v>
      </c>
      <c r="AV235" s="203" t="s">
        <v>20</v>
      </c>
      <c r="AW235" s="203" t="s">
        <v>96</v>
      </c>
      <c r="AX235" s="203" t="s">
        <v>67</v>
      </c>
      <c r="AY235" s="203" t="s">
        <v>127</v>
      </c>
    </row>
    <row r="236" spans="2:65" s="10" customFormat="1" ht="15.75" customHeight="1" x14ac:dyDescent="0.25">
      <c r="B236" s="204"/>
      <c r="C236" s="205"/>
      <c r="D236" s="198" t="s">
        <v>138</v>
      </c>
      <c r="E236" s="205"/>
      <c r="F236" s="206" t="s">
        <v>347</v>
      </c>
      <c r="G236" s="205"/>
      <c r="H236" s="207">
        <v>0.77600000000000002</v>
      </c>
      <c r="J236" s="205"/>
      <c r="K236" s="205"/>
      <c r="L236" s="208"/>
      <c r="M236" s="209"/>
      <c r="N236" s="205"/>
      <c r="O236" s="205"/>
      <c r="P236" s="205"/>
      <c r="Q236" s="205"/>
      <c r="R236" s="205"/>
      <c r="S236" s="205"/>
      <c r="T236" s="210"/>
      <c r="AT236" s="211" t="s">
        <v>138</v>
      </c>
      <c r="AU236" s="211" t="s">
        <v>81</v>
      </c>
      <c r="AV236" s="211" t="s">
        <v>81</v>
      </c>
      <c r="AW236" s="211" t="s">
        <v>96</v>
      </c>
      <c r="AX236" s="211" t="s">
        <v>67</v>
      </c>
      <c r="AY236" s="211" t="s">
        <v>127</v>
      </c>
    </row>
    <row r="237" spans="2:65" s="10" customFormat="1" ht="15.75" customHeight="1" x14ac:dyDescent="0.25">
      <c r="B237" s="220"/>
      <c r="C237" s="221"/>
      <c r="D237" s="198" t="s">
        <v>138</v>
      </c>
      <c r="E237" s="221"/>
      <c r="F237" s="222" t="s">
        <v>149</v>
      </c>
      <c r="G237" s="221"/>
      <c r="H237" s="223">
        <v>0.77600000000000002</v>
      </c>
      <c r="J237" s="221"/>
      <c r="K237" s="221"/>
      <c r="L237" s="224"/>
      <c r="M237" s="225"/>
      <c r="N237" s="221"/>
      <c r="O237" s="221"/>
      <c r="P237" s="221"/>
      <c r="Q237" s="221"/>
      <c r="R237" s="221"/>
      <c r="S237" s="221"/>
      <c r="T237" s="226"/>
      <c r="AT237" s="227" t="s">
        <v>138</v>
      </c>
      <c r="AU237" s="227" t="s">
        <v>81</v>
      </c>
      <c r="AV237" s="227" t="s">
        <v>150</v>
      </c>
      <c r="AW237" s="227" t="s">
        <v>96</v>
      </c>
      <c r="AX237" s="227" t="s">
        <v>67</v>
      </c>
      <c r="AY237" s="227" t="s">
        <v>127</v>
      </c>
    </row>
    <row r="238" spans="2:65" s="10" customFormat="1" ht="15.75" customHeight="1" x14ac:dyDescent="0.25">
      <c r="B238" s="212"/>
      <c r="C238" s="213"/>
      <c r="D238" s="198" t="s">
        <v>138</v>
      </c>
      <c r="E238" s="213"/>
      <c r="F238" s="214" t="s">
        <v>348</v>
      </c>
      <c r="G238" s="213"/>
      <c r="H238" s="215">
        <v>1.3440000000000001</v>
      </c>
      <c r="J238" s="213"/>
      <c r="K238" s="213"/>
      <c r="L238" s="216"/>
      <c r="M238" s="217"/>
      <c r="N238" s="213"/>
      <c r="O238" s="213"/>
      <c r="P238" s="213"/>
      <c r="Q238" s="213"/>
      <c r="R238" s="213"/>
      <c r="S238" s="213"/>
      <c r="T238" s="218"/>
      <c r="AT238" s="219" t="s">
        <v>138</v>
      </c>
      <c r="AU238" s="219" t="s">
        <v>81</v>
      </c>
      <c r="AV238" s="219" t="s">
        <v>134</v>
      </c>
      <c r="AW238" s="219" t="s">
        <v>96</v>
      </c>
      <c r="AX238" s="219" t="s">
        <v>20</v>
      </c>
      <c r="AY238" s="219" t="s">
        <v>127</v>
      </c>
    </row>
    <row r="239" spans="2:65" s="10" customFormat="1" ht="15.75" customHeight="1" x14ac:dyDescent="0.25">
      <c r="B239" s="30"/>
      <c r="C239" s="229" t="s">
        <v>349</v>
      </c>
      <c r="D239" s="229" t="s">
        <v>315</v>
      </c>
      <c r="E239" s="230" t="s">
        <v>350</v>
      </c>
      <c r="F239" s="231" t="s">
        <v>351</v>
      </c>
      <c r="G239" s="232" t="s">
        <v>330</v>
      </c>
      <c r="H239" s="233">
        <v>93.72</v>
      </c>
      <c r="I239" s="234"/>
      <c r="J239" s="235">
        <f>ROUND($I$239*$H$239,2)</f>
        <v>0</v>
      </c>
      <c r="K239" s="231"/>
      <c r="L239" s="236"/>
      <c r="M239" s="237"/>
      <c r="N239" s="238" t="s">
        <v>38</v>
      </c>
      <c r="O239" s="31"/>
      <c r="P239" s="190">
        <f>$O$239*$H$239</f>
        <v>0</v>
      </c>
      <c r="Q239" s="190">
        <v>0</v>
      </c>
      <c r="R239" s="190">
        <f>$Q$239*$H$239</f>
        <v>0</v>
      </c>
      <c r="S239" s="190">
        <v>0</v>
      </c>
      <c r="T239" s="191">
        <f>$S$239*$H$239</f>
        <v>0</v>
      </c>
      <c r="AR239" s="120" t="s">
        <v>318</v>
      </c>
      <c r="AT239" s="120" t="s">
        <v>315</v>
      </c>
      <c r="AU239" s="120" t="s">
        <v>81</v>
      </c>
      <c r="AY239" s="10" t="s">
        <v>127</v>
      </c>
      <c r="BE239" s="192">
        <f>IF($N$239="základní",$J$239,0)</f>
        <v>0</v>
      </c>
      <c r="BF239" s="192">
        <f>IF($N$239="snížená",$J$239,0)</f>
        <v>0</v>
      </c>
      <c r="BG239" s="192">
        <f>IF($N$239="zákl. přenesená",$J$239,0)</f>
        <v>0</v>
      </c>
      <c r="BH239" s="192">
        <f>IF($N$239="sníž. přenesená",$J$239,0)</f>
        <v>0</v>
      </c>
      <c r="BI239" s="192">
        <f>IF($N$239="nulová",$J$239,0)</f>
        <v>0</v>
      </c>
      <c r="BJ239" s="120" t="s">
        <v>20</v>
      </c>
      <c r="BK239" s="192">
        <f>ROUND($I$239*$H$239,2)</f>
        <v>0</v>
      </c>
      <c r="BL239" s="120" t="s">
        <v>228</v>
      </c>
      <c r="BM239" s="120" t="s">
        <v>352</v>
      </c>
    </row>
    <row r="240" spans="2:65" s="10" customFormat="1" ht="15.75" customHeight="1" x14ac:dyDescent="0.25">
      <c r="B240" s="196"/>
      <c r="C240" s="197"/>
      <c r="D240" s="193" t="s">
        <v>138</v>
      </c>
      <c r="E240" s="199"/>
      <c r="F240" s="199" t="s">
        <v>353</v>
      </c>
      <c r="G240" s="197"/>
      <c r="H240" s="197"/>
      <c r="J240" s="197"/>
      <c r="K240" s="197"/>
      <c r="L240" s="200"/>
      <c r="M240" s="201"/>
      <c r="N240" s="197"/>
      <c r="O240" s="197"/>
      <c r="P240" s="197"/>
      <c r="Q240" s="197"/>
      <c r="R240" s="197"/>
      <c r="S240" s="197"/>
      <c r="T240" s="202"/>
      <c r="AT240" s="203" t="s">
        <v>138</v>
      </c>
      <c r="AU240" s="203" t="s">
        <v>81</v>
      </c>
      <c r="AV240" s="203" t="s">
        <v>20</v>
      </c>
      <c r="AW240" s="203" t="s">
        <v>96</v>
      </c>
      <c r="AX240" s="203" t="s">
        <v>67</v>
      </c>
      <c r="AY240" s="203" t="s">
        <v>127</v>
      </c>
    </row>
    <row r="241" spans="2:65" s="10" customFormat="1" ht="15.75" customHeight="1" x14ac:dyDescent="0.25">
      <c r="B241" s="204"/>
      <c r="C241" s="205"/>
      <c r="D241" s="198" t="s">
        <v>138</v>
      </c>
      <c r="E241" s="205"/>
      <c r="F241" s="206" t="s">
        <v>354</v>
      </c>
      <c r="G241" s="205"/>
      <c r="H241" s="207">
        <v>93.72</v>
      </c>
      <c r="J241" s="205"/>
      <c r="K241" s="205"/>
      <c r="L241" s="208"/>
      <c r="M241" s="209"/>
      <c r="N241" s="205"/>
      <c r="O241" s="205"/>
      <c r="P241" s="205"/>
      <c r="Q241" s="205"/>
      <c r="R241" s="205"/>
      <c r="S241" s="205"/>
      <c r="T241" s="210"/>
      <c r="AT241" s="211" t="s">
        <v>138</v>
      </c>
      <c r="AU241" s="211" t="s">
        <v>81</v>
      </c>
      <c r="AV241" s="211" t="s">
        <v>81</v>
      </c>
      <c r="AW241" s="211" t="s">
        <v>96</v>
      </c>
      <c r="AX241" s="211" t="s">
        <v>67</v>
      </c>
      <c r="AY241" s="211" t="s">
        <v>127</v>
      </c>
    </row>
    <row r="242" spans="2:65" s="10" customFormat="1" ht="15.75" customHeight="1" x14ac:dyDescent="0.25">
      <c r="B242" s="212"/>
      <c r="C242" s="213"/>
      <c r="D242" s="198" t="s">
        <v>138</v>
      </c>
      <c r="E242" s="213"/>
      <c r="F242" s="214" t="s">
        <v>141</v>
      </c>
      <c r="G242" s="213"/>
      <c r="H242" s="215">
        <v>93.72</v>
      </c>
      <c r="J242" s="213"/>
      <c r="K242" s="213"/>
      <c r="L242" s="216"/>
      <c r="M242" s="217"/>
      <c r="N242" s="213"/>
      <c r="O242" s="213"/>
      <c r="P242" s="213"/>
      <c r="Q242" s="213"/>
      <c r="R242" s="213"/>
      <c r="S242" s="213"/>
      <c r="T242" s="218"/>
      <c r="AT242" s="219" t="s">
        <v>138</v>
      </c>
      <c r="AU242" s="219" t="s">
        <v>81</v>
      </c>
      <c r="AV242" s="219" t="s">
        <v>134</v>
      </c>
      <c r="AW242" s="219" t="s">
        <v>96</v>
      </c>
      <c r="AX242" s="219" t="s">
        <v>20</v>
      </c>
      <c r="AY242" s="219" t="s">
        <v>127</v>
      </c>
    </row>
    <row r="243" spans="2:65" s="10" customFormat="1" ht="15.75" customHeight="1" x14ac:dyDescent="0.25">
      <c r="B243" s="30"/>
      <c r="C243" s="229" t="s">
        <v>355</v>
      </c>
      <c r="D243" s="229" t="s">
        <v>315</v>
      </c>
      <c r="E243" s="230" t="s">
        <v>356</v>
      </c>
      <c r="F243" s="231" t="s">
        <v>357</v>
      </c>
      <c r="G243" s="232" t="s">
        <v>285</v>
      </c>
      <c r="H243" s="233">
        <v>1</v>
      </c>
      <c r="I243" s="234"/>
      <c r="J243" s="235">
        <f>ROUND($I$243*$H$243,2)</f>
        <v>0</v>
      </c>
      <c r="K243" s="231"/>
      <c r="L243" s="236"/>
      <c r="M243" s="237"/>
      <c r="N243" s="238" t="s">
        <v>38</v>
      </c>
      <c r="O243" s="31"/>
      <c r="P243" s="190">
        <f>$O$243*$H$243</f>
        <v>0</v>
      </c>
      <c r="Q243" s="190">
        <v>0</v>
      </c>
      <c r="R243" s="190">
        <f>$Q$243*$H$243</f>
        <v>0</v>
      </c>
      <c r="S243" s="190">
        <v>0</v>
      </c>
      <c r="T243" s="191">
        <f>$S$243*$H$243</f>
        <v>0</v>
      </c>
      <c r="AR243" s="120" t="s">
        <v>318</v>
      </c>
      <c r="AT243" s="120" t="s">
        <v>315</v>
      </c>
      <c r="AU243" s="120" t="s">
        <v>81</v>
      </c>
      <c r="AY243" s="10" t="s">
        <v>127</v>
      </c>
      <c r="BE243" s="192">
        <f>IF($N$243="základní",$J$243,0)</f>
        <v>0</v>
      </c>
      <c r="BF243" s="192">
        <f>IF($N$243="snížená",$J$243,0)</f>
        <v>0</v>
      </c>
      <c r="BG243" s="192">
        <f>IF($N$243="zákl. přenesená",$J$243,0)</f>
        <v>0</v>
      </c>
      <c r="BH243" s="192">
        <f>IF($N$243="sníž. přenesená",$J$243,0)</f>
        <v>0</v>
      </c>
      <c r="BI243" s="192">
        <f>IF($N$243="nulová",$J$243,0)</f>
        <v>0</v>
      </c>
      <c r="BJ243" s="120" t="s">
        <v>20</v>
      </c>
      <c r="BK243" s="192">
        <f>ROUND($I$243*$H$243,2)</f>
        <v>0</v>
      </c>
      <c r="BL243" s="120" t="s">
        <v>228</v>
      </c>
      <c r="BM243" s="120" t="s">
        <v>358</v>
      </c>
    </row>
    <row r="244" spans="2:65" s="10" customFormat="1" ht="16.5" customHeight="1" x14ac:dyDescent="0.25">
      <c r="B244" s="30"/>
      <c r="C244" s="31"/>
      <c r="D244" s="193" t="s">
        <v>136</v>
      </c>
      <c r="E244" s="31"/>
      <c r="F244" s="194" t="s">
        <v>357</v>
      </c>
      <c r="G244" s="31"/>
      <c r="H244" s="31"/>
      <c r="J244" s="31"/>
      <c r="K244" s="31"/>
      <c r="L244" s="61"/>
      <c r="M244" s="195"/>
      <c r="N244" s="31"/>
      <c r="O244" s="31"/>
      <c r="P244" s="31"/>
      <c r="Q244" s="31"/>
      <c r="R244" s="31"/>
      <c r="S244" s="31"/>
      <c r="T244" s="80"/>
      <c r="AT244" s="10" t="s">
        <v>136</v>
      </c>
      <c r="AU244" s="10" t="s">
        <v>81</v>
      </c>
    </row>
    <row r="245" spans="2:65" s="10" customFormat="1" ht="44.25" customHeight="1" x14ac:dyDescent="0.25">
      <c r="B245" s="30"/>
      <c r="C245" s="31"/>
      <c r="D245" s="198" t="s">
        <v>272</v>
      </c>
      <c r="E245" s="31"/>
      <c r="F245" s="228" t="s">
        <v>359</v>
      </c>
      <c r="G245" s="31"/>
      <c r="H245" s="31"/>
      <c r="J245" s="31"/>
      <c r="K245" s="31"/>
      <c r="L245" s="61"/>
      <c r="M245" s="195"/>
      <c r="N245" s="31"/>
      <c r="O245" s="31"/>
      <c r="P245" s="31"/>
      <c r="Q245" s="31"/>
      <c r="R245" s="31"/>
      <c r="S245" s="31"/>
      <c r="T245" s="80"/>
      <c r="AT245" s="10" t="s">
        <v>272</v>
      </c>
      <c r="AU245" s="10" t="s">
        <v>81</v>
      </c>
    </row>
    <row r="246" spans="2:65" s="10" customFormat="1" ht="15.75" customHeight="1" x14ac:dyDescent="0.25">
      <c r="B246" s="30"/>
      <c r="C246" s="229" t="s">
        <v>360</v>
      </c>
      <c r="D246" s="229" t="s">
        <v>315</v>
      </c>
      <c r="E246" s="230" t="s">
        <v>361</v>
      </c>
      <c r="F246" s="231" t="s">
        <v>362</v>
      </c>
      <c r="G246" s="232" t="s">
        <v>132</v>
      </c>
      <c r="H246" s="233">
        <v>71.5</v>
      </c>
      <c r="I246" s="234"/>
      <c r="J246" s="235">
        <f>ROUND($I$246*$H$246,2)</f>
        <v>0</v>
      </c>
      <c r="K246" s="231"/>
      <c r="L246" s="236"/>
      <c r="M246" s="237"/>
      <c r="N246" s="238" t="s">
        <v>38</v>
      </c>
      <c r="O246" s="31"/>
      <c r="P246" s="190">
        <f>$O$246*$H$246</f>
        <v>0</v>
      </c>
      <c r="Q246" s="190">
        <v>0</v>
      </c>
      <c r="R246" s="190">
        <f>$Q$246*$H$246</f>
        <v>0</v>
      </c>
      <c r="S246" s="190">
        <v>0</v>
      </c>
      <c r="T246" s="191">
        <f>$S$246*$H$246</f>
        <v>0</v>
      </c>
      <c r="AR246" s="120" t="s">
        <v>318</v>
      </c>
      <c r="AT246" s="120" t="s">
        <v>315</v>
      </c>
      <c r="AU246" s="120" t="s">
        <v>81</v>
      </c>
      <c r="AY246" s="10" t="s">
        <v>127</v>
      </c>
      <c r="BE246" s="192">
        <f>IF($N$246="základní",$J$246,0)</f>
        <v>0</v>
      </c>
      <c r="BF246" s="192">
        <f>IF($N$246="snížená",$J$246,0)</f>
        <v>0</v>
      </c>
      <c r="BG246" s="192">
        <f>IF($N$246="zákl. přenesená",$J$246,0)</f>
        <v>0</v>
      </c>
      <c r="BH246" s="192">
        <f>IF($N$246="sníž. přenesená",$J$246,0)</f>
        <v>0</v>
      </c>
      <c r="BI246" s="192">
        <f>IF($N$246="nulová",$J$246,0)</f>
        <v>0</v>
      </c>
      <c r="BJ246" s="120" t="s">
        <v>20</v>
      </c>
      <c r="BK246" s="192">
        <f>ROUND($I$246*$H$246,2)</f>
        <v>0</v>
      </c>
      <c r="BL246" s="120" t="s">
        <v>228</v>
      </c>
      <c r="BM246" s="120" t="s">
        <v>363</v>
      </c>
    </row>
    <row r="247" spans="2:65" s="10" customFormat="1" ht="16.5" customHeight="1" x14ac:dyDescent="0.25">
      <c r="B247" s="30"/>
      <c r="C247" s="31"/>
      <c r="D247" s="193" t="s">
        <v>136</v>
      </c>
      <c r="E247" s="31"/>
      <c r="F247" s="194" t="s">
        <v>364</v>
      </c>
      <c r="G247" s="31"/>
      <c r="H247" s="31"/>
      <c r="J247" s="31"/>
      <c r="K247" s="31"/>
      <c r="L247" s="61"/>
      <c r="M247" s="195"/>
      <c r="N247" s="31"/>
      <c r="O247" s="31"/>
      <c r="P247" s="31"/>
      <c r="Q247" s="31"/>
      <c r="R247" s="31"/>
      <c r="S247" s="31"/>
      <c r="T247" s="80"/>
      <c r="AT247" s="10" t="s">
        <v>136</v>
      </c>
      <c r="AU247" s="10" t="s">
        <v>81</v>
      </c>
    </row>
    <row r="248" spans="2:65" s="10" customFormat="1" ht="15.75" customHeight="1" x14ac:dyDescent="0.25">
      <c r="B248" s="196"/>
      <c r="C248" s="197"/>
      <c r="D248" s="198" t="s">
        <v>138</v>
      </c>
      <c r="E248" s="197"/>
      <c r="F248" s="199" t="s">
        <v>365</v>
      </c>
      <c r="G248" s="197"/>
      <c r="H248" s="197"/>
      <c r="J248" s="197"/>
      <c r="K248" s="197"/>
      <c r="L248" s="200"/>
      <c r="M248" s="201"/>
      <c r="N248" s="197"/>
      <c r="O248" s="197"/>
      <c r="P248" s="197"/>
      <c r="Q248" s="197"/>
      <c r="R248" s="197"/>
      <c r="S248" s="197"/>
      <c r="T248" s="202"/>
      <c r="AT248" s="203" t="s">
        <v>138</v>
      </c>
      <c r="AU248" s="203" t="s">
        <v>81</v>
      </c>
      <c r="AV248" s="203" t="s">
        <v>20</v>
      </c>
      <c r="AW248" s="203" t="s">
        <v>96</v>
      </c>
      <c r="AX248" s="203" t="s">
        <v>67</v>
      </c>
      <c r="AY248" s="203" t="s">
        <v>127</v>
      </c>
    </row>
    <row r="249" spans="2:65" s="10" customFormat="1" ht="15.75" customHeight="1" x14ac:dyDescent="0.25">
      <c r="B249" s="204"/>
      <c r="C249" s="205"/>
      <c r="D249" s="198" t="s">
        <v>138</v>
      </c>
      <c r="E249" s="205"/>
      <c r="F249" s="206" t="s">
        <v>366</v>
      </c>
      <c r="G249" s="205"/>
      <c r="H249" s="207">
        <v>71.5</v>
      </c>
      <c r="J249" s="205"/>
      <c r="K249" s="205"/>
      <c r="L249" s="208"/>
      <c r="M249" s="209"/>
      <c r="N249" s="205"/>
      <c r="O249" s="205"/>
      <c r="P249" s="205"/>
      <c r="Q249" s="205"/>
      <c r="R249" s="205"/>
      <c r="S249" s="205"/>
      <c r="T249" s="210"/>
      <c r="AT249" s="211" t="s">
        <v>138</v>
      </c>
      <c r="AU249" s="211" t="s">
        <v>81</v>
      </c>
      <c r="AV249" s="211" t="s">
        <v>81</v>
      </c>
      <c r="AW249" s="211" t="s">
        <v>96</v>
      </c>
      <c r="AX249" s="211" t="s">
        <v>67</v>
      </c>
      <c r="AY249" s="211" t="s">
        <v>127</v>
      </c>
    </row>
    <row r="250" spans="2:65" s="10" customFormat="1" ht="15.75" customHeight="1" x14ac:dyDescent="0.25">
      <c r="B250" s="212"/>
      <c r="C250" s="213"/>
      <c r="D250" s="198" t="s">
        <v>138</v>
      </c>
      <c r="E250" s="213"/>
      <c r="F250" s="214" t="s">
        <v>141</v>
      </c>
      <c r="G250" s="213"/>
      <c r="H250" s="215">
        <v>71.5</v>
      </c>
      <c r="J250" s="213"/>
      <c r="K250" s="213"/>
      <c r="L250" s="216"/>
      <c r="M250" s="217"/>
      <c r="N250" s="213"/>
      <c r="O250" s="213"/>
      <c r="P250" s="213"/>
      <c r="Q250" s="213"/>
      <c r="R250" s="213"/>
      <c r="S250" s="213"/>
      <c r="T250" s="218"/>
      <c r="AT250" s="219" t="s">
        <v>138</v>
      </c>
      <c r="AU250" s="219" t="s">
        <v>81</v>
      </c>
      <c r="AV250" s="219" t="s">
        <v>134</v>
      </c>
      <c r="AW250" s="219" t="s">
        <v>96</v>
      </c>
      <c r="AX250" s="219" t="s">
        <v>20</v>
      </c>
      <c r="AY250" s="219" t="s">
        <v>127</v>
      </c>
    </row>
    <row r="251" spans="2:65" s="10" customFormat="1" ht="15.75" customHeight="1" x14ac:dyDescent="0.25">
      <c r="B251" s="30"/>
      <c r="C251" s="229" t="s">
        <v>367</v>
      </c>
      <c r="D251" s="229" t="s">
        <v>315</v>
      </c>
      <c r="E251" s="230" t="s">
        <v>368</v>
      </c>
      <c r="F251" s="231" t="s">
        <v>369</v>
      </c>
      <c r="G251" s="232" t="s">
        <v>285</v>
      </c>
      <c r="H251" s="233">
        <v>1</v>
      </c>
      <c r="I251" s="234"/>
      <c r="J251" s="235">
        <f>ROUND($I$251*$H$251,2)</f>
        <v>0</v>
      </c>
      <c r="K251" s="231"/>
      <c r="L251" s="236"/>
      <c r="M251" s="237"/>
      <c r="N251" s="238" t="s">
        <v>38</v>
      </c>
      <c r="O251" s="31"/>
      <c r="P251" s="190">
        <f>$O$251*$H$251</f>
        <v>0</v>
      </c>
      <c r="Q251" s="190">
        <v>0</v>
      </c>
      <c r="R251" s="190">
        <f>$Q$251*$H$251</f>
        <v>0</v>
      </c>
      <c r="S251" s="190">
        <v>0</v>
      </c>
      <c r="T251" s="191">
        <f>$S$251*$H$251</f>
        <v>0</v>
      </c>
      <c r="AR251" s="120" t="s">
        <v>318</v>
      </c>
      <c r="AT251" s="120" t="s">
        <v>315</v>
      </c>
      <c r="AU251" s="120" t="s">
        <v>81</v>
      </c>
      <c r="AY251" s="10" t="s">
        <v>127</v>
      </c>
      <c r="BE251" s="192">
        <f>IF($N$251="základní",$J$251,0)</f>
        <v>0</v>
      </c>
      <c r="BF251" s="192">
        <f>IF($N$251="snížená",$J$251,0)</f>
        <v>0</v>
      </c>
      <c r="BG251" s="192">
        <f>IF($N$251="zákl. přenesená",$J$251,0)</f>
        <v>0</v>
      </c>
      <c r="BH251" s="192">
        <f>IF($N$251="sníž. přenesená",$J$251,0)</f>
        <v>0</v>
      </c>
      <c r="BI251" s="192">
        <f>IF($N$251="nulová",$J$251,0)</f>
        <v>0</v>
      </c>
      <c r="BJ251" s="120" t="s">
        <v>20</v>
      </c>
      <c r="BK251" s="192">
        <f>ROUND($I$251*$H$251,2)</f>
        <v>0</v>
      </c>
      <c r="BL251" s="120" t="s">
        <v>228</v>
      </c>
      <c r="BM251" s="120" t="s">
        <v>370</v>
      </c>
    </row>
    <row r="252" spans="2:65" s="10" customFormat="1" ht="16.5" customHeight="1" x14ac:dyDescent="0.25">
      <c r="B252" s="30"/>
      <c r="C252" s="31"/>
      <c r="D252" s="193" t="s">
        <v>136</v>
      </c>
      <c r="E252" s="31"/>
      <c r="F252" s="194" t="s">
        <v>364</v>
      </c>
      <c r="G252" s="31"/>
      <c r="H252" s="31"/>
      <c r="J252" s="31"/>
      <c r="K252" s="31"/>
      <c r="L252" s="61"/>
      <c r="M252" s="195"/>
      <c r="N252" s="31"/>
      <c r="O252" s="31"/>
      <c r="P252" s="31"/>
      <c r="Q252" s="31"/>
      <c r="R252" s="31"/>
      <c r="S252" s="31"/>
      <c r="T252" s="80"/>
      <c r="AT252" s="10" t="s">
        <v>136</v>
      </c>
      <c r="AU252" s="10" t="s">
        <v>81</v>
      </c>
    </row>
    <row r="253" spans="2:65" s="10" customFormat="1" ht="15.75" customHeight="1" x14ac:dyDescent="0.25">
      <c r="B253" s="30"/>
      <c r="C253" s="229" t="s">
        <v>371</v>
      </c>
      <c r="D253" s="229" t="s">
        <v>315</v>
      </c>
      <c r="E253" s="230" t="s">
        <v>372</v>
      </c>
      <c r="F253" s="231" t="s">
        <v>373</v>
      </c>
      <c r="G253" s="232" t="s">
        <v>285</v>
      </c>
      <c r="H253" s="233">
        <v>1</v>
      </c>
      <c r="I253" s="234"/>
      <c r="J253" s="235">
        <f>ROUND($I$253*$H$253,2)</f>
        <v>0</v>
      </c>
      <c r="K253" s="231"/>
      <c r="L253" s="236"/>
      <c r="M253" s="237"/>
      <c r="N253" s="238" t="s">
        <v>38</v>
      </c>
      <c r="O253" s="31"/>
      <c r="P253" s="190">
        <f>$O$253*$H$253</f>
        <v>0</v>
      </c>
      <c r="Q253" s="190">
        <v>0</v>
      </c>
      <c r="R253" s="190">
        <f>$Q$253*$H$253</f>
        <v>0</v>
      </c>
      <c r="S253" s="190">
        <v>0</v>
      </c>
      <c r="T253" s="191">
        <f>$S$253*$H$253</f>
        <v>0</v>
      </c>
      <c r="AR253" s="120" t="s">
        <v>318</v>
      </c>
      <c r="AT253" s="120" t="s">
        <v>315</v>
      </c>
      <c r="AU253" s="120" t="s">
        <v>81</v>
      </c>
      <c r="AY253" s="10" t="s">
        <v>127</v>
      </c>
      <c r="BE253" s="192">
        <f>IF($N$253="základní",$J$253,0)</f>
        <v>0</v>
      </c>
      <c r="BF253" s="192">
        <f>IF($N$253="snížená",$J$253,0)</f>
        <v>0</v>
      </c>
      <c r="BG253" s="192">
        <f>IF($N$253="zákl. přenesená",$J$253,0)</f>
        <v>0</v>
      </c>
      <c r="BH253" s="192">
        <f>IF($N$253="sníž. přenesená",$J$253,0)</f>
        <v>0</v>
      </c>
      <c r="BI253" s="192">
        <f>IF($N$253="nulová",$J$253,0)</f>
        <v>0</v>
      </c>
      <c r="BJ253" s="120" t="s">
        <v>20</v>
      </c>
      <c r="BK253" s="192">
        <f>ROUND($I$253*$H$253,2)</f>
        <v>0</v>
      </c>
      <c r="BL253" s="120" t="s">
        <v>228</v>
      </c>
      <c r="BM253" s="120" t="s">
        <v>374</v>
      </c>
    </row>
    <row r="254" spans="2:65" s="10" customFormat="1" ht="16.5" customHeight="1" x14ac:dyDescent="0.25">
      <c r="B254" s="30"/>
      <c r="C254" s="31"/>
      <c r="D254" s="193" t="s">
        <v>136</v>
      </c>
      <c r="E254" s="31"/>
      <c r="F254" s="194" t="s">
        <v>375</v>
      </c>
      <c r="G254" s="31"/>
      <c r="H254" s="31"/>
      <c r="J254" s="31"/>
      <c r="K254" s="31"/>
      <c r="L254" s="61"/>
      <c r="M254" s="195"/>
      <c r="N254" s="31"/>
      <c r="O254" s="31"/>
      <c r="P254" s="31"/>
      <c r="Q254" s="31"/>
      <c r="R254" s="31"/>
      <c r="S254" s="31"/>
      <c r="T254" s="80"/>
      <c r="AT254" s="10" t="s">
        <v>136</v>
      </c>
      <c r="AU254" s="10" t="s">
        <v>81</v>
      </c>
    </row>
    <row r="255" spans="2:65" s="10" customFormat="1" ht="15.75" customHeight="1" x14ac:dyDescent="0.25">
      <c r="B255" s="196"/>
      <c r="C255" s="197"/>
      <c r="D255" s="198" t="s">
        <v>138</v>
      </c>
      <c r="E255" s="197"/>
      <c r="F255" s="199" t="s">
        <v>376</v>
      </c>
      <c r="G255" s="197"/>
      <c r="H255" s="197"/>
      <c r="J255" s="197"/>
      <c r="K255" s="197"/>
      <c r="L255" s="200"/>
      <c r="M255" s="201"/>
      <c r="N255" s="197"/>
      <c r="O255" s="197"/>
      <c r="P255" s="197"/>
      <c r="Q255" s="197"/>
      <c r="R255" s="197"/>
      <c r="S255" s="197"/>
      <c r="T255" s="202"/>
      <c r="AT255" s="203" t="s">
        <v>138</v>
      </c>
      <c r="AU255" s="203" t="s">
        <v>81</v>
      </c>
      <c r="AV255" s="203" t="s">
        <v>20</v>
      </c>
      <c r="AW255" s="203" t="s">
        <v>96</v>
      </c>
      <c r="AX255" s="203" t="s">
        <v>67</v>
      </c>
      <c r="AY255" s="203" t="s">
        <v>127</v>
      </c>
    </row>
    <row r="256" spans="2:65" s="10" customFormat="1" ht="15.75" customHeight="1" x14ac:dyDescent="0.25">
      <c r="B256" s="204"/>
      <c r="C256" s="205"/>
      <c r="D256" s="198" t="s">
        <v>138</v>
      </c>
      <c r="E256" s="205"/>
      <c r="F256" s="206" t="s">
        <v>20</v>
      </c>
      <c r="G256" s="205"/>
      <c r="H256" s="207">
        <v>1</v>
      </c>
      <c r="J256" s="205"/>
      <c r="K256" s="205"/>
      <c r="L256" s="208"/>
      <c r="M256" s="209"/>
      <c r="N256" s="205"/>
      <c r="O256" s="205"/>
      <c r="P256" s="205"/>
      <c r="Q256" s="205"/>
      <c r="R256" s="205"/>
      <c r="S256" s="205"/>
      <c r="T256" s="210"/>
      <c r="AT256" s="211" t="s">
        <v>138</v>
      </c>
      <c r="AU256" s="211" t="s">
        <v>81</v>
      </c>
      <c r="AV256" s="211" t="s">
        <v>81</v>
      </c>
      <c r="AW256" s="211" t="s">
        <v>96</v>
      </c>
      <c r="AX256" s="211" t="s">
        <v>67</v>
      </c>
      <c r="AY256" s="211" t="s">
        <v>127</v>
      </c>
    </row>
    <row r="257" spans="2:65" s="10" customFormat="1" ht="15.75" customHeight="1" x14ac:dyDescent="0.25">
      <c r="B257" s="212"/>
      <c r="C257" s="213"/>
      <c r="D257" s="198" t="s">
        <v>138</v>
      </c>
      <c r="E257" s="213"/>
      <c r="F257" s="214" t="s">
        <v>141</v>
      </c>
      <c r="G257" s="213"/>
      <c r="H257" s="215">
        <v>1</v>
      </c>
      <c r="J257" s="213"/>
      <c r="K257" s="213"/>
      <c r="L257" s="216"/>
      <c r="M257" s="217"/>
      <c r="N257" s="213"/>
      <c r="O257" s="213"/>
      <c r="P257" s="213"/>
      <c r="Q257" s="213"/>
      <c r="R257" s="213"/>
      <c r="S257" s="213"/>
      <c r="T257" s="218"/>
      <c r="AT257" s="219" t="s">
        <v>138</v>
      </c>
      <c r="AU257" s="219" t="s">
        <v>81</v>
      </c>
      <c r="AV257" s="219" t="s">
        <v>134</v>
      </c>
      <c r="AW257" s="219" t="s">
        <v>96</v>
      </c>
      <c r="AX257" s="219" t="s">
        <v>20</v>
      </c>
      <c r="AY257" s="219" t="s">
        <v>127</v>
      </c>
    </row>
    <row r="258" spans="2:65" s="168" customFormat="1" ht="30.75" customHeight="1" x14ac:dyDescent="0.3">
      <c r="B258" s="169"/>
      <c r="C258" s="170"/>
      <c r="D258" s="170" t="s">
        <v>66</v>
      </c>
      <c r="E258" s="179" t="s">
        <v>377</v>
      </c>
      <c r="F258" s="179" t="s">
        <v>378</v>
      </c>
      <c r="G258" s="170"/>
      <c r="H258" s="170"/>
      <c r="J258" s="180">
        <f>$BK$258</f>
        <v>0</v>
      </c>
      <c r="K258" s="170"/>
      <c r="L258" s="173"/>
      <c r="M258" s="174"/>
      <c r="N258" s="170"/>
      <c r="O258" s="170"/>
      <c r="P258" s="175">
        <f>SUM($P$259:$P$274)</f>
        <v>0</v>
      </c>
      <c r="Q258" s="170"/>
      <c r="R258" s="175">
        <f>SUM($R$259:$R$274)</f>
        <v>0</v>
      </c>
      <c r="S258" s="170"/>
      <c r="T258" s="176">
        <f>SUM($T$259:$T$274)</f>
        <v>0</v>
      </c>
      <c r="AR258" s="177" t="s">
        <v>81</v>
      </c>
      <c r="AT258" s="177" t="s">
        <v>66</v>
      </c>
      <c r="AU258" s="177" t="s">
        <v>20</v>
      </c>
      <c r="AY258" s="177" t="s">
        <v>127</v>
      </c>
      <c r="BK258" s="178">
        <f>SUM($BK$259:$BK$274)</f>
        <v>0</v>
      </c>
    </row>
    <row r="259" spans="2:65" s="10" customFormat="1" ht="45" customHeight="1" x14ac:dyDescent="0.25">
      <c r="B259" s="30"/>
      <c r="C259" s="181" t="s">
        <v>379</v>
      </c>
      <c r="D259" s="181" t="s">
        <v>129</v>
      </c>
      <c r="E259" s="182" t="s">
        <v>380</v>
      </c>
      <c r="F259" s="183" t="s">
        <v>381</v>
      </c>
      <c r="G259" s="184" t="s">
        <v>330</v>
      </c>
      <c r="H259" s="185">
        <v>29</v>
      </c>
      <c r="I259" s="186"/>
      <c r="J259" s="187">
        <f>ROUND($I$259*$H$259,2)</f>
        <v>0</v>
      </c>
      <c r="K259" s="183" t="s">
        <v>382</v>
      </c>
      <c r="L259" s="61"/>
      <c r="M259" s="188"/>
      <c r="N259" s="189" t="s">
        <v>38</v>
      </c>
      <c r="O259" s="31"/>
      <c r="P259" s="190">
        <f>$O$259*$H$259</f>
        <v>0</v>
      </c>
      <c r="Q259" s="190">
        <v>0</v>
      </c>
      <c r="R259" s="190">
        <f>$Q$259*$H$259</f>
        <v>0</v>
      </c>
      <c r="S259" s="190">
        <v>0</v>
      </c>
      <c r="T259" s="191">
        <f>$S$259*$H$259</f>
        <v>0</v>
      </c>
      <c r="AR259" s="120" t="s">
        <v>228</v>
      </c>
      <c r="AT259" s="120" t="s">
        <v>129</v>
      </c>
      <c r="AU259" s="120" t="s">
        <v>81</v>
      </c>
      <c r="AY259" s="10" t="s">
        <v>127</v>
      </c>
      <c r="BE259" s="192">
        <f>IF($N$259="základní",$J$259,0)</f>
        <v>0</v>
      </c>
      <c r="BF259" s="192">
        <f>IF($N$259="snížená",$J$259,0)</f>
        <v>0</v>
      </c>
      <c r="BG259" s="192">
        <f>IF($N$259="zákl. přenesená",$J$259,0)</f>
        <v>0</v>
      </c>
      <c r="BH259" s="192">
        <f>IF($N$259="sníž. přenesená",$J$259,0)</f>
        <v>0</v>
      </c>
      <c r="BI259" s="192">
        <f>IF($N$259="nulová",$J$259,0)</f>
        <v>0</v>
      </c>
      <c r="BJ259" s="120" t="s">
        <v>20</v>
      </c>
      <c r="BK259" s="192">
        <f>ROUND($I$259*$H$259,2)</f>
        <v>0</v>
      </c>
      <c r="BL259" s="120" t="s">
        <v>228</v>
      </c>
      <c r="BM259" s="120" t="s">
        <v>383</v>
      </c>
    </row>
    <row r="260" spans="2:65" s="10" customFormat="1" ht="16.5" customHeight="1" x14ac:dyDescent="0.25">
      <c r="B260" s="30"/>
      <c r="C260" s="31"/>
      <c r="D260" s="193" t="s">
        <v>136</v>
      </c>
      <c r="E260" s="31"/>
      <c r="F260" s="194" t="s">
        <v>384</v>
      </c>
      <c r="G260" s="31"/>
      <c r="H260" s="31"/>
      <c r="J260" s="31"/>
      <c r="K260" s="31"/>
      <c r="L260" s="61"/>
      <c r="M260" s="195"/>
      <c r="N260" s="31"/>
      <c r="O260" s="31"/>
      <c r="P260" s="31"/>
      <c r="Q260" s="31"/>
      <c r="R260" s="31"/>
      <c r="S260" s="31"/>
      <c r="T260" s="80"/>
      <c r="AT260" s="10" t="s">
        <v>136</v>
      </c>
      <c r="AU260" s="10" t="s">
        <v>81</v>
      </c>
    </row>
    <row r="261" spans="2:65" s="10" customFormat="1" ht="15.75" customHeight="1" x14ac:dyDescent="0.25">
      <c r="B261" s="196"/>
      <c r="C261" s="197"/>
      <c r="D261" s="198" t="s">
        <v>138</v>
      </c>
      <c r="E261" s="197"/>
      <c r="F261" s="199" t="s">
        <v>385</v>
      </c>
      <c r="G261" s="197"/>
      <c r="H261" s="197"/>
      <c r="J261" s="197"/>
      <c r="K261" s="197"/>
      <c r="L261" s="200"/>
      <c r="M261" s="201"/>
      <c r="N261" s="197"/>
      <c r="O261" s="197"/>
      <c r="P261" s="197"/>
      <c r="Q261" s="197"/>
      <c r="R261" s="197"/>
      <c r="S261" s="197"/>
      <c r="T261" s="202"/>
      <c r="AT261" s="203" t="s">
        <v>138</v>
      </c>
      <c r="AU261" s="203" t="s">
        <v>81</v>
      </c>
      <c r="AV261" s="203" t="s">
        <v>20</v>
      </c>
      <c r="AW261" s="203" t="s">
        <v>96</v>
      </c>
      <c r="AX261" s="203" t="s">
        <v>67</v>
      </c>
      <c r="AY261" s="203" t="s">
        <v>127</v>
      </c>
    </row>
    <row r="262" spans="2:65" s="10" customFormat="1" ht="15.75" customHeight="1" x14ac:dyDescent="0.25">
      <c r="B262" s="204"/>
      <c r="C262" s="205"/>
      <c r="D262" s="198" t="s">
        <v>138</v>
      </c>
      <c r="E262" s="205"/>
      <c r="F262" s="206" t="s">
        <v>314</v>
      </c>
      <c r="G262" s="205"/>
      <c r="H262" s="207">
        <v>29</v>
      </c>
      <c r="J262" s="205"/>
      <c r="K262" s="205"/>
      <c r="L262" s="208"/>
      <c r="M262" s="209"/>
      <c r="N262" s="205"/>
      <c r="O262" s="205"/>
      <c r="P262" s="205"/>
      <c r="Q262" s="205"/>
      <c r="R262" s="205"/>
      <c r="S262" s="205"/>
      <c r="T262" s="210"/>
      <c r="AT262" s="211" t="s">
        <v>138</v>
      </c>
      <c r="AU262" s="211" t="s">
        <v>81</v>
      </c>
      <c r="AV262" s="211" t="s">
        <v>81</v>
      </c>
      <c r="AW262" s="211" t="s">
        <v>96</v>
      </c>
      <c r="AX262" s="211" t="s">
        <v>67</v>
      </c>
      <c r="AY262" s="211" t="s">
        <v>127</v>
      </c>
    </row>
    <row r="263" spans="2:65" s="10" customFormat="1" ht="15.75" customHeight="1" x14ac:dyDescent="0.25">
      <c r="B263" s="212"/>
      <c r="C263" s="213"/>
      <c r="D263" s="198" t="s">
        <v>138</v>
      </c>
      <c r="E263" s="213"/>
      <c r="F263" s="214" t="s">
        <v>141</v>
      </c>
      <c r="G263" s="213"/>
      <c r="H263" s="215">
        <v>29</v>
      </c>
      <c r="J263" s="213"/>
      <c r="K263" s="213"/>
      <c r="L263" s="216"/>
      <c r="M263" s="217"/>
      <c r="N263" s="213"/>
      <c r="O263" s="213"/>
      <c r="P263" s="213"/>
      <c r="Q263" s="213"/>
      <c r="R263" s="213"/>
      <c r="S263" s="213"/>
      <c r="T263" s="218"/>
      <c r="AT263" s="219" t="s">
        <v>138</v>
      </c>
      <c r="AU263" s="219" t="s">
        <v>81</v>
      </c>
      <c r="AV263" s="219" t="s">
        <v>134</v>
      </c>
      <c r="AW263" s="219" t="s">
        <v>96</v>
      </c>
      <c r="AX263" s="219" t="s">
        <v>20</v>
      </c>
      <c r="AY263" s="219" t="s">
        <v>127</v>
      </c>
    </row>
    <row r="264" spans="2:65" s="10" customFormat="1" ht="15.75" customHeight="1" x14ac:dyDescent="0.25">
      <c r="B264" s="30"/>
      <c r="C264" s="229" t="s">
        <v>386</v>
      </c>
      <c r="D264" s="229" t="s">
        <v>315</v>
      </c>
      <c r="E264" s="230" t="s">
        <v>387</v>
      </c>
      <c r="F264" s="231" t="s">
        <v>388</v>
      </c>
      <c r="G264" s="232" t="s">
        <v>330</v>
      </c>
      <c r="H264" s="233">
        <v>29</v>
      </c>
      <c r="I264" s="234"/>
      <c r="J264" s="235">
        <f>ROUND($I$264*$H$264,2)</f>
        <v>0</v>
      </c>
      <c r="K264" s="231"/>
      <c r="L264" s="236"/>
      <c r="M264" s="237"/>
      <c r="N264" s="238" t="s">
        <v>38</v>
      </c>
      <c r="O264" s="31"/>
      <c r="P264" s="190">
        <f>$O$264*$H$264</f>
        <v>0</v>
      </c>
      <c r="Q264" s="190">
        <v>0</v>
      </c>
      <c r="R264" s="190">
        <f>$Q$264*$H$264</f>
        <v>0</v>
      </c>
      <c r="S264" s="190">
        <v>0</v>
      </c>
      <c r="T264" s="191">
        <f>$S$264*$H$264</f>
        <v>0</v>
      </c>
      <c r="AR264" s="120" t="s">
        <v>318</v>
      </c>
      <c r="AT264" s="120" t="s">
        <v>315</v>
      </c>
      <c r="AU264" s="120" t="s">
        <v>81</v>
      </c>
      <c r="AY264" s="10" t="s">
        <v>127</v>
      </c>
      <c r="BE264" s="192">
        <f>IF($N$264="základní",$J$264,0)</f>
        <v>0</v>
      </c>
      <c r="BF264" s="192">
        <f>IF($N$264="snížená",$J$264,0)</f>
        <v>0</v>
      </c>
      <c r="BG264" s="192">
        <f>IF($N$264="zákl. přenesená",$J$264,0)</f>
        <v>0</v>
      </c>
      <c r="BH264" s="192">
        <f>IF($N$264="sníž. přenesená",$J$264,0)</f>
        <v>0</v>
      </c>
      <c r="BI264" s="192">
        <f>IF($N$264="nulová",$J$264,0)</f>
        <v>0</v>
      </c>
      <c r="BJ264" s="120" t="s">
        <v>20</v>
      </c>
      <c r="BK264" s="192">
        <f>ROUND($I$264*$H$264,2)</f>
        <v>0</v>
      </c>
      <c r="BL264" s="120" t="s">
        <v>228</v>
      </c>
      <c r="BM264" s="120" t="s">
        <v>389</v>
      </c>
    </row>
    <row r="265" spans="2:65" s="10" customFormat="1" ht="16.5" customHeight="1" x14ac:dyDescent="0.25">
      <c r="B265" s="30"/>
      <c r="C265" s="31"/>
      <c r="D265" s="193" t="s">
        <v>136</v>
      </c>
      <c r="E265" s="31"/>
      <c r="F265" s="194" t="s">
        <v>388</v>
      </c>
      <c r="G265" s="31"/>
      <c r="H265" s="31"/>
      <c r="J265" s="31"/>
      <c r="K265" s="31"/>
      <c r="L265" s="61"/>
      <c r="M265" s="195"/>
      <c r="N265" s="31"/>
      <c r="O265" s="31"/>
      <c r="P265" s="31"/>
      <c r="Q265" s="31"/>
      <c r="R265" s="31"/>
      <c r="S265" s="31"/>
      <c r="T265" s="80"/>
      <c r="AT265" s="10" t="s">
        <v>136</v>
      </c>
      <c r="AU265" s="10" t="s">
        <v>81</v>
      </c>
    </row>
    <row r="266" spans="2:65" s="10" customFormat="1" ht="15.75" customHeight="1" x14ac:dyDescent="0.25">
      <c r="B266" s="30"/>
      <c r="C266" s="181" t="s">
        <v>390</v>
      </c>
      <c r="D266" s="181" t="s">
        <v>129</v>
      </c>
      <c r="E266" s="182" t="s">
        <v>391</v>
      </c>
      <c r="F266" s="183" t="s">
        <v>392</v>
      </c>
      <c r="G266" s="184" t="s">
        <v>285</v>
      </c>
      <c r="H266" s="185">
        <v>1</v>
      </c>
      <c r="I266" s="186"/>
      <c r="J266" s="187">
        <f>ROUND($I$266*$H$266,2)</f>
        <v>0</v>
      </c>
      <c r="K266" s="183"/>
      <c r="L266" s="61"/>
      <c r="M266" s="188"/>
      <c r="N266" s="189" t="s">
        <v>38</v>
      </c>
      <c r="O266" s="31"/>
      <c r="P266" s="190">
        <f>$O$266*$H$266</f>
        <v>0</v>
      </c>
      <c r="Q266" s="190">
        <v>0</v>
      </c>
      <c r="R266" s="190">
        <f>$Q$266*$H$266</f>
        <v>0</v>
      </c>
      <c r="S266" s="190">
        <v>0</v>
      </c>
      <c r="T266" s="191">
        <f>$S$266*$H$266</f>
        <v>0</v>
      </c>
      <c r="AR266" s="120" t="s">
        <v>228</v>
      </c>
      <c r="AT266" s="120" t="s">
        <v>129</v>
      </c>
      <c r="AU266" s="120" t="s">
        <v>81</v>
      </c>
      <c r="AY266" s="10" t="s">
        <v>127</v>
      </c>
      <c r="BE266" s="192">
        <f>IF($N$266="základní",$J$266,0)</f>
        <v>0</v>
      </c>
      <c r="BF266" s="192">
        <f>IF($N$266="snížená",$J$266,0)</f>
        <v>0</v>
      </c>
      <c r="BG266" s="192">
        <f>IF($N$266="zákl. přenesená",$J$266,0)</f>
        <v>0</v>
      </c>
      <c r="BH266" s="192">
        <f>IF($N$266="sníž. přenesená",$J$266,0)</f>
        <v>0</v>
      </c>
      <c r="BI266" s="192">
        <f>IF($N$266="nulová",$J$266,0)</f>
        <v>0</v>
      </c>
      <c r="BJ266" s="120" t="s">
        <v>20</v>
      </c>
      <c r="BK266" s="192">
        <f>ROUND($I$266*$H$266,2)</f>
        <v>0</v>
      </c>
      <c r="BL266" s="120" t="s">
        <v>228</v>
      </c>
      <c r="BM266" s="120" t="s">
        <v>393</v>
      </c>
    </row>
    <row r="267" spans="2:65" s="10" customFormat="1" ht="16.5" customHeight="1" x14ac:dyDescent="0.25">
      <c r="B267" s="30"/>
      <c r="C267" s="31"/>
      <c r="D267" s="193" t="s">
        <v>136</v>
      </c>
      <c r="E267" s="31"/>
      <c r="F267" s="194" t="s">
        <v>392</v>
      </c>
      <c r="G267" s="31"/>
      <c r="H267" s="31"/>
      <c r="J267" s="31"/>
      <c r="K267" s="31"/>
      <c r="L267" s="61"/>
      <c r="M267" s="195"/>
      <c r="N267" s="31"/>
      <c r="O267" s="31"/>
      <c r="P267" s="31"/>
      <c r="Q267" s="31"/>
      <c r="R267" s="31"/>
      <c r="S267" s="31"/>
      <c r="T267" s="80"/>
      <c r="AT267" s="10" t="s">
        <v>136</v>
      </c>
      <c r="AU267" s="10" t="s">
        <v>81</v>
      </c>
    </row>
    <row r="268" spans="2:65" s="10" customFormat="1" ht="44.25" customHeight="1" x14ac:dyDescent="0.25">
      <c r="B268" s="30"/>
      <c r="C268" s="31"/>
      <c r="D268" s="198" t="s">
        <v>272</v>
      </c>
      <c r="E268" s="31"/>
      <c r="F268" s="228" t="s">
        <v>394</v>
      </c>
      <c r="G268" s="31"/>
      <c r="H268" s="31"/>
      <c r="J268" s="31"/>
      <c r="K268" s="31"/>
      <c r="L268" s="61"/>
      <c r="M268" s="195"/>
      <c r="N268" s="31"/>
      <c r="O268" s="31"/>
      <c r="P268" s="31"/>
      <c r="Q268" s="31"/>
      <c r="R268" s="31"/>
      <c r="S268" s="31"/>
      <c r="T268" s="80"/>
      <c r="AT268" s="10" t="s">
        <v>272</v>
      </c>
      <c r="AU268" s="10" t="s">
        <v>81</v>
      </c>
    </row>
    <row r="269" spans="2:65" s="10" customFormat="1" ht="15.75" customHeight="1" x14ac:dyDescent="0.25">
      <c r="B269" s="196"/>
      <c r="C269" s="197"/>
      <c r="D269" s="198" t="s">
        <v>138</v>
      </c>
      <c r="E269" s="197"/>
      <c r="F269" s="199" t="s">
        <v>395</v>
      </c>
      <c r="G269" s="197"/>
      <c r="H269" s="197"/>
      <c r="J269" s="197"/>
      <c r="K269" s="197"/>
      <c r="L269" s="200"/>
      <c r="M269" s="201"/>
      <c r="N269" s="197"/>
      <c r="O269" s="197"/>
      <c r="P269" s="197"/>
      <c r="Q269" s="197"/>
      <c r="R269" s="197"/>
      <c r="S269" s="197"/>
      <c r="T269" s="202"/>
      <c r="AT269" s="203" t="s">
        <v>138</v>
      </c>
      <c r="AU269" s="203" t="s">
        <v>81</v>
      </c>
      <c r="AV269" s="203" t="s">
        <v>20</v>
      </c>
      <c r="AW269" s="203" t="s">
        <v>96</v>
      </c>
      <c r="AX269" s="203" t="s">
        <v>67</v>
      </c>
      <c r="AY269" s="203" t="s">
        <v>127</v>
      </c>
    </row>
    <row r="270" spans="2:65" s="10" customFormat="1" ht="15.75" customHeight="1" x14ac:dyDescent="0.25">
      <c r="B270" s="204"/>
      <c r="C270" s="205"/>
      <c r="D270" s="198" t="s">
        <v>138</v>
      </c>
      <c r="E270" s="205"/>
      <c r="F270" s="206" t="s">
        <v>20</v>
      </c>
      <c r="G270" s="205"/>
      <c r="H270" s="207">
        <v>1</v>
      </c>
      <c r="J270" s="205"/>
      <c r="K270" s="205"/>
      <c r="L270" s="208"/>
      <c r="M270" s="209"/>
      <c r="N270" s="205"/>
      <c r="O270" s="205"/>
      <c r="P270" s="205"/>
      <c r="Q270" s="205"/>
      <c r="R270" s="205"/>
      <c r="S270" s="205"/>
      <c r="T270" s="210"/>
      <c r="AT270" s="211" t="s">
        <v>138</v>
      </c>
      <c r="AU270" s="211" t="s">
        <v>81</v>
      </c>
      <c r="AV270" s="211" t="s">
        <v>81</v>
      </c>
      <c r="AW270" s="211" t="s">
        <v>96</v>
      </c>
      <c r="AX270" s="211" t="s">
        <v>67</v>
      </c>
      <c r="AY270" s="211" t="s">
        <v>127</v>
      </c>
    </row>
    <row r="271" spans="2:65" s="10" customFormat="1" ht="15.75" customHeight="1" x14ac:dyDescent="0.25">
      <c r="B271" s="212"/>
      <c r="C271" s="213"/>
      <c r="D271" s="198" t="s">
        <v>138</v>
      </c>
      <c r="E271" s="213"/>
      <c r="F271" s="214" t="s">
        <v>141</v>
      </c>
      <c r="G271" s="213"/>
      <c r="H271" s="215">
        <v>1</v>
      </c>
      <c r="J271" s="213"/>
      <c r="K271" s="213"/>
      <c r="L271" s="216"/>
      <c r="M271" s="217"/>
      <c r="N271" s="213"/>
      <c r="O271" s="213"/>
      <c r="P271" s="213"/>
      <c r="Q271" s="213"/>
      <c r="R271" s="213"/>
      <c r="S271" s="213"/>
      <c r="T271" s="218"/>
      <c r="AT271" s="219" t="s">
        <v>138</v>
      </c>
      <c r="AU271" s="219" t="s">
        <v>81</v>
      </c>
      <c r="AV271" s="219" t="s">
        <v>134</v>
      </c>
      <c r="AW271" s="219" t="s">
        <v>96</v>
      </c>
      <c r="AX271" s="219" t="s">
        <v>20</v>
      </c>
      <c r="AY271" s="219" t="s">
        <v>127</v>
      </c>
    </row>
    <row r="272" spans="2:65" s="10" customFormat="1" ht="15.75" customHeight="1" x14ac:dyDescent="0.25">
      <c r="B272" s="30"/>
      <c r="C272" s="181" t="s">
        <v>266</v>
      </c>
      <c r="D272" s="181" t="s">
        <v>129</v>
      </c>
      <c r="E272" s="182" t="s">
        <v>396</v>
      </c>
      <c r="F272" s="183" t="s">
        <v>397</v>
      </c>
      <c r="G272" s="184" t="s">
        <v>285</v>
      </c>
      <c r="H272" s="185">
        <v>1</v>
      </c>
      <c r="I272" s="186"/>
      <c r="J272" s="187">
        <f>ROUND($I$272*$H$272,2)</f>
        <v>0</v>
      </c>
      <c r="K272" s="183"/>
      <c r="L272" s="61"/>
      <c r="M272" s="188"/>
      <c r="N272" s="189" t="s">
        <v>38</v>
      </c>
      <c r="O272" s="31"/>
      <c r="P272" s="190">
        <f>$O$272*$H$272</f>
        <v>0</v>
      </c>
      <c r="Q272" s="190">
        <v>0</v>
      </c>
      <c r="R272" s="190">
        <f>$Q$272*$H$272</f>
        <v>0</v>
      </c>
      <c r="S272" s="190">
        <v>0</v>
      </c>
      <c r="T272" s="191">
        <f>$S$272*$H$272</f>
        <v>0</v>
      </c>
      <c r="AR272" s="120" t="s">
        <v>228</v>
      </c>
      <c r="AT272" s="120" t="s">
        <v>129</v>
      </c>
      <c r="AU272" s="120" t="s">
        <v>81</v>
      </c>
      <c r="AY272" s="10" t="s">
        <v>127</v>
      </c>
      <c r="BE272" s="192">
        <f>IF($N$272="základní",$J$272,0)</f>
        <v>0</v>
      </c>
      <c r="BF272" s="192">
        <f>IF($N$272="snížená",$J$272,0)</f>
        <v>0</v>
      </c>
      <c r="BG272" s="192">
        <f>IF($N$272="zákl. přenesená",$J$272,0)</f>
        <v>0</v>
      </c>
      <c r="BH272" s="192">
        <f>IF($N$272="sníž. přenesená",$J$272,0)</f>
        <v>0</v>
      </c>
      <c r="BI272" s="192">
        <f>IF($N$272="nulová",$J$272,0)</f>
        <v>0</v>
      </c>
      <c r="BJ272" s="120" t="s">
        <v>20</v>
      </c>
      <c r="BK272" s="192">
        <f>ROUND($I$272*$H$272,2)</f>
        <v>0</v>
      </c>
      <c r="BL272" s="120" t="s">
        <v>228</v>
      </c>
      <c r="BM272" s="120" t="s">
        <v>398</v>
      </c>
    </row>
    <row r="273" spans="2:65" s="10" customFormat="1" ht="16.5" customHeight="1" x14ac:dyDescent="0.25">
      <c r="B273" s="30"/>
      <c r="C273" s="31"/>
      <c r="D273" s="193" t="s">
        <v>136</v>
      </c>
      <c r="E273" s="31"/>
      <c r="F273" s="194" t="s">
        <v>397</v>
      </c>
      <c r="G273" s="31"/>
      <c r="H273" s="31"/>
      <c r="J273" s="31"/>
      <c r="K273" s="31"/>
      <c r="L273" s="61"/>
      <c r="M273" s="195"/>
      <c r="N273" s="31"/>
      <c r="O273" s="31"/>
      <c r="P273" s="31"/>
      <c r="Q273" s="31"/>
      <c r="R273" s="31"/>
      <c r="S273" s="31"/>
      <c r="T273" s="80"/>
      <c r="AT273" s="10" t="s">
        <v>136</v>
      </c>
      <c r="AU273" s="10" t="s">
        <v>81</v>
      </c>
    </row>
    <row r="274" spans="2:65" s="10" customFormat="1" ht="44.25" customHeight="1" x14ac:dyDescent="0.25">
      <c r="B274" s="30"/>
      <c r="C274" s="31"/>
      <c r="D274" s="198" t="s">
        <v>272</v>
      </c>
      <c r="E274" s="31"/>
      <c r="F274" s="228" t="s">
        <v>399</v>
      </c>
      <c r="G274" s="31"/>
      <c r="H274" s="31"/>
      <c r="J274" s="31"/>
      <c r="K274" s="31"/>
      <c r="L274" s="61"/>
      <c r="M274" s="195"/>
      <c r="N274" s="31"/>
      <c r="O274" s="31"/>
      <c r="P274" s="31"/>
      <c r="Q274" s="31"/>
      <c r="R274" s="31"/>
      <c r="S274" s="31"/>
      <c r="T274" s="80"/>
      <c r="AT274" s="10" t="s">
        <v>272</v>
      </c>
      <c r="AU274" s="10" t="s">
        <v>81</v>
      </c>
    </row>
    <row r="275" spans="2:65" s="168" customFormat="1" ht="30.75" customHeight="1" x14ac:dyDescent="0.3">
      <c r="B275" s="169"/>
      <c r="C275" s="170"/>
      <c r="D275" s="170" t="s">
        <v>66</v>
      </c>
      <c r="E275" s="179" t="s">
        <v>400</v>
      </c>
      <c r="F275" s="179" t="s">
        <v>401</v>
      </c>
      <c r="G275" s="170"/>
      <c r="H275" s="170"/>
      <c r="J275" s="180">
        <f>$BK$275</f>
        <v>0</v>
      </c>
      <c r="K275" s="170"/>
      <c r="L275" s="173"/>
      <c r="M275" s="174"/>
      <c r="N275" s="170"/>
      <c r="O275" s="170"/>
      <c r="P275" s="175">
        <f>SUM($P$276:$P$282)</f>
        <v>0</v>
      </c>
      <c r="Q275" s="170"/>
      <c r="R275" s="175">
        <f>SUM($R$276:$R$282)</f>
        <v>0.94500000000000006</v>
      </c>
      <c r="S275" s="170"/>
      <c r="T275" s="176">
        <f>SUM($T$276:$T$282)</f>
        <v>0</v>
      </c>
      <c r="AR275" s="177" t="s">
        <v>81</v>
      </c>
      <c r="AT275" s="177" t="s">
        <v>66</v>
      </c>
      <c r="AU275" s="177" t="s">
        <v>20</v>
      </c>
      <c r="AY275" s="177" t="s">
        <v>127</v>
      </c>
      <c r="BK275" s="178">
        <f>SUM($BK$276:$BK$282)</f>
        <v>0</v>
      </c>
    </row>
    <row r="276" spans="2:65" s="10" customFormat="1" ht="45" customHeight="1" x14ac:dyDescent="0.25">
      <c r="B276" s="30"/>
      <c r="C276" s="181" t="s">
        <v>402</v>
      </c>
      <c r="D276" s="181" t="s">
        <v>129</v>
      </c>
      <c r="E276" s="182" t="s">
        <v>403</v>
      </c>
      <c r="F276" s="183" t="s">
        <v>404</v>
      </c>
      <c r="G276" s="184" t="s">
        <v>132</v>
      </c>
      <c r="H276" s="185">
        <v>90</v>
      </c>
      <c r="I276" s="186"/>
      <c r="J276" s="187">
        <f>ROUND($I$276*$H$276,2)</f>
        <v>0</v>
      </c>
      <c r="K276" s="183" t="s">
        <v>382</v>
      </c>
      <c r="L276" s="61"/>
      <c r="M276" s="188"/>
      <c r="N276" s="189" t="s">
        <v>38</v>
      </c>
      <c r="O276" s="31"/>
      <c r="P276" s="190">
        <f>$O$276*$H$276</f>
        <v>0</v>
      </c>
      <c r="Q276" s="190">
        <v>0</v>
      </c>
      <c r="R276" s="190">
        <f>$Q$276*$H$276</f>
        <v>0</v>
      </c>
      <c r="S276" s="190">
        <v>0</v>
      </c>
      <c r="T276" s="191">
        <f>$S$276*$H$276</f>
        <v>0</v>
      </c>
      <c r="AR276" s="120" t="s">
        <v>228</v>
      </c>
      <c r="AT276" s="120" t="s">
        <v>129</v>
      </c>
      <c r="AU276" s="120" t="s">
        <v>81</v>
      </c>
      <c r="AY276" s="10" t="s">
        <v>127</v>
      </c>
      <c r="BE276" s="192">
        <f>IF($N$276="základní",$J$276,0)</f>
        <v>0</v>
      </c>
      <c r="BF276" s="192">
        <f>IF($N$276="snížená",$J$276,0)</f>
        <v>0</v>
      </c>
      <c r="BG276" s="192">
        <f>IF($N$276="zákl. přenesená",$J$276,0)</f>
        <v>0</v>
      </c>
      <c r="BH276" s="192">
        <f>IF($N$276="sníž. přenesená",$J$276,0)</f>
        <v>0</v>
      </c>
      <c r="BI276" s="192">
        <f>IF($N$276="nulová",$J$276,0)</f>
        <v>0</v>
      </c>
      <c r="BJ276" s="120" t="s">
        <v>20</v>
      </c>
      <c r="BK276" s="192">
        <f>ROUND($I$276*$H$276,2)</f>
        <v>0</v>
      </c>
      <c r="BL276" s="120" t="s">
        <v>228</v>
      </c>
      <c r="BM276" s="120" t="s">
        <v>405</v>
      </c>
    </row>
    <row r="277" spans="2:65" s="10" customFormat="1" ht="16.5" customHeight="1" x14ac:dyDescent="0.25">
      <c r="B277" s="30"/>
      <c r="C277" s="31"/>
      <c r="D277" s="193" t="s">
        <v>136</v>
      </c>
      <c r="E277" s="31"/>
      <c r="F277" s="194" t="s">
        <v>406</v>
      </c>
      <c r="G277" s="31"/>
      <c r="H277" s="31"/>
      <c r="J277" s="31"/>
      <c r="K277" s="31"/>
      <c r="L277" s="61"/>
      <c r="M277" s="195"/>
      <c r="N277" s="31"/>
      <c r="O277" s="31"/>
      <c r="P277" s="31"/>
      <c r="Q277" s="31"/>
      <c r="R277" s="31"/>
      <c r="S277" s="31"/>
      <c r="T277" s="80"/>
      <c r="AT277" s="10" t="s">
        <v>136</v>
      </c>
      <c r="AU277" s="10" t="s">
        <v>81</v>
      </c>
    </row>
    <row r="278" spans="2:65" s="10" customFormat="1" ht="15.75" customHeight="1" x14ac:dyDescent="0.25">
      <c r="B278" s="196"/>
      <c r="C278" s="197"/>
      <c r="D278" s="198" t="s">
        <v>138</v>
      </c>
      <c r="E278" s="197"/>
      <c r="F278" s="199" t="s">
        <v>310</v>
      </c>
      <c r="G278" s="197"/>
      <c r="H278" s="197"/>
      <c r="J278" s="197"/>
      <c r="K278" s="197"/>
      <c r="L278" s="200"/>
      <c r="M278" s="201"/>
      <c r="N278" s="197"/>
      <c r="O278" s="197"/>
      <c r="P278" s="197"/>
      <c r="Q278" s="197"/>
      <c r="R278" s="197"/>
      <c r="S278" s="197"/>
      <c r="T278" s="202"/>
      <c r="AT278" s="203" t="s">
        <v>138</v>
      </c>
      <c r="AU278" s="203" t="s">
        <v>81</v>
      </c>
      <c r="AV278" s="203" t="s">
        <v>20</v>
      </c>
      <c r="AW278" s="203" t="s">
        <v>96</v>
      </c>
      <c r="AX278" s="203" t="s">
        <v>67</v>
      </c>
      <c r="AY278" s="203" t="s">
        <v>127</v>
      </c>
    </row>
    <row r="279" spans="2:65" s="10" customFormat="1" ht="15.75" customHeight="1" x14ac:dyDescent="0.25">
      <c r="B279" s="204"/>
      <c r="C279" s="205"/>
      <c r="D279" s="198" t="s">
        <v>138</v>
      </c>
      <c r="E279" s="205"/>
      <c r="F279" s="206" t="s">
        <v>311</v>
      </c>
      <c r="G279" s="205"/>
      <c r="H279" s="207">
        <v>90</v>
      </c>
      <c r="J279" s="205"/>
      <c r="K279" s="205"/>
      <c r="L279" s="208"/>
      <c r="M279" s="209"/>
      <c r="N279" s="205"/>
      <c r="O279" s="205"/>
      <c r="P279" s="205"/>
      <c r="Q279" s="205"/>
      <c r="R279" s="205"/>
      <c r="S279" s="205"/>
      <c r="T279" s="210"/>
      <c r="AT279" s="211" t="s">
        <v>138</v>
      </c>
      <c r="AU279" s="211" t="s">
        <v>81</v>
      </c>
      <c r="AV279" s="211" t="s">
        <v>81</v>
      </c>
      <c r="AW279" s="211" t="s">
        <v>96</v>
      </c>
      <c r="AX279" s="211" t="s">
        <v>67</v>
      </c>
      <c r="AY279" s="211" t="s">
        <v>127</v>
      </c>
    </row>
    <row r="280" spans="2:65" s="10" customFormat="1" ht="15.75" customHeight="1" x14ac:dyDescent="0.25">
      <c r="B280" s="212"/>
      <c r="C280" s="213"/>
      <c r="D280" s="198" t="s">
        <v>138</v>
      </c>
      <c r="E280" s="213"/>
      <c r="F280" s="214" t="s">
        <v>141</v>
      </c>
      <c r="G280" s="213"/>
      <c r="H280" s="215">
        <v>90</v>
      </c>
      <c r="J280" s="213"/>
      <c r="K280" s="213"/>
      <c r="L280" s="216"/>
      <c r="M280" s="217"/>
      <c r="N280" s="213"/>
      <c r="O280" s="213"/>
      <c r="P280" s="213"/>
      <c r="Q280" s="213"/>
      <c r="R280" s="213"/>
      <c r="S280" s="213"/>
      <c r="T280" s="218"/>
      <c r="AT280" s="219" t="s">
        <v>138</v>
      </c>
      <c r="AU280" s="219" t="s">
        <v>81</v>
      </c>
      <c r="AV280" s="219" t="s">
        <v>134</v>
      </c>
      <c r="AW280" s="219" t="s">
        <v>96</v>
      </c>
      <c r="AX280" s="219" t="s">
        <v>20</v>
      </c>
      <c r="AY280" s="219" t="s">
        <v>127</v>
      </c>
    </row>
    <row r="281" spans="2:65" s="10" customFormat="1" ht="15.75" customHeight="1" x14ac:dyDescent="0.25">
      <c r="B281" s="30"/>
      <c r="C281" s="229" t="s">
        <v>407</v>
      </c>
      <c r="D281" s="229" t="s">
        <v>315</v>
      </c>
      <c r="E281" s="230" t="s">
        <v>408</v>
      </c>
      <c r="F281" s="231" t="s">
        <v>409</v>
      </c>
      <c r="G281" s="232" t="s">
        <v>132</v>
      </c>
      <c r="H281" s="233">
        <v>90</v>
      </c>
      <c r="I281" s="234"/>
      <c r="J281" s="235">
        <f>ROUND($I$281*$H$281,2)</f>
        <v>0</v>
      </c>
      <c r="K281" s="231" t="s">
        <v>382</v>
      </c>
      <c r="L281" s="236"/>
      <c r="M281" s="237"/>
      <c r="N281" s="238" t="s">
        <v>38</v>
      </c>
      <c r="O281" s="31"/>
      <c r="P281" s="190">
        <f>$O$281*$H$281</f>
        <v>0</v>
      </c>
      <c r="Q281" s="190">
        <v>1.0500000000000001E-2</v>
      </c>
      <c r="R281" s="190">
        <f>$Q$281*$H$281</f>
        <v>0.94500000000000006</v>
      </c>
      <c r="S281" s="190">
        <v>0</v>
      </c>
      <c r="T281" s="191">
        <f>$S$281*$H$281</f>
        <v>0</v>
      </c>
      <c r="AR281" s="120" t="s">
        <v>318</v>
      </c>
      <c r="AT281" s="120" t="s">
        <v>315</v>
      </c>
      <c r="AU281" s="120" t="s">
        <v>81</v>
      </c>
      <c r="AY281" s="10" t="s">
        <v>127</v>
      </c>
      <c r="BE281" s="192">
        <f>IF($N$281="základní",$J$281,0)</f>
        <v>0</v>
      </c>
      <c r="BF281" s="192">
        <f>IF($N$281="snížená",$J$281,0)</f>
        <v>0</v>
      </c>
      <c r="BG281" s="192">
        <f>IF($N$281="zákl. přenesená",$J$281,0)</f>
        <v>0</v>
      </c>
      <c r="BH281" s="192">
        <f>IF($N$281="sníž. přenesená",$J$281,0)</f>
        <v>0</v>
      </c>
      <c r="BI281" s="192">
        <f>IF($N$281="nulová",$J$281,0)</f>
        <v>0</v>
      </c>
      <c r="BJ281" s="120" t="s">
        <v>20</v>
      </c>
      <c r="BK281" s="192">
        <f>ROUND($I$281*$H$281,2)</f>
        <v>0</v>
      </c>
      <c r="BL281" s="120" t="s">
        <v>228</v>
      </c>
      <c r="BM281" s="120" t="s">
        <v>410</v>
      </c>
    </row>
    <row r="282" spans="2:65" s="10" customFormat="1" ht="16.5" customHeight="1" x14ac:dyDescent="0.25">
      <c r="B282" s="30"/>
      <c r="C282" s="31"/>
      <c r="D282" s="193" t="s">
        <v>136</v>
      </c>
      <c r="E282" s="31"/>
      <c r="F282" s="194" t="s">
        <v>411</v>
      </c>
      <c r="G282" s="31"/>
      <c r="H282" s="31"/>
      <c r="J282" s="31"/>
      <c r="K282" s="31"/>
      <c r="L282" s="61"/>
      <c r="M282" s="195"/>
      <c r="N282" s="31"/>
      <c r="O282" s="31"/>
      <c r="P282" s="31"/>
      <c r="Q282" s="31"/>
      <c r="R282" s="31"/>
      <c r="S282" s="31"/>
      <c r="T282" s="80"/>
      <c r="AT282" s="10" t="s">
        <v>136</v>
      </c>
      <c r="AU282" s="10" t="s">
        <v>81</v>
      </c>
    </row>
    <row r="283" spans="2:65" s="168" customFormat="1" ht="37.5" customHeight="1" x14ac:dyDescent="0.35">
      <c r="B283" s="169"/>
      <c r="C283" s="170"/>
      <c r="D283" s="170" t="s">
        <v>66</v>
      </c>
      <c r="E283" s="171" t="s">
        <v>412</v>
      </c>
      <c r="F283" s="171" t="s">
        <v>412</v>
      </c>
      <c r="G283" s="170"/>
      <c r="H283" s="170"/>
      <c r="J283" s="172">
        <f>$BK$283</f>
        <v>0</v>
      </c>
      <c r="K283" s="170"/>
      <c r="L283" s="173"/>
      <c r="M283" s="174"/>
      <c r="N283" s="170"/>
      <c r="O283" s="170"/>
      <c r="P283" s="175">
        <f>$P$284</f>
        <v>0</v>
      </c>
      <c r="Q283" s="170"/>
      <c r="R283" s="175">
        <f>$R$284</f>
        <v>0</v>
      </c>
      <c r="S283" s="170"/>
      <c r="T283" s="176">
        <f>$T$284</f>
        <v>0</v>
      </c>
      <c r="AR283" s="177" t="s">
        <v>134</v>
      </c>
      <c r="AT283" s="177" t="s">
        <v>66</v>
      </c>
      <c r="AU283" s="177" t="s">
        <v>67</v>
      </c>
      <c r="AY283" s="177" t="s">
        <v>127</v>
      </c>
      <c r="BK283" s="178">
        <f>$BK$284</f>
        <v>0</v>
      </c>
    </row>
    <row r="284" spans="2:65" s="168" customFormat="1" ht="21" customHeight="1" x14ac:dyDescent="0.3">
      <c r="B284" s="169"/>
      <c r="C284" s="170"/>
      <c r="D284" s="170" t="s">
        <v>66</v>
      </c>
      <c r="E284" s="179" t="s">
        <v>413</v>
      </c>
      <c r="F284" s="179" t="s">
        <v>414</v>
      </c>
      <c r="G284" s="170"/>
      <c r="H284" s="170"/>
      <c r="J284" s="180">
        <f>$BK$284</f>
        <v>0</v>
      </c>
      <c r="K284" s="170"/>
      <c r="L284" s="173"/>
      <c r="M284" s="174"/>
      <c r="N284" s="170"/>
      <c r="O284" s="170"/>
      <c r="P284" s="175">
        <f>SUM($P$285:$P$289)</f>
        <v>0</v>
      </c>
      <c r="Q284" s="170"/>
      <c r="R284" s="175">
        <f>SUM($R$285:$R$289)</f>
        <v>0</v>
      </c>
      <c r="S284" s="170"/>
      <c r="T284" s="176">
        <f>SUM($T$285:$T$289)</f>
        <v>0</v>
      </c>
      <c r="AR284" s="177" t="s">
        <v>134</v>
      </c>
      <c r="AT284" s="177" t="s">
        <v>66</v>
      </c>
      <c r="AU284" s="177" t="s">
        <v>20</v>
      </c>
      <c r="AY284" s="177" t="s">
        <v>127</v>
      </c>
      <c r="BK284" s="178">
        <f>SUM($BK$285:$BK$289)</f>
        <v>0</v>
      </c>
    </row>
    <row r="285" spans="2:65" s="10" customFormat="1" ht="15.75" customHeight="1" x14ac:dyDescent="0.25">
      <c r="B285" s="30"/>
      <c r="C285" s="181" t="s">
        <v>415</v>
      </c>
      <c r="D285" s="181" t="s">
        <v>129</v>
      </c>
      <c r="E285" s="182" t="s">
        <v>416</v>
      </c>
      <c r="F285" s="183" t="s">
        <v>417</v>
      </c>
      <c r="G285" s="184" t="s">
        <v>285</v>
      </c>
      <c r="H285" s="185">
        <v>1</v>
      </c>
      <c r="I285" s="186"/>
      <c r="J285" s="187">
        <f>ROUND($I$285*$H$285,2)</f>
        <v>0</v>
      </c>
      <c r="K285" s="183"/>
      <c r="L285" s="61"/>
      <c r="M285" s="188"/>
      <c r="N285" s="189" t="s">
        <v>38</v>
      </c>
      <c r="O285" s="31"/>
      <c r="P285" s="190">
        <f>$O$285*$H$285</f>
        <v>0</v>
      </c>
      <c r="Q285" s="190">
        <v>0</v>
      </c>
      <c r="R285" s="190">
        <f>$Q$285*$H$285</f>
        <v>0</v>
      </c>
      <c r="S285" s="190">
        <v>0</v>
      </c>
      <c r="T285" s="191">
        <f>$S$285*$H$285</f>
        <v>0</v>
      </c>
      <c r="AR285" s="120" t="s">
        <v>134</v>
      </c>
      <c r="AT285" s="120" t="s">
        <v>129</v>
      </c>
      <c r="AU285" s="120" t="s">
        <v>81</v>
      </c>
      <c r="AY285" s="10" t="s">
        <v>127</v>
      </c>
      <c r="BE285" s="192">
        <f>IF($N$285="základní",$J$285,0)</f>
        <v>0</v>
      </c>
      <c r="BF285" s="192">
        <f>IF($N$285="snížená",$J$285,0)</f>
        <v>0</v>
      </c>
      <c r="BG285" s="192">
        <f>IF($N$285="zákl. přenesená",$J$285,0)</f>
        <v>0</v>
      </c>
      <c r="BH285" s="192">
        <f>IF($N$285="sníž. přenesená",$J$285,0)</f>
        <v>0</v>
      </c>
      <c r="BI285" s="192">
        <f>IF($N$285="nulová",$J$285,0)</f>
        <v>0</v>
      </c>
      <c r="BJ285" s="120" t="s">
        <v>20</v>
      </c>
      <c r="BK285" s="192">
        <f>ROUND($I$285*$H$285,2)</f>
        <v>0</v>
      </c>
      <c r="BL285" s="120" t="s">
        <v>134</v>
      </c>
      <c r="BM285" s="120" t="s">
        <v>418</v>
      </c>
    </row>
    <row r="286" spans="2:65" s="10" customFormat="1" ht="16.5" customHeight="1" x14ac:dyDescent="0.25">
      <c r="B286" s="30"/>
      <c r="C286" s="31"/>
      <c r="D286" s="193" t="s">
        <v>136</v>
      </c>
      <c r="E286" s="31"/>
      <c r="F286" s="194" t="s">
        <v>417</v>
      </c>
      <c r="G286" s="31"/>
      <c r="H286" s="31"/>
      <c r="J286" s="31"/>
      <c r="K286" s="31"/>
      <c r="L286" s="61"/>
      <c r="M286" s="195"/>
      <c r="N286" s="31"/>
      <c r="O286" s="31"/>
      <c r="P286" s="31"/>
      <c r="Q286" s="31"/>
      <c r="R286" s="31"/>
      <c r="S286" s="31"/>
      <c r="T286" s="80"/>
      <c r="AT286" s="10" t="s">
        <v>136</v>
      </c>
      <c r="AU286" s="10" t="s">
        <v>81</v>
      </c>
    </row>
    <row r="287" spans="2:65" s="10" customFormat="1" ht="30.75" customHeight="1" x14ac:dyDescent="0.25">
      <c r="B287" s="30"/>
      <c r="C287" s="31"/>
      <c r="D287" s="198" t="s">
        <v>272</v>
      </c>
      <c r="E287" s="31"/>
      <c r="F287" s="228" t="s">
        <v>419</v>
      </c>
      <c r="G287" s="31"/>
      <c r="H287" s="31"/>
      <c r="J287" s="31"/>
      <c r="K287" s="31"/>
      <c r="L287" s="61"/>
      <c r="M287" s="195"/>
      <c r="N287" s="31"/>
      <c r="O287" s="31"/>
      <c r="P287" s="31"/>
      <c r="Q287" s="31"/>
      <c r="R287" s="31"/>
      <c r="S287" s="31"/>
      <c r="T287" s="80"/>
      <c r="AT287" s="10" t="s">
        <v>272</v>
      </c>
      <c r="AU287" s="10" t="s">
        <v>81</v>
      </c>
    </row>
    <row r="288" spans="2:65" s="10" customFormat="1" ht="27" customHeight="1" x14ac:dyDescent="0.25">
      <c r="B288" s="30"/>
      <c r="C288" s="181" t="s">
        <v>420</v>
      </c>
      <c r="D288" s="181" t="s">
        <v>129</v>
      </c>
      <c r="E288" s="182" t="s">
        <v>421</v>
      </c>
      <c r="F288" s="183" t="s">
        <v>422</v>
      </c>
      <c r="G288" s="184" t="s">
        <v>285</v>
      </c>
      <c r="H288" s="185">
        <v>1</v>
      </c>
      <c r="I288" s="186"/>
      <c r="J288" s="187">
        <f>ROUND($I$288*$H$288,2)</f>
        <v>0</v>
      </c>
      <c r="K288" s="183"/>
      <c r="L288" s="61"/>
      <c r="M288" s="188"/>
      <c r="N288" s="189" t="s">
        <v>38</v>
      </c>
      <c r="O288" s="31"/>
      <c r="P288" s="190">
        <f>$O$288*$H$288</f>
        <v>0</v>
      </c>
      <c r="Q288" s="190">
        <v>0</v>
      </c>
      <c r="R288" s="190">
        <f>$Q$288*$H$288</f>
        <v>0</v>
      </c>
      <c r="S288" s="190">
        <v>0</v>
      </c>
      <c r="T288" s="191">
        <f>$S$288*$H$288</f>
        <v>0</v>
      </c>
      <c r="AR288" s="120" t="s">
        <v>134</v>
      </c>
      <c r="AT288" s="120" t="s">
        <v>129</v>
      </c>
      <c r="AU288" s="120" t="s">
        <v>81</v>
      </c>
      <c r="AY288" s="10" t="s">
        <v>127</v>
      </c>
      <c r="BE288" s="192">
        <f>IF($N$288="základní",$J$288,0)</f>
        <v>0</v>
      </c>
      <c r="BF288" s="192">
        <f>IF($N$288="snížená",$J$288,0)</f>
        <v>0</v>
      </c>
      <c r="BG288" s="192">
        <f>IF($N$288="zákl. přenesená",$J$288,0)</f>
        <v>0</v>
      </c>
      <c r="BH288" s="192">
        <f>IF($N$288="sníž. přenesená",$J$288,0)</f>
        <v>0</v>
      </c>
      <c r="BI288" s="192">
        <f>IF($N$288="nulová",$J$288,0)</f>
        <v>0</v>
      </c>
      <c r="BJ288" s="120" t="s">
        <v>20</v>
      </c>
      <c r="BK288" s="192">
        <f>ROUND($I$288*$H$288,2)</f>
        <v>0</v>
      </c>
      <c r="BL288" s="120" t="s">
        <v>134</v>
      </c>
      <c r="BM288" s="120" t="s">
        <v>423</v>
      </c>
    </row>
    <row r="289" spans="2:47" s="10" customFormat="1" ht="16.5" customHeight="1" x14ac:dyDescent="0.25">
      <c r="B289" s="30"/>
      <c r="C289" s="31"/>
      <c r="D289" s="193" t="s">
        <v>136</v>
      </c>
      <c r="E289" s="31"/>
      <c r="F289" s="194" t="s">
        <v>424</v>
      </c>
      <c r="G289" s="31"/>
      <c r="H289" s="31"/>
      <c r="J289" s="31"/>
      <c r="K289" s="31"/>
      <c r="L289" s="61"/>
      <c r="M289" s="239"/>
      <c r="N289" s="240"/>
      <c r="O289" s="240"/>
      <c r="P289" s="240"/>
      <c r="Q289" s="240"/>
      <c r="R289" s="240"/>
      <c r="S289" s="240"/>
      <c r="T289" s="241"/>
      <c r="AT289" s="10" t="s">
        <v>136</v>
      </c>
      <c r="AU289" s="10" t="s">
        <v>81</v>
      </c>
    </row>
    <row r="290" spans="2:47" s="10" customFormat="1" ht="7.5" customHeight="1" x14ac:dyDescent="0.25">
      <c r="B290" s="56"/>
      <c r="C290" s="57"/>
      <c r="D290" s="57"/>
      <c r="E290" s="57"/>
      <c r="F290" s="57"/>
      <c r="G290" s="57"/>
      <c r="H290" s="57"/>
      <c r="I290" s="136"/>
      <c r="J290" s="57"/>
      <c r="K290" s="57"/>
      <c r="L290" s="61"/>
    </row>
  </sheetData>
  <mergeCells count="6">
    <mergeCell ref="G1:H1"/>
    <mergeCell ref="L2:V2"/>
    <mergeCell ref="E7:H7"/>
    <mergeCell ref="E22:H22"/>
    <mergeCell ref="E43:H43"/>
    <mergeCell ref="E75:H75"/>
  </mergeCells>
  <hyperlinks>
    <hyperlink ref="F1:G1" location="C2" tooltip="Krycí list soupisu" display="1) Krycí list soupisu" xr:uid="{53EEA936-F0DE-4048-BED5-D5D73AB6F4B7}"/>
    <hyperlink ref="G1:H1" location="C50" tooltip="Rekapitulace" display="2) Rekapitulace" xr:uid="{035B8001-F936-4372-8359-E569E67D6465}"/>
    <hyperlink ref="J1" location="C82" tooltip="Soupis prací" display="3) Soupis prací" xr:uid="{06B2305D-01E2-461A-B7FC-E0826E7D4E64}"/>
    <hyperlink ref="L1:V1" location="'Rekapitulace stavby'!C2" tooltip="Rekapitulace stavby" display="Rekapitulace stavby" xr:uid="{B015DEB8-57F7-4609-939B-2BC2A485AEDD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Korenec Stepan</dc:creator>
  <cp:lastModifiedBy>Korenec Stepan</cp:lastModifiedBy>
  <dcterms:created xsi:type="dcterms:W3CDTF">2024-08-28T12:46:44Z</dcterms:created>
  <dcterms:modified xsi:type="dcterms:W3CDTF">2024-08-28T12:58:59Z</dcterms:modified>
</cp:coreProperties>
</file>