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ífek\Documents\"/>
    </mc:Choice>
  </mc:AlternateContent>
  <bookViews>
    <workbookView xWindow="0" yWindow="0" windowWidth="0" windowHeight="0"/>
  </bookViews>
  <sheets>
    <sheet name="Rekapitulace stavby" sheetId="1" r:id="rId1"/>
    <sheet name="01 - SO 00 - Demolice, př..." sheetId="2" r:id="rId2"/>
    <sheet name="01 - SO 01.1 - Stavební část" sheetId="3" r:id="rId3"/>
    <sheet name="02 - SO 01.2 - ZTI, vnitř..." sheetId="4" r:id="rId4"/>
    <sheet name="03 - SO 01.3 - Vzduchotec..." sheetId="5" r:id="rId5"/>
    <sheet name="04 - SO 01.4 - Vytápění" sheetId="6" r:id="rId6"/>
    <sheet name="05 - SO 01.5 - Silnoproud..." sheetId="7" r:id="rId7"/>
    <sheet name="06 - SO 01.6 - Slabopoudé..." sheetId="8" r:id="rId8"/>
    <sheet name="03 - SO 03.11 -  Vodovod ..." sheetId="9" r:id="rId9"/>
    <sheet name="04 - SO 04.11, SO 04.12 -..." sheetId="10" r:id="rId10"/>
    <sheet name="05 - SO 4.13, SO04.14 - K..." sheetId="11" r:id="rId11"/>
    <sheet name="01 - SO 10.1 - Bourací práce" sheetId="12" r:id="rId12"/>
    <sheet name="02 - SO10.2 - Stavební část" sheetId="13" r:id="rId13"/>
    <sheet name="03 - SO 10.3 - ZTI, vnitř..." sheetId="14" r:id="rId14"/>
    <sheet name="04 - SO 10.4 - Vytápění" sheetId="15" r:id="rId15"/>
    <sheet name="05 - SO 10.5 - Silnoproud..." sheetId="16" r:id="rId16"/>
    <sheet name="07 - VRN" sheetId="17" r:id="rId17"/>
    <sheet name="Seznam figur" sheetId="18" r:id="rId18"/>
    <sheet name="Pokyny pro vyplnění" sheetId="19" r:id="rId19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'01 - SO 00 - Demolice, př...'!$C$91:$K$385</definedName>
    <definedName name="_xlnm.Print_Area" localSheetId="1">'01 - SO 00 - Demolice, př...'!$C$4:$J$39,'01 - SO 00 - Demolice, př...'!$C$45:$J$73,'01 - SO 00 - Demolice, př...'!$C$79:$K$385</definedName>
    <definedName name="_xlnm.Print_Titles" localSheetId="1">'01 - SO 00 - Demolice, př...'!$91:$91</definedName>
    <definedName name="_xlnm._FilterDatabase" localSheetId="2" hidden="1">'01 - SO 01.1 - Stavební část'!$C$109:$K$1238</definedName>
    <definedName name="_xlnm.Print_Area" localSheetId="2">'01 - SO 01.1 - Stavební část'!$C$4:$J$41,'01 - SO 01.1 - Stavební část'!$C$47:$J$89,'01 - SO 01.1 - Stavební část'!$C$95:$K$1238</definedName>
    <definedName name="_xlnm.Print_Titles" localSheetId="2">'01 - SO 01.1 - Stavební část'!$109:$109</definedName>
    <definedName name="_xlnm._FilterDatabase" localSheetId="3" hidden="1">'02 - SO 01.2 - ZTI, vnitř...'!$C$91:$K$258</definedName>
    <definedName name="_xlnm.Print_Area" localSheetId="3">'02 - SO 01.2 - ZTI, vnitř...'!$C$4:$J$41,'02 - SO 01.2 - ZTI, vnitř...'!$C$47:$J$71,'02 - SO 01.2 - ZTI, vnitř...'!$C$77:$K$258</definedName>
    <definedName name="_xlnm.Print_Titles" localSheetId="3">'02 - SO 01.2 - ZTI, vnitř...'!$91:$91</definedName>
    <definedName name="_xlnm._FilterDatabase" localSheetId="4" hidden="1">'03 - SO 01.3 - Vzduchotec...'!$C$90:$K$263</definedName>
    <definedName name="_xlnm.Print_Area" localSheetId="4">'03 - SO 01.3 - Vzduchotec...'!$C$4:$J$41,'03 - SO 01.3 - Vzduchotec...'!$C$47:$J$70,'03 - SO 01.3 - Vzduchotec...'!$C$76:$K$263</definedName>
    <definedName name="_xlnm.Print_Titles" localSheetId="4">'03 - SO 01.3 - Vzduchotec...'!$90:$90</definedName>
    <definedName name="_xlnm._FilterDatabase" localSheetId="5" hidden="1">'04 - SO 01.4 - Vytápění'!$C$98:$K$1230</definedName>
    <definedName name="_xlnm.Print_Area" localSheetId="5">'04 - SO 01.4 - Vytápění'!$C$4:$J$41,'04 - SO 01.4 - Vytápění'!$C$47:$J$78,'04 - SO 01.4 - Vytápění'!$C$84:$K$1230</definedName>
    <definedName name="_xlnm.Print_Titles" localSheetId="5">'04 - SO 01.4 - Vytápění'!$98:$98</definedName>
    <definedName name="_xlnm._FilterDatabase" localSheetId="6" hidden="1">'05 - SO 01.5 - Silnoproud...'!$C$93:$K$188</definedName>
    <definedName name="_xlnm.Print_Area" localSheetId="6">'05 - SO 01.5 - Silnoproud...'!$C$4:$J$41,'05 - SO 01.5 - Silnoproud...'!$C$47:$J$73,'05 - SO 01.5 - Silnoproud...'!$C$79:$K$188</definedName>
    <definedName name="_xlnm.Print_Titles" localSheetId="6">'05 - SO 01.5 - Silnoproud...'!$93:$93</definedName>
    <definedName name="_xlnm._FilterDatabase" localSheetId="7" hidden="1">'06 - SO 01.6 - Slabopoudé...'!$C$89:$K$130</definedName>
    <definedName name="_xlnm.Print_Area" localSheetId="7">'06 - SO 01.6 - Slabopoudé...'!$C$4:$J$41,'06 - SO 01.6 - Slabopoudé...'!$C$47:$J$69,'06 - SO 01.6 - Slabopoudé...'!$C$75:$K$130</definedName>
    <definedName name="_xlnm.Print_Titles" localSheetId="7">'06 - SO 01.6 - Slabopoudé...'!$89:$89</definedName>
    <definedName name="_xlnm._FilterDatabase" localSheetId="8" hidden="1">'03 - SO 03.11 -  Vodovod ...'!$C$86:$K$227</definedName>
    <definedName name="_xlnm.Print_Area" localSheetId="8">'03 - SO 03.11 -  Vodovod ...'!$C$4:$J$39,'03 - SO 03.11 -  Vodovod ...'!$C$45:$J$68,'03 - SO 03.11 -  Vodovod ...'!$C$74:$K$227</definedName>
    <definedName name="_xlnm.Print_Titles" localSheetId="8">'03 - SO 03.11 -  Vodovod ...'!$86:$86</definedName>
    <definedName name="_xlnm._FilterDatabase" localSheetId="9" hidden="1">'04 - SO 04.11, SO 04.12 -...'!$C$86:$K$216</definedName>
    <definedName name="_xlnm.Print_Area" localSheetId="9">'04 - SO 04.11, SO 04.12 -...'!$C$4:$J$39,'04 - SO 04.11, SO 04.12 -...'!$C$45:$J$68,'04 - SO 04.11, SO 04.12 -...'!$C$74:$K$216</definedName>
    <definedName name="_xlnm.Print_Titles" localSheetId="9">'04 - SO 04.11, SO 04.12 -...'!$86:$86</definedName>
    <definedName name="_xlnm._FilterDatabase" localSheetId="10" hidden="1">'05 - SO 4.13, SO04.14 - K...'!$C$85:$K$194</definedName>
    <definedName name="_xlnm.Print_Area" localSheetId="10">'05 - SO 4.13, SO04.14 - K...'!$C$4:$J$39,'05 - SO 4.13, SO04.14 - K...'!$C$45:$J$67,'05 - SO 4.13, SO04.14 - K...'!$C$73:$K$194</definedName>
    <definedName name="_xlnm.Print_Titles" localSheetId="10">'05 - SO 4.13, SO04.14 - K...'!$85:$85</definedName>
    <definedName name="_xlnm._FilterDatabase" localSheetId="11" hidden="1">'01 - SO 10.1 - Bourací práce'!$C$90:$K$217</definedName>
    <definedName name="_xlnm.Print_Area" localSheetId="11">'01 - SO 10.1 - Bourací práce'!$C$4:$J$41,'01 - SO 10.1 - Bourací práce'!$C$47:$J$70,'01 - SO 10.1 - Bourací práce'!$C$76:$K$217</definedName>
    <definedName name="_xlnm.Print_Titles" localSheetId="11">'01 - SO 10.1 - Bourací práce'!$90:$90</definedName>
    <definedName name="_xlnm._FilterDatabase" localSheetId="12" hidden="1">'02 - SO10.2 - Stavební část'!$C$107:$K$837</definedName>
    <definedName name="_xlnm.Print_Area" localSheetId="12">'02 - SO10.2 - Stavební část'!$C$4:$J$41,'02 - SO10.2 - Stavební část'!$C$47:$J$87,'02 - SO10.2 - Stavební část'!$C$93:$K$837</definedName>
    <definedName name="_xlnm.Print_Titles" localSheetId="12">'02 - SO10.2 - Stavební část'!$107:$107</definedName>
    <definedName name="_xlnm._FilterDatabase" localSheetId="13" hidden="1">'03 - SO 10.3 - ZTI, vnitř...'!$C$88:$K$111</definedName>
    <definedName name="_xlnm.Print_Area" localSheetId="13">'03 - SO 10.3 - ZTI, vnitř...'!$C$4:$J$41,'03 - SO 10.3 - ZTI, vnitř...'!$C$47:$J$68,'03 - SO 10.3 - ZTI, vnitř...'!$C$74:$K$111</definedName>
    <definedName name="_xlnm.Print_Titles" localSheetId="13">'03 - SO 10.3 - ZTI, vnitř...'!$88:$88</definedName>
    <definedName name="_xlnm._FilterDatabase" localSheetId="14" hidden="1">'04 - SO 10.4 - Vytápění'!$C$94:$K$526</definedName>
    <definedName name="_xlnm.Print_Area" localSheetId="14">'04 - SO 10.4 - Vytápění'!$C$4:$J$41,'04 - SO 10.4 - Vytápění'!$C$47:$J$74,'04 - SO 10.4 - Vytápění'!$C$80:$K$526</definedName>
    <definedName name="_xlnm.Print_Titles" localSheetId="14">'04 - SO 10.4 - Vytápění'!$94:$94</definedName>
    <definedName name="_xlnm._FilterDatabase" localSheetId="15" hidden="1">'05 - SO 10.5 - Silnoproud...'!$C$91:$K$145</definedName>
    <definedName name="_xlnm.Print_Area" localSheetId="15">'05 - SO 10.5 - Silnoproud...'!$C$4:$J$41,'05 - SO 10.5 - Silnoproud...'!$C$47:$J$71,'05 - SO 10.5 - Silnoproud...'!$C$77:$K$145</definedName>
    <definedName name="_xlnm.Print_Titles" localSheetId="15">'05 - SO 10.5 - Silnoproud...'!$91:$91</definedName>
    <definedName name="_xlnm._FilterDatabase" localSheetId="16" hidden="1">'07 - VRN'!$C$83:$K$115</definedName>
    <definedName name="_xlnm.Print_Area" localSheetId="16">'07 - VRN'!$C$4:$J$39,'07 - VRN'!$C$45:$J$65,'07 - VRN'!$C$71:$K$115</definedName>
    <definedName name="_xlnm.Print_Titles" localSheetId="16">'07 - VRN'!$83:$83</definedName>
    <definedName name="_xlnm.Print_Area" localSheetId="17">'Seznam figur'!$C$4:$G$401</definedName>
    <definedName name="_xlnm.Print_Titles" localSheetId="17">'Seznam figur'!$9:$9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D7"/>
  <c i="17" r="J37"/>
  <c r="J36"/>
  <c i="1" r="AY72"/>
  <c i="17" r="J35"/>
  <c i="1" r="AX72"/>
  <c i="17"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6" r="J39"/>
  <c r="J38"/>
  <c i="1" r="AY71"/>
  <c i="16" r="J37"/>
  <c i="1" r="AX71"/>
  <c i="16"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80"/>
  <c i="15" r="J39"/>
  <c r="J38"/>
  <c i="1" r="AY70"/>
  <c i="15" r="J37"/>
  <c i="1" r="AX70"/>
  <c i="15" r="BI526"/>
  <c r="BH526"/>
  <c r="BG526"/>
  <c r="BF526"/>
  <c r="T526"/>
  <c r="R526"/>
  <c r="P526"/>
  <c r="BI524"/>
  <c r="BH524"/>
  <c r="BG524"/>
  <c r="BF524"/>
  <c r="T524"/>
  <c r="R524"/>
  <c r="P524"/>
  <c r="BI509"/>
  <c r="BH509"/>
  <c r="BG509"/>
  <c r="BF509"/>
  <c r="T509"/>
  <c r="R509"/>
  <c r="P509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6"/>
  <c r="BH476"/>
  <c r="BG476"/>
  <c r="BF476"/>
  <c r="T476"/>
  <c r="R476"/>
  <c r="P476"/>
  <c r="BI471"/>
  <c r="BH471"/>
  <c r="BG471"/>
  <c r="BF471"/>
  <c r="T471"/>
  <c r="R471"/>
  <c r="P471"/>
  <c r="BI452"/>
  <c r="BH452"/>
  <c r="BG452"/>
  <c r="BF452"/>
  <c r="T452"/>
  <c r="R452"/>
  <c r="P452"/>
  <c r="BI440"/>
  <c r="BH440"/>
  <c r="BG440"/>
  <c r="BF440"/>
  <c r="T440"/>
  <c r="R440"/>
  <c r="P440"/>
  <c r="BI428"/>
  <c r="BH428"/>
  <c r="BG428"/>
  <c r="BF428"/>
  <c r="T428"/>
  <c r="R428"/>
  <c r="P428"/>
  <c r="BI416"/>
  <c r="BH416"/>
  <c r="BG416"/>
  <c r="BF416"/>
  <c r="T416"/>
  <c r="R416"/>
  <c r="P416"/>
  <c r="BI411"/>
  <c r="BH411"/>
  <c r="BG411"/>
  <c r="BF411"/>
  <c r="T411"/>
  <c r="R411"/>
  <c r="P411"/>
  <c r="BI399"/>
  <c r="BH399"/>
  <c r="BG399"/>
  <c r="BF399"/>
  <c r="T399"/>
  <c r="R399"/>
  <c r="P399"/>
  <c r="BI387"/>
  <c r="BH387"/>
  <c r="BG387"/>
  <c r="BF387"/>
  <c r="T387"/>
  <c r="R387"/>
  <c r="P387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42"/>
  <c r="BH342"/>
  <c r="BG342"/>
  <c r="BF342"/>
  <c r="T342"/>
  <c r="R342"/>
  <c r="P342"/>
  <c r="BI338"/>
  <c r="BH338"/>
  <c r="BG338"/>
  <c r="BF338"/>
  <c r="T338"/>
  <c r="R338"/>
  <c r="P338"/>
  <c r="BI325"/>
  <c r="BH325"/>
  <c r="BG325"/>
  <c r="BF325"/>
  <c r="T325"/>
  <c r="R325"/>
  <c r="P325"/>
  <c r="BI307"/>
  <c r="BH307"/>
  <c r="BG307"/>
  <c r="BF307"/>
  <c r="T307"/>
  <c r="R307"/>
  <c r="P307"/>
  <c r="BI305"/>
  <c r="BH305"/>
  <c r="BG305"/>
  <c r="BF305"/>
  <c r="T305"/>
  <c r="R305"/>
  <c r="P305"/>
  <c r="BI292"/>
  <c r="BH292"/>
  <c r="BG292"/>
  <c r="BF292"/>
  <c r="T292"/>
  <c r="R292"/>
  <c r="P292"/>
  <c r="BI283"/>
  <c r="BH283"/>
  <c r="BG283"/>
  <c r="BF283"/>
  <c r="T283"/>
  <c r="R283"/>
  <c r="P283"/>
  <c r="BI274"/>
  <c r="BH274"/>
  <c r="BG274"/>
  <c r="BF274"/>
  <c r="T274"/>
  <c r="R274"/>
  <c r="P274"/>
  <c r="BI272"/>
  <c r="BH272"/>
  <c r="BG272"/>
  <c r="BF272"/>
  <c r="T272"/>
  <c r="R272"/>
  <c r="P272"/>
  <c r="BI263"/>
  <c r="BH263"/>
  <c r="BG263"/>
  <c r="BF263"/>
  <c r="T263"/>
  <c r="R263"/>
  <c r="P263"/>
  <c r="BI254"/>
  <c r="BH254"/>
  <c r="BG254"/>
  <c r="BF254"/>
  <c r="T254"/>
  <c r="R254"/>
  <c r="P25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26"/>
  <c r="BH226"/>
  <c r="BG226"/>
  <c r="BF226"/>
  <c r="T226"/>
  <c r="R226"/>
  <c r="P226"/>
  <c r="BI224"/>
  <c r="BH224"/>
  <c r="BG224"/>
  <c r="BF224"/>
  <c r="T224"/>
  <c r="R224"/>
  <c r="P224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8"/>
  <c r="BH98"/>
  <c r="BG98"/>
  <c r="BF98"/>
  <c r="T98"/>
  <c r="T97"/>
  <c r="R98"/>
  <c r="R97"/>
  <c r="P98"/>
  <c r="P97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50"/>
  <c i="14" r="J39"/>
  <c r="J38"/>
  <c i="1" r="AY69"/>
  <c i="14" r="J37"/>
  <c i="1" r="AX69"/>
  <c i="14"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3"/>
  <c r="E81"/>
  <c r="F56"/>
  <c r="E54"/>
  <c r="J26"/>
  <c r="E26"/>
  <c r="J86"/>
  <c r="J25"/>
  <c r="J23"/>
  <c r="E23"/>
  <c r="J58"/>
  <c r="J22"/>
  <c r="J20"/>
  <c r="E20"/>
  <c r="F86"/>
  <c r="J19"/>
  <c r="J17"/>
  <c r="E17"/>
  <c r="F85"/>
  <c r="J16"/>
  <c r="J14"/>
  <c r="J83"/>
  <c r="E7"/>
  <c r="E77"/>
  <c i="13" r="J39"/>
  <c r="J38"/>
  <c i="1" r="AY68"/>
  <c i="13" r="J37"/>
  <c i="1" r="AX68"/>
  <c i="13" r="BI836"/>
  <c r="BH836"/>
  <c r="BG836"/>
  <c r="BF836"/>
  <c r="T836"/>
  <c r="T835"/>
  <c r="R836"/>
  <c r="R835"/>
  <c r="P836"/>
  <c r="P835"/>
  <c r="BI834"/>
  <c r="BH834"/>
  <c r="BG834"/>
  <c r="BF834"/>
  <c r="T834"/>
  <c r="R834"/>
  <c r="P834"/>
  <c r="BI829"/>
  <c r="BH829"/>
  <c r="BG829"/>
  <c r="BF829"/>
  <c r="T829"/>
  <c r="R829"/>
  <c r="P829"/>
  <c r="BI827"/>
  <c r="BH827"/>
  <c r="BG827"/>
  <c r="BF827"/>
  <c r="T827"/>
  <c r="R827"/>
  <c r="P827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1"/>
  <c r="BH801"/>
  <c r="BG801"/>
  <c r="BF801"/>
  <c r="T801"/>
  <c r="T800"/>
  <c r="R801"/>
  <c r="R800"/>
  <c r="P801"/>
  <c r="P800"/>
  <c r="BI798"/>
  <c r="BH798"/>
  <c r="BG798"/>
  <c r="BF798"/>
  <c r="T798"/>
  <c r="R798"/>
  <c r="P798"/>
  <c r="BI795"/>
  <c r="BH795"/>
  <c r="BG795"/>
  <c r="BF795"/>
  <c r="T795"/>
  <c r="R795"/>
  <c r="P795"/>
  <c r="BI794"/>
  <c r="BH794"/>
  <c r="BG794"/>
  <c r="BF794"/>
  <c r="T794"/>
  <c r="R794"/>
  <c r="P794"/>
  <c r="BI791"/>
  <c r="BH791"/>
  <c r="BG791"/>
  <c r="BF791"/>
  <c r="T791"/>
  <c r="R791"/>
  <c r="P791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69"/>
  <c r="BH769"/>
  <c r="BG769"/>
  <c r="BF769"/>
  <c r="T769"/>
  <c r="R769"/>
  <c r="P769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4"/>
  <c r="BH754"/>
  <c r="BG754"/>
  <c r="BF754"/>
  <c r="T754"/>
  <c r="R754"/>
  <c r="P754"/>
  <c r="BI751"/>
  <c r="BH751"/>
  <c r="BG751"/>
  <c r="BF751"/>
  <c r="T751"/>
  <c r="R751"/>
  <c r="P751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1"/>
  <c r="BH711"/>
  <c r="BG711"/>
  <c r="BF711"/>
  <c r="T711"/>
  <c r="R711"/>
  <c r="P711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6"/>
  <c r="BH696"/>
  <c r="BG696"/>
  <c r="BF696"/>
  <c r="T696"/>
  <c r="R696"/>
  <c r="P696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37"/>
  <c r="BH637"/>
  <c r="BG637"/>
  <c r="BF637"/>
  <c r="T637"/>
  <c r="R637"/>
  <c r="P637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7"/>
  <c r="BH607"/>
  <c r="BG607"/>
  <c r="BF607"/>
  <c r="T607"/>
  <c r="R607"/>
  <c r="P607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29"/>
  <c r="BH529"/>
  <c r="BG529"/>
  <c r="BF529"/>
  <c r="T529"/>
  <c r="R529"/>
  <c r="P529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60"/>
  <c r="BH460"/>
  <c r="BG460"/>
  <c r="BF460"/>
  <c r="T460"/>
  <c r="R460"/>
  <c r="P460"/>
  <c r="BI457"/>
  <c r="BH457"/>
  <c r="BG457"/>
  <c r="BF457"/>
  <c r="T457"/>
  <c r="R457"/>
  <c r="P457"/>
  <c r="BI450"/>
  <c r="BH450"/>
  <c r="BG450"/>
  <c r="BF450"/>
  <c r="T450"/>
  <c r="R450"/>
  <c r="P450"/>
  <c r="BI446"/>
  <c r="BH446"/>
  <c r="BG446"/>
  <c r="BF446"/>
  <c r="T446"/>
  <c r="T445"/>
  <c r="R446"/>
  <c r="R445"/>
  <c r="P446"/>
  <c r="P445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57"/>
  <c r="BH257"/>
  <c r="BG257"/>
  <c r="BF257"/>
  <c r="T257"/>
  <c r="R257"/>
  <c r="P257"/>
  <c r="BI250"/>
  <c r="BH250"/>
  <c r="BG250"/>
  <c r="BF250"/>
  <c r="T250"/>
  <c r="R250"/>
  <c r="P250"/>
  <c r="BI248"/>
  <c r="BH248"/>
  <c r="BG248"/>
  <c r="BF248"/>
  <c r="T248"/>
  <c r="R248"/>
  <c r="P248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56"/>
  <c r="E7"/>
  <c r="E50"/>
  <c i="12" r="J39"/>
  <c r="J38"/>
  <c i="1" r="AY67"/>
  <c i="12" r="J37"/>
  <c i="1" r="AX67"/>
  <c i="12"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1" r="J37"/>
  <c r="J36"/>
  <c i="1" r="AY65"/>
  <c i="11" r="J35"/>
  <c i="1" r="AX65"/>
  <c i="11" r="BI194"/>
  <c r="BH194"/>
  <c r="BG194"/>
  <c r="BF194"/>
  <c r="T194"/>
  <c r="T193"/>
  <c r="R194"/>
  <c r="R193"/>
  <c r="P194"/>
  <c r="P193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80"/>
  <c r="E7"/>
  <c r="E76"/>
  <c i="10" r="J37"/>
  <c r="J36"/>
  <c i="1" r="AY64"/>
  <c i="10" r="J35"/>
  <c i="1" r="AX64"/>
  <c i="10" r="BI216"/>
  <c r="BH216"/>
  <c r="BG216"/>
  <c r="BF216"/>
  <c r="T216"/>
  <c r="T215"/>
  <c r="R216"/>
  <c r="R215"/>
  <c r="P216"/>
  <c r="P215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54"/>
  <c r="J14"/>
  <c r="J12"/>
  <c r="J81"/>
  <c r="E7"/>
  <c r="E77"/>
  <c i="9" r="J37"/>
  <c r="J36"/>
  <c i="1" r="AY63"/>
  <c i="9" r="J35"/>
  <c i="1" r="AX63"/>
  <c i="9" r="BI226"/>
  <c r="BH226"/>
  <c r="BG226"/>
  <c r="BF226"/>
  <c r="T226"/>
  <c r="T225"/>
  <c r="R226"/>
  <c r="R225"/>
  <c r="P226"/>
  <c r="P225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83"/>
  <c r="J14"/>
  <c r="J12"/>
  <c r="J52"/>
  <c r="E7"/>
  <c r="E48"/>
  <c i="8" r="J39"/>
  <c r="J38"/>
  <c i="1" r="AY62"/>
  <c i="8" r="J37"/>
  <c i="1" r="AX62"/>
  <c i="8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84"/>
  <c r="E7"/>
  <c r="E78"/>
  <c i="7" r="J39"/>
  <c r="J38"/>
  <c i="1" r="AY61"/>
  <c i="7" r="J37"/>
  <c i="1" r="AX61"/>
  <c i="7"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58"/>
  <c r="J16"/>
  <c r="J14"/>
  <c r="J88"/>
  <c r="E7"/>
  <c r="E82"/>
  <c i="6" r="J39"/>
  <c r="J38"/>
  <c i="1" r="AY60"/>
  <c i="6" r="J37"/>
  <c i="1" r="AX60"/>
  <c i="6" r="BI1230"/>
  <c r="BH1230"/>
  <c r="BG1230"/>
  <c r="BF1230"/>
  <c r="T1230"/>
  <c r="R1230"/>
  <c r="P1230"/>
  <c r="BI1228"/>
  <c r="BH1228"/>
  <c r="BG1228"/>
  <c r="BF1228"/>
  <c r="T1228"/>
  <c r="R1228"/>
  <c r="P1228"/>
  <c r="BI1227"/>
  <c r="BH1227"/>
  <c r="BG1227"/>
  <c r="BF1227"/>
  <c r="T1227"/>
  <c r="R1227"/>
  <c r="P1227"/>
  <c r="BI1225"/>
  <c r="BH1225"/>
  <c r="BG1225"/>
  <c r="BF1225"/>
  <c r="T1225"/>
  <c r="R1225"/>
  <c r="P1225"/>
  <c r="BI1208"/>
  <c r="BH1208"/>
  <c r="BG1208"/>
  <c r="BF1208"/>
  <c r="T1208"/>
  <c r="R1208"/>
  <c r="P1208"/>
  <c r="BI1202"/>
  <c r="BH1202"/>
  <c r="BG1202"/>
  <c r="BF1202"/>
  <c r="T1202"/>
  <c r="R1202"/>
  <c r="P1202"/>
  <c r="BI1197"/>
  <c r="BH1197"/>
  <c r="BG1197"/>
  <c r="BF1197"/>
  <c r="T1197"/>
  <c r="R1197"/>
  <c r="P1197"/>
  <c r="BI1194"/>
  <c r="BH1194"/>
  <c r="BG1194"/>
  <c r="BF1194"/>
  <c r="T1194"/>
  <c r="R1194"/>
  <c r="P1194"/>
  <c r="BI1186"/>
  <c r="BH1186"/>
  <c r="BG1186"/>
  <c r="BF1186"/>
  <c r="T1186"/>
  <c r="R1186"/>
  <c r="P1186"/>
  <c r="BI1181"/>
  <c r="BH1181"/>
  <c r="BG1181"/>
  <c r="BF1181"/>
  <c r="T1181"/>
  <c r="R1181"/>
  <c r="P1181"/>
  <c r="BI1176"/>
  <c r="BH1176"/>
  <c r="BG1176"/>
  <c r="BF1176"/>
  <c r="T1176"/>
  <c r="R1176"/>
  <c r="P1176"/>
  <c r="BI1170"/>
  <c r="BH1170"/>
  <c r="BG1170"/>
  <c r="BF1170"/>
  <c r="T1170"/>
  <c r="R1170"/>
  <c r="P1170"/>
  <c r="BI1126"/>
  <c r="BH1126"/>
  <c r="BG1126"/>
  <c r="BF1126"/>
  <c r="T1126"/>
  <c r="R1126"/>
  <c r="P1126"/>
  <c r="BI1120"/>
  <c r="BH1120"/>
  <c r="BG1120"/>
  <c r="BF1120"/>
  <c r="T1120"/>
  <c r="R1120"/>
  <c r="P1120"/>
  <c r="BI1114"/>
  <c r="BH1114"/>
  <c r="BG1114"/>
  <c r="BF1114"/>
  <c r="T1114"/>
  <c r="R1114"/>
  <c r="P1114"/>
  <c r="BI1108"/>
  <c r="BH1108"/>
  <c r="BG1108"/>
  <c r="BF1108"/>
  <c r="T1108"/>
  <c r="R1108"/>
  <c r="P1108"/>
  <c r="BI1093"/>
  <c r="BH1093"/>
  <c r="BG1093"/>
  <c r="BF1093"/>
  <c r="T1093"/>
  <c r="R1093"/>
  <c r="P1093"/>
  <c r="BI1078"/>
  <c r="BH1078"/>
  <c r="BG1078"/>
  <c r="BF1078"/>
  <c r="T1078"/>
  <c r="R1078"/>
  <c r="P1078"/>
  <c r="BI1063"/>
  <c r="BH1063"/>
  <c r="BG1063"/>
  <c r="BF1063"/>
  <c r="T1063"/>
  <c r="R1063"/>
  <c r="P1063"/>
  <c r="BI1058"/>
  <c r="BH1058"/>
  <c r="BG1058"/>
  <c r="BF1058"/>
  <c r="T1058"/>
  <c r="R1058"/>
  <c r="P1058"/>
  <c r="BI1052"/>
  <c r="BH1052"/>
  <c r="BG1052"/>
  <c r="BF1052"/>
  <c r="T1052"/>
  <c r="R1052"/>
  <c r="P1052"/>
  <c r="BI1044"/>
  <c r="BH1044"/>
  <c r="BG1044"/>
  <c r="BF1044"/>
  <c r="T1044"/>
  <c r="R1044"/>
  <c r="P1044"/>
  <c r="BI1029"/>
  <c r="BH1029"/>
  <c r="BG1029"/>
  <c r="BF1029"/>
  <c r="T1029"/>
  <c r="R1029"/>
  <c r="P1029"/>
  <c r="BI1014"/>
  <c r="BH1014"/>
  <c r="BG1014"/>
  <c r="BF1014"/>
  <c r="T1014"/>
  <c r="R1014"/>
  <c r="P1014"/>
  <c r="BI1000"/>
  <c r="BH1000"/>
  <c r="BG1000"/>
  <c r="BF1000"/>
  <c r="T1000"/>
  <c r="R1000"/>
  <c r="P1000"/>
  <c r="BI966"/>
  <c r="BH966"/>
  <c r="BG966"/>
  <c r="BF966"/>
  <c r="T966"/>
  <c r="R966"/>
  <c r="P966"/>
  <c r="BI960"/>
  <c r="BH960"/>
  <c r="BG960"/>
  <c r="BF960"/>
  <c r="T960"/>
  <c r="R960"/>
  <c r="P960"/>
  <c r="BI955"/>
  <c r="BH955"/>
  <c r="BG955"/>
  <c r="BF955"/>
  <c r="T955"/>
  <c r="R955"/>
  <c r="P955"/>
  <c r="BI953"/>
  <c r="BH953"/>
  <c r="BG953"/>
  <c r="BF953"/>
  <c r="T953"/>
  <c r="R953"/>
  <c r="P953"/>
  <c r="BI909"/>
  <c r="BH909"/>
  <c r="BG909"/>
  <c r="BF909"/>
  <c r="T909"/>
  <c r="R909"/>
  <c r="P909"/>
  <c r="BI904"/>
  <c r="BH904"/>
  <c r="BG904"/>
  <c r="BF904"/>
  <c r="T904"/>
  <c r="R904"/>
  <c r="P904"/>
  <c r="BI888"/>
  <c r="BH888"/>
  <c r="BG888"/>
  <c r="BF888"/>
  <c r="T888"/>
  <c r="R888"/>
  <c r="P888"/>
  <c r="BI886"/>
  <c r="BH886"/>
  <c r="BG886"/>
  <c r="BF886"/>
  <c r="T886"/>
  <c r="R886"/>
  <c r="P886"/>
  <c r="BI879"/>
  <c r="BH879"/>
  <c r="BG879"/>
  <c r="BF879"/>
  <c r="T879"/>
  <c r="R879"/>
  <c r="P879"/>
  <c r="BI874"/>
  <c r="BH874"/>
  <c r="BG874"/>
  <c r="BF874"/>
  <c r="T874"/>
  <c r="R874"/>
  <c r="P874"/>
  <c r="BI869"/>
  <c r="BH869"/>
  <c r="BG869"/>
  <c r="BF869"/>
  <c r="T869"/>
  <c r="R869"/>
  <c r="P869"/>
  <c r="BI864"/>
  <c r="BH864"/>
  <c r="BG864"/>
  <c r="BF864"/>
  <c r="T864"/>
  <c r="R864"/>
  <c r="P864"/>
  <c r="BI858"/>
  <c r="BH858"/>
  <c r="BG858"/>
  <c r="BF858"/>
  <c r="T858"/>
  <c r="R858"/>
  <c r="P858"/>
  <c r="BI853"/>
  <c r="BH853"/>
  <c r="BG853"/>
  <c r="BF853"/>
  <c r="T853"/>
  <c r="R853"/>
  <c r="P853"/>
  <c r="BI846"/>
  <c r="BH846"/>
  <c r="BG846"/>
  <c r="BF846"/>
  <c r="T846"/>
  <c r="R846"/>
  <c r="P846"/>
  <c r="BI803"/>
  <c r="BH803"/>
  <c r="BG803"/>
  <c r="BF803"/>
  <c r="T803"/>
  <c r="R803"/>
  <c r="P803"/>
  <c r="BI801"/>
  <c r="BH801"/>
  <c r="BG801"/>
  <c r="BF801"/>
  <c r="T801"/>
  <c r="R801"/>
  <c r="P801"/>
  <c r="BI796"/>
  <c r="BH796"/>
  <c r="BG796"/>
  <c r="BF796"/>
  <c r="T796"/>
  <c r="R796"/>
  <c r="P796"/>
  <c r="BI791"/>
  <c r="BH791"/>
  <c r="BG791"/>
  <c r="BF791"/>
  <c r="T791"/>
  <c r="R791"/>
  <c r="P791"/>
  <c r="BI784"/>
  <c r="BH784"/>
  <c r="BG784"/>
  <c r="BF784"/>
  <c r="T784"/>
  <c r="R784"/>
  <c r="P784"/>
  <c r="BI752"/>
  <c r="BH752"/>
  <c r="BG752"/>
  <c r="BF752"/>
  <c r="T752"/>
  <c r="R752"/>
  <c r="P752"/>
  <c r="BI747"/>
  <c r="BH747"/>
  <c r="BG747"/>
  <c r="BF747"/>
  <c r="T747"/>
  <c r="R747"/>
  <c r="P747"/>
  <c r="BI742"/>
  <c r="BH742"/>
  <c r="BG742"/>
  <c r="BF742"/>
  <c r="T742"/>
  <c r="R742"/>
  <c r="P742"/>
  <c r="BI737"/>
  <c r="BH737"/>
  <c r="BG737"/>
  <c r="BF737"/>
  <c r="T737"/>
  <c r="R737"/>
  <c r="P737"/>
  <c r="BI707"/>
  <c r="BH707"/>
  <c r="BG707"/>
  <c r="BF707"/>
  <c r="T707"/>
  <c r="R707"/>
  <c r="P707"/>
  <c r="BI677"/>
  <c r="BH677"/>
  <c r="BG677"/>
  <c r="BF677"/>
  <c r="T677"/>
  <c r="R677"/>
  <c r="P677"/>
  <c r="BI675"/>
  <c r="BH675"/>
  <c r="BG675"/>
  <c r="BF675"/>
  <c r="T675"/>
  <c r="R675"/>
  <c r="P675"/>
  <c r="BI659"/>
  <c r="BH659"/>
  <c r="BG659"/>
  <c r="BF659"/>
  <c r="T659"/>
  <c r="R659"/>
  <c r="P659"/>
  <c r="BI643"/>
  <c r="BH643"/>
  <c r="BG643"/>
  <c r="BF643"/>
  <c r="T643"/>
  <c r="R643"/>
  <c r="P64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576"/>
  <c r="BH576"/>
  <c r="BG576"/>
  <c r="BF576"/>
  <c r="T576"/>
  <c r="R576"/>
  <c r="P576"/>
  <c r="BI574"/>
  <c r="BH574"/>
  <c r="BG574"/>
  <c r="BF574"/>
  <c r="T574"/>
  <c r="R574"/>
  <c r="P574"/>
  <c r="BI536"/>
  <c r="BH536"/>
  <c r="BG536"/>
  <c r="BF536"/>
  <c r="T536"/>
  <c r="R536"/>
  <c r="P536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3"/>
  <c r="BH503"/>
  <c r="BG503"/>
  <c r="BF503"/>
  <c r="T503"/>
  <c r="R503"/>
  <c r="P503"/>
  <c r="BI497"/>
  <c r="BH497"/>
  <c r="BG497"/>
  <c r="BF497"/>
  <c r="T497"/>
  <c r="R497"/>
  <c r="P497"/>
  <c r="BI492"/>
  <c r="BH492"/>
  <c r="BG492"/>
  <c r="BF492"/>
  <c r="T492"/>
  <c r="R492"/>
  <c r="P492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4"/>
  <c r="BH384"/>
  <c r="BG384"/>
  <c r="BF384"/>
  <c r="T384"/>
  <c r="R384"/>
  <c r="P384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6"/>
  <c r="BH356"/>
  <c r="BG356"/>
  <c r="BF356"/>
  <c r="T356"/>
  <c r="R356"/>
  <c r="P356"/>
  <c r="BI348"/>
  <c r="BH348"/>
  <c r="BG348"/>
  <c r="BF348"/>
  <c r="T348"/>
  <c r="R348"/>
  <c r="P348"/>
  <c r="BI346"/>
  <c r="BH346"/>
  <c r="BG346"/>
  <c r="BF346"/>
  <c r="T346"/>
  <c r="R346"/>
  <c r="P346"/>
  <c r="BI340"/>
  <c r="BH340"/>
  <c r="BG340"/>
  <c r="BF340"/>
  <c r="T340"/>
  <c r="R340"/>
  <c r="P340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R321"/>
  <c r="P321"/>
  <c r="BI307"/>
  <c r="BH307"/>
  <c r="BG307"/>
  <c r="BF307"/>
  <c r="T307"/>
  <c r="R307"/>
  <c r="P307"/>
  <c r="BI295"/>
  <c r="BH295"/>
  <c r="BG295"/>
  <c r="BF295"/>
  <c r="T295"/>
  <c r="R295"/>
  <c r="P295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59"/>
  <c r="BH259"/>
  <c r="BG259"/>
  <c r="BF259"/>
  <c r="T259"/>
  <c r="R259"/>
  <c r="P259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198"/>
  <c r="BH198"/>
  <c r="BG198"/>
  <c r="BF198"/>
  <c r="T198"/>
  <c r="R198"/>
  <c r="P198"/>
  <c r="BI179"/>
  <c r="BH179"/>
  <c r="BG179"/>
  <c r="BF179"/>
  <c r="T179"/>
  <c r="R179"/>
  <c r="P179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26"/>
  <c r="BH126"/>
  <c r="BG126"/>
  <c r="BF126"/>
  <c r="T126"/>
  <c r="R126"/>
  <c r="P126"/>
  <c r="BI118"/>
  <c r="BH118"/>
  <c r="BG118"/>
  <c r="BF118"/>
  <c r="T118"/>
  <c r="R118"/>
  <c r="P118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J95"/>
  <c r="F95"/>
  <c r="F93"/>
  <c r="E91"/>
  <c r="J58"/>
  <c r="F58"/>
  <c r="F56"/>
  <c r="E54"/>
  <c r="J26"/>
  <c r="E26"/>
  <c r="J59"/>
  <c r="J25"/>
  <c r="J20"/>
  <c r="E20"/>
  <c r="F59"/>
  <c r="J19"/>
  <c r="J14"/>
  <c r="J56"/>
  <c r="E7"/>
  <c r="E50"/>
  <c i="5" r="J39"/>
  <c r="J38"/>
  <c i="1" r="AY59"/>
  <c i="5" r="J37"/>
  <c i="1" r="AX59"/>
  <c i="5"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58"/>
  <c r="J16"/>
  <c r="J14"/>
  <c r="J85"/>
  <c r="E7"/>
  <c r="E50"/>
  <c i="4" r="J39"/>
  <c r="J38"/>
  <c i="1" r="AY58"/>
  <c i="4" r="J37"/>
  <c i="1" r="AX58"/>
  <c i="4"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F86"/>
  <c r="E84"/>
  <c r="F56"/>
  <c r="E54"/>
  <c r="J26"/>
  <c r="E26"/>
  <c r="J59"/>
  <c r="J25"/>
  <c r="J23"/>
  <c r="E23"/>
  <c r="J58"/>
  <c r="J22"/>
  <c r="J20"/>
  <c r="E20"/>
  <c r="F59"/>
  <c r="J19"/>
  <c r="J17"/>
  <c r="E17"/>
  <c r="F88"/>
  <c r="J16"/>
  <c r="J14"/>
  <c r="J86"/>
  <c r="E7"/>
  <c r="E50"/>
  <c i="3" r="J39"/>
  <c r="J38"/>
  <c i="1" r="AY57"/>
  <c i="3" r="J37"/>
  <c i="1" r="AX57"/>
  <c i="3" r="BI1237"/>
  <c r="BH1237"/>
  <c r="BG1237"/>
  <c r="BF1237"/>
  <c r="T1237"/>
  <c r="R1237"/>
  <c r="P1237"/>
  <c r="BI1235"/>
  <c r="BH1235"/>
  <c r="BG1235"/>
  <c r="BF1235"/>
  <c r="T1235"/>
  <c r="R1235"/>
  <c r="P1235"/>
  <c r="BI1232"/>
  <c r="BH1232"/>
  <c r="BG1232"/>
  <c r="BF1232"/>
  <c r="T1232"/>
  <c r="R1232"/>
  <c r="P1232"/>
  <c r="BI1231"/>
  <c r="BH1231"/>
  <c r="BG1231"/>
  <c r="BF1231"/>
  <c r="T1231"/>
  <c r="R1231"/>
  <c r="P1231"/>
  <c r="BI1228"/>
  <c r="BH1228"/>
  <c r="BG1228"/>
  <c r="BF1228"/>
  <c r="T1228"/>
  <c r="R1228"/>
  <c r="P1228"/>
  <c r="BI1226"/>
  <c r="BH1226"/>
  <c r="BG1226"/>
  <c r="BF1226"/>
  <c r="T1226"/>
  <c r="R1226"/>
  <c r="P1226"/>
  <c r="BI1223"/>
  <c r="BH1223"/>
  <c r="BG1223"/>
  <c r="BF1223"/>
  <c r="T1223"/>
  <c r="R1223"/>
  <c r="P1223"/>
  <c r="BI1216"/>
  <c r="BH1216"/>
  <c r="BG1216"/>
  <c r="BF1216"/>
  <c r="T1216"/>
  <c r="R1216"/>
  <c r="P1216"/>
  <c r="BI1207"/>
  <c r="BH1207"/>
  <c r="BG1207"/>
  <c r="BF1207"/>
  <c r="T1207"/>
  <c r="R1207"/>
  <c r="P1207"/>
  <c r="BI1205"/>
  <c r="BH1205"/>
  <c r="BG1205"/>
  <c r="BF1205"/>
  <c r="T1205"/>
  <c r="R1205"/>
  <c r="P1205"/>
  <c r="BI1202"/>
  <c r="BH1202"/>
  <c r="BG1202"/>
  <c r="BF1202"/>
  <c r="T1202"/>
  <c r="R1202"/>
  <c r="P1202"/>
  <c r="BI1189"/>
  <c r="BH1189"/>
  <c r="BG1189"/>
  <c r="BF1189"/>
  <c r="T1189"/>
  <c r="R1189"/>
  <c r="P1189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79"/>
  <c r="BH1179"/>
  <c r="BG1179"/>
  <c r="BF1179"/>
  <c r="T1179"/>
  <c r="R1179"/>
  <c r="P1179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0"/>
  <c r="BH1160"/>
  <c r="BG1160"/>
  <c r="BF1160"/>
  <c r="T1160"/>
  <c r="R1160"/>
  <c r="P1160"/>
  <c r="BI1157"/>
  <c r="BH1157"/>
  <c r="BG1157"/>
  <c r="BF1157"/>
  <c r="T1157"/>
  <c r="R1157"/>
  <c r="P1157"/>
  <c r="BI1154"/>
  <c r="BH1154"/>
  <c r="BG1154"/>
  <c r="BF1154"/>
  <c r="T1154"/>
  <c r="R1154"/>
  <c r="P1154"/>
  <c r="BI1151"/>
  <c r="BH1151"/>
  <c r="BG1151"/>
  <c r="BF1151"/>
  <c r="T1151"/>
  <c r="R1151"/>
  <c r="P1151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39"/>
  <c r="BH1139"/>
  <c r="BG1139"/>
  <c r="BF1139"/>
  <c r="T1139"/>
  <c r="R1139"/>
  <c r="P1139"/>
  <c r="BI1137"/>
  <c r="BH1137"/>
  <c r="BG1137"/>
  <c r="BF1137"/>
  <c r="T1137"/>
  <c r="R1137"/>
  <c r="P1137"/>
  <c r="BI1133"/>
  <c r="BH1133"/>
  <c r="BG1133"/>
  <c r="BF1133"/>
  <c r="T1133"/>
  <c r="R1133"/>
  <c r="P1133"/>
  <c r="BI1129"/>
  <c r="BH1129"/>
  <c r="BG1129"/>
  <c r="BF1129"/>
  <c r="T1129"/>
  <c r="R1129"/>
  <c r="P1129"/>
  <c r="BI1125"/>
  <c r="BH1125"/>
  <c r="BG1125"/>
  <c r="BF1125"/>
  <c r="T1125"/>
  <c r="R1125"/>
  <c r="P1125"/>
  <c r="BI1122"/>
  <c r="BH1122"/>
  <c r="BG1122"/>
  <c r="BF1122"/>
  <c r="T1122"/>
  <c r="R1122"/>
  <c r="P1122"/>
  <c r="BI1117"/>
  <c r="BH1117"/>
  <c r="BG1117"/>
  <c r="BF1117"/>
  <c r="T1117"/>
  <c r="R1117"/>
  <c r="P1117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1"/>
  <c r="BH1091"/>
  <c r="BG1091"/>
  <c r="BF1091"/>
  <c r="T1091"/>
  <c r="R1091"/>
  <c r="P1091"/>
  <c r="BI1089"/>
  <c r="BH1089"/>
  <c r="BG1089"/>
  <c r="BF1089"/>
  <c r="T1089"/>
  <c r="R1089"/>
  <c r="P1089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59"/>
  <c r="BH1059"/>
  <c r="BG1059"/>
  <c r="BF1059"/>
  <c r="T1059"/>
  <c r="R1059"/>
  <c r="P1059"/>
  <c r="BI1057"/>
  <c r="BH1057"/>
  <c r="BG1057"/>
  <c r="BF1057"/>
  <c r="T1057"/>
  <c r="R1057"/>
  <c r="P1057"/>
  <c r="BI1050"/>
  <c r="BH1050"/>
  <c r="BG1050"/>
  <c r="BF1050"/>
  <c r="T1050"/>
  <c r="R1050"/>
  <c r="P1050"/>
  <c r="BI1048"/>
  <c r="BH1048"/>
  <c r="BG1048"/>
  <c r="BF1048"/>
  <c r="T1048"/>
  <c r="R1048"/>
  <c r="P1048"/>
  <c r="BI1045"/>
  <c r="BH1045"/>
  <c r="BG1045"/>
  <c r="BF1045"/>
  <c r="T1045"/>
  <c r="R1045"/>
  <c r="P1045"/>
  <c r="BI1042"/>
  <c r="BH1042"/>
  <c r="BG1042"/>
  <c r="BF1042"/>
  <c r="T1042"/>
  <c r="R1042"/>
  <c r="P1042"/>
  <c r="BI1039"/>
  <c r="BH1039"/>
  <c r="BG1039"/>
  <c r="BF1039"/>
  <c r="T1039"/>
  <c r="R1039"/>
  <c r="P1039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R1030"/>
  <c r="P1030"/>
  <c r="BI1028"/>
  <c r="BH1028"/>
  <c r="BG1028"/>
  <c r="BF1028"/>
  <c r="T1028"/>
  <c r="R1028"/>
  <c r="P1028"/>
  <c r="BI1025"/>
  <c r="BH1025"/>
  <c r="BG1025"/>
  <c r="BF1025"/>
  <c r="T1025"/>
  <c r="R1025"/>
  <c r="P1025"/>
  <c r="BI1024"/>
  <c r="BH1024"/>
  <c r="BG1024"/>
  <c r="BF1024"/>
  <c r="T1024"/>
  <c r="R1024"/>
  <c r="P1024"/>
  <c r="BI1020"/>
  <c r="BH1020"/>
  <c r="BG1020"/>
  <c r="BF1020"/>
  <c r="T1020"/>
  <c r="R1020"/>
  <c r="P1020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95"/>
  <c r="BH995"/>
  <c r="BG995"/>
  <c r="BF995"/>
  <c r="T995"/>
  <c r="R995"/>
  <c r="P995"/>
  <c r="BI990"/>
  <c r="BH990"/>
  <c r="BG990"/>
  <c r="BF990"/>
  <c r="T990"/>
  <c r="R990"/>
  <c r="P990"/>
  <c r="BI987"/>
  <c r="BH987"/>
  <c r="BG987"/>
  <c r="BF987"/>
  <c r="T987"/>
  <c r="R987"/>
  <c r="P987"/>
  <c r="BI982"/>
  <c r="BH982"/>
  <c r="BG982"/>
  <c r="BF982"/>
  <c r="T982"/>
  <c r="R982"/>
  <c r="P982"/>
  <c r="BI979"/>
  <c r="BH979"/>
  <c r="BG979"/>
  <c r="BF979"/>
  <c r="T979"/>
  <c r="R979"/>
  <c r="P979"/>
  <c r="BI976"/>
  <c r="BH976"/>
  <c r="BG976"/>
  <c r="BF976"/>
  <c r="T976"/>
  <c r="R976"/>
  <c r="P976"/>
  <c r="BI971"/>
  <c r="BH971"/>
  <c r="BG971"/>
  <c r="BF971"/>
  <c r="T971"/>
  <c r="R971"/>
  <c r="P971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61"/>
  <c r="BH961"/>
  <c r="BG961"/>
  <c r="BF961"/>
  <c r="T961"/>
  <c r="R961"/>
  <c r="P961"/>
  <c r="BI958"/>
  <c r="BH958"/>
  <c r="BG958"/>
  <c r="BF958"/>
  <c r="T958"/>
  <c r="R958"/>
  <c r="P958"/>
  <c r="BI956"/>
  <c r="BH956"/>
  <c r="BG956"/>
  <c r="BF956"/>
  <c r="T956"/>
  <c r="R956"/>
  <c r="P956"/>
  <c r="BI950"/>
  <c r="BH950"/>
  <c r="BG950"/>
  <c r="BF950"/>
  <c r="T950"/>
  <c r="R950"/>
  <c r="P950"/>
  <c r="BI948"/>
  <c r="BH948"/>
  <c r="BG948"/>
  <c r="BF948"/>
  <c r="T948"/>
  <c r="R948"/>
  <c r="P948"/>
  <c r="BI945"/>
  <c r="BH945"/>
  <c r="BG945"/>
  <c r="BF945"/>
  <c r="T945"/>
  <c r="R945"/>
  <c r="P945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3"/>
  <c r="BH933"/>
  <c r="BG933"/>
  <c r="BF933"/>
  <c r="T933"/>
  <c r="R933"/>
  <c r="P933"/>
  <c r="BI932"/>
  <c r="BH932"/>
  <c r="BG932"/>
  <c r="BF932"/>
  <c r="T932"/>
  <c r="R932"/>
  <c r="P932"/>
  <c r="BI928"/>
  <c r="BH928"/>
  <c r="BG928"/>
  <c r="BF928"/>
  <c r="T928"/>
  <c r="R928"/>
  <c r="P928"/>
  <c r="BI925"/>
  <c r="BH925"/>
  <c r="BG925"/>
  <c r="BF925"/>
  <c r="T925"/>
  <c r="R925"/>
  <c r="P925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4"/>
  <c r="BH914"/>
  <c r="BG914"/>
  <c r="BF914"/>
  <c r="T914"/>
  <c r="R914"/>
  <c r="P914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4"/>
  <c r="BH894"/>
  <c r="BG894"/>
  <c r="BF894"/>
  <c r="T894"/>
  <c r="R894"/>
  <c r="P894"/>
  <c r="BI889"/>
  <c r="BH889"/>
  <c r="BG889"/>
  <c r="BF889"/>
  <c r="T889"/>
  <c r="R889"/>
  <c r="P889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71"/>
  <c r="BH871"/>
  <c r="BG871"/>
  <c r="BF871"/>
  <c r="T871"/>
  <c r="R871"/>
  <c r="P871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3"/>
  <c r="BH833"/>
  <c r="BG833"/>
  <c r="BF833"/>
  <c r="T833"/>
  <c r="R833"/>
  <c r="P833"/>
  <c r="BI828"/>
  <c r="BH828"/>
  <c r="BG828"/>
  <c r="BF828"/>
  <c r="T828"/>
  <c r="R828"/>
  <c r="P828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1"/>
  <c r="BH811"/>
  <c r="BG811"/>
  <c r="BF811"/>
  <c r="T811"/>
  <c r="R811"/>
  <c r="P811"/>
  <c r="BI803"/>
  <c r="BH803"/>
  <c r="BG803"/>
  <c r="BF803"/>
  <c r="T803"/>
  <c r="R803"/>
  <c r="P803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3"/>
  <c r="BH773"/>
  <c r="BG773"/>
  <c r="BF773"/>
  <c r="T773"/>
  <c r="R773"/>
  <c r="P773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2"/>
  <c r="BH762"/>
  <c r="BG762"/>
  <c r="BF762"/>
  <c r="T762"/>
  <c r="R762"/>
  <c r="P762"/>
  <c r="BI756"/>
  <c r="BH756"/>
  <c r="BG756"/>
  <c r="BF756"/>
  <c r="T756"/>
  <c r="R756"/>
  <c r="P756"/>
  <c r="BI743"/>
  <c r="BH743"/>
  <c r="BG743"/>
  <c r="BF743"/>
  <c r="T743"/>
  <c r="R743"/>
  <c r="P743"/>
  <c r="BI739"/>
  <c r="BH739"/>
  <c r="BG739"/>
  <c r="BF739"/>
  <c r="T739"/>
  <c r="R739"/>
  <c r="P739"/>
  <c r="BI733"/>
  <c r="BH733"/>
  <c r="BG733"/>
  <c r="BF733"/>
  <c r="T733"/>
  <c r="R733"/>
  <c r="P733"/>
  <c r="BI731"/>
  <c r="BH731"/>
  <c r="BG731"/>
  <c r="BF731"/>
  <c r="T731"/>
  <c r="R731"/>
  <c r="P731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9"/>
  <c r="BH689"/>
  <c r="BG689"/>
  <c r="BF689"/>
  <c r="T689"/>
  <c r="R689"/>
  <c r="P689"/>
  <c r="BI686"/>
  <c r="BH686"/>
  <c r="BG686"/>
  <c r="BF686"/>
  <c r="T686"/>
  <c r="R686"/>
  <c r="P686"/>
  <c r="BI681"/>
  <c r="BH681"/>
  <c r="BG681"/>
  <c r="BF681"/>
  <c r="T681"/>
  <c r="R681"/>
  <c r="P681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7"/>
  <c r="BH617"/>
  <c r="BG617"/>
  <c r="BF617"/>
  <c r="T617"/>
  <c r="R617"/>
  <c r="P617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6"/>
  <c r="BH606"/>
  <c r="BG606"/>
  <c r="BF606"/>
  <c r="T606"/>
  <c r="R606"/>
  <c r="P606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7"/>
  <c r="BH497"/>
  <c r="BG497"/>
  <c r="BF497"/>
  <c r="T497"/>
  <c r="R497"/>
  <c r="P497"/>
  <c r="BI493"/>
  <c r="BH493"/>
  <c r="BG493"/>
  <c r="BF493"/>
  <c r="T493"/>
  <c r="T492"/>
  <c r="R493"/>
  <c r="R492"/>
  <c r="P493"/>
  <c r="P492"/>
  <c r="BI486"/>
  <c r="BH486"/>
  <c r="BG486"/>
  <c r="BF486"/>
  <c r="T486"/>
  <c r="R486"/>
  <c r="P486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0"/>
  <c r="BH310"/>
  <c r="BG310"/>
  <c r="BF310"/>
  <c r="T310"/>
  <c r="R310"/>
  <c r="P310"/>
  <c r="BI307"/>
  <c r="BH307"/>
  <c r="BG307"/>
  <c r="BF307"/>
  <c r="T307"/>
  <c r="R307"/>
  <c r="P307"/>
  <c r="BI295"/>
  <c r="BH295"/>
  <c r="BG295"/>
  <c r="BF295"/>
  <c r="T295"/>
  <c r="R295"/>
  <c r="P29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J107"/>
  <c r="J106"/>
  <c r="F106"/>
  <c r="F104"/>
  <c r="E102"/>
  <c r="J59"/>
  <c r="J58"/>
  <c r="F58"/>
  <c r="F56"/>
  <c r="E54"/>
  <c r="J20"/>
  <c r="E20"/>
  <c r="F107"/>
  <c r="J19"/>
  <c r="J14"/>
  <c r="J104"/>
  <c r="E7"/>
  <c r="E98"/>
  <c i="2" r="T376"/>
  <c r="R376"/>
  <c r="P376"/>
  <c r="BK376"/>
  <c r="J376"/>
  <c r="J72"/>
  <c r="J37"/>
  <c r="J36"/>
  <c i="1" r="AY55"/>
  <c i="2" r="J35"/>
  <c i="1" r="AX55"/>
  <c i="2" r="BI377"/>
  <c r="BH377"/>
  <c r="BG377"/>
  <c r="BF377"/>
  <c r="T377"/>
  <c r="R377"/>
  <c r="P377"/>
  <c r="BI368"/>
  <c r="BH368"/>
  <c r="BG368"/>
  <c r="BF368"/>
  <c r="T368"/>
  <c r="R368"/>
  <c r="P368"/>
  <c r="BI355"/>
  <c r="BH355"/>
  <c r="BG355"/>
  <c r="BF355"/>
  <c r="T355"/>
  <c r="R355"/>
  <c r="P355"/>
  <c r="BI351"/>
  <c r="BH351"/>
  <c r="BG351"/>
  <c r="BF351"/>
  <c r="T351"/>
  <c r="T350"/>
  <c r="R351"/>
  <c r="R350"/>
  <c r="P351"/>
  <c r="P350"/>
  <c r="BI347"/>
  <c r="BH347"/>
  <c r="BG347"/>
  <c r="BF347"/>
  <c r="T347"/>
  <c r="R347"/>
  <c r="P347"/>
  <c r="BI344"/>
  <c r="BH344"/>
  <c r="BG344"/>
  <c r="BF344"/>
  <c r="T344"/>
  <c r="R344"/>
  <c r="P344"/>
  <c r="BI338"/>
  <c r="BH338"/>
  <c r="BG338"/>
  <c r="BF338"/>
  <c r="T338"/>
  <c r="R338"/>
  <c r="P338"/>
  <c r="BI332"/>
  <c r="BH332"/>
  <c r="BG332"/>
  <c r="BF332"/>
  <c r="T332"/>
  <c r="R332"/>
  <c r="P332"/>
  <c r="BI327"/>
  <c r="BH327"/>
  <c r="BG327"/>
  <c r="BF327"/>
  <c r="T327"/>
  <c r="T326"/>
  <c r="R327"/>
  <c r="R326"/>
  <c r="P327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8"/>
  <c r="BH268"/>
  <c r="BG268"/>
  <c r="BF268"/>
  <c r="T268"/>
  <c r="R268"/>
  <c r="P268"/>
  <c r="BI265"/>
  <c r="BH265"/>
  <c r="BG265"/>
  <c r="BF265"/>
  <c r="T265"/>
  <c r="R265"/>
  <c r="P265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79"/>
  <c r="BH179"/>
  <c r="BG179"/>
  <c r="BF179"/>
  <c r="T179"/>
  <c r="R179"/>
  <c r="P179"/>
  <c r="BI176"/>
  <c r="BH176"/>
  <c r="BG176"/>
  <c r="BF176"/>
  <c r="T176"/>
  <c r="R176"/>
  <c r="P17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R148"/>
  <c r="P148"/>
  <c r="BI145"/>
  <c r="BH145"/>
  <c r="BG145"/>
  <c r="BF145"/>
  <c r="T145"/>
  <c r="R145"/>
  <c r="P145"/>
  <c r="BI137"/>
  <c r="BH137"/>
  <c r="BG137"/>
  <c r="BF137"/>
  <c r="T137"/>
  <c r="T136"/>
  <c r="R137"/>
  <c r="R136"/>
  <c r="P137"/>
  <c r="P136"/>
  <c r="BI124"/>
  <c r="BH124"/>
  <c r="BG124"/>
  <c r="BF124"/>
  <c r="T124"/>
  <c r="R124"/>
  <c r="P124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r="AS66"/>
  <c i="2" r="J268"/>
  <c r="BK190"/>
  <c i="1" r="AS56"/>
  <c i="2" r="BK109"/>
  <c i="3" r="J1104"/>
  <c r="BK1007"/>
  <c r="BK920"/>
  <c r="J837"/>
  <c r="BK712"/>
  <c r="J625"/>
  <c r="BK503"/>
  <c r="BK404"/>
  <c r="J274"/>
  <c r="J1205"/>
  <c r="BK1139"/>
  <c r="J1033"/>
  <c r="BK987"/>
  <c r="J866"/>
  <c r="J770"/>
  <c r="BK652"/>
  <c r="J568"/>
  <c r="J446"/>
  <c r="J278"/>
  <c r="J169"/>
  <c r="J1207"/>
  <c r="BK1113"/>
  <c r="BK1024"/>
  <c r="J915"/>
  <c r="BK790"/>
  <c r="J697"/>
  <c r="BK575"/>
  <c r="J497"/>
  <c r="J268"/>
  <c r="J172"/>
  <c r="BK117"/>
  <c r="BK1125"/>
  <c r="J1020"/>
  <c r="J900"/>
  <c r="J839"/>
  <c r="BK691"/>
  <c r="BK628"/>
  <c r="J410"/>
  <c r="J307"/>
  <c r="J151"/>
  <c i="4" r="BK243"/>
  <c r="J227"/>
  <c r="J205"/>
  <c r="BK170"/>
  <c r="BK143"/>
  <c r="BK258"/>
  <c r="BK220"/>
  <c r="BK184"/>
  <c r="BK165"/>
  <c r="J141"/>
  <c r="BK231"/>
  <c r="J189"/>
  <c r="BK148"/>
  <c r="BK133"/>
  <c i="5" r="J244"/>
  <c r="BK188"/>
  <c r="BK132"/>
  <c r="BK98"/>
  <c r="J235"/>
  <c r="BK179"/>
  <c r="BK147"/>
  <c r="J109"/>
  <c r="J250"/>
  <c r="J217"/>
  <c r="BK192"/>
  <c r="J161"/>
  <c r="J121"/>
  <c r="BK234"/>
  <c r="J206"/>
  <c r="J174"/>
  <c r="BK144"/>
  <c r="J104"/>
  <c i="6" r="BK955"/>
  <c r="J864"/>
  <c r="BK517"/>
  <c r="BK401"/>
  <c r="J234"/>
  <c r="J1063"/>
  <c r="BK864"/>
  <c r="J481"/>
  <c r="BK376"/>
  <c r="BK1228"/>
  <c r="BK1108"/>
  <c r="J737"/>
  <c r="BK432"/>
  <c r="J1120"/>
  <c r="J742"/>
  <c r="J391"/>
  <c r="J278"/>
  <c i="7" r="J154"/>
  <c r="BK128"/>
  <c r="BK176"/>
  <c r="BK151"/>
  <c r="J100"/>
  <c r="J156"/>
  <c r="J122"/>
  <c r="J185"/>
  <c r="J151"/>
  <c r="BK120"/>
  <c i="8" r="BK114"/>
  <c r="BK129"/>
  <c r="J129"/>
  <c r="J124"/>
  <c i="9" r="BK174"/>
  <c r="BK219"/>
  <c r="J174"/>
  <c r="J102"/>
  <c r="BK184"/>
  <c r="J105"/>
  <c r="J148"/>
  <c r="J93"/>
  <c i="10" r="J176"/>
  <c r="BK150"/>
  <c r="J199"/>
  <c r="J114"/>
  <c r="J191"/>
  <c r="BK109"/>
  <c r="J170"/>
  <c i="11" r="BK187"/>
  <c r="BK153"/>
  <c r="J166"/>
  <c r="J194"/>
  <c r="J126"/>
  <c r="J158"/>
  <c r="BK113"/>
  <c i="12" r="J195"/>
  <c r="BK170"/>
  <c r="BK195"/>
  <c r="BK206"/>
  <c i="13" r="BK786"/>
  <c r="J690"/>
  <c r="J571"/>
  <c r="J488"/>
  <c r="J384"/>
  <c r="BK184"/>
  <c r="BK767"/>
  <c r="J696"/>
  <c r="BK607"/>
  <c r="BK542"/>
  <c r="BK436"/>
  <c r="J353"/>
  <c r="BK289"/>
  <c r="BK125"/>
  <c r="BK754"/>
  <c r="BK698"/>
  <c r="J593"/>
  <c r="J457"/>
  <c r="BK268"/>
  <c r="BK142"/>
  <c r="J809"/>
  <c r="J726"/>
  <c r="J647"/>
  <c r="BK515"/>
  <c r="BK428"/>
  <c r="BK375"/>
  <c r="J228"/>
  <c r="BK152"/>
  <c i="14" r="J101"/>
  <c i="15" r="J440"/>
  <c r="J190"/>
  <c r="BK342"/>
  <c r="J174"/>
  <c r="BK178"/>
  <c r="J387"/>
  <c r="J144"/>
  <c i="16" r="J126"/>
  <c r="BK139"/>
  <c r="BK138"/>
  <c r="J103"/>
  <c r="J120"/>
  <c i="17" r="J108"/>
  <c i="2" r="J368"/>
  <c r="BK320"/>
  <c r="BK305"/>
  <c r="J281"/>
  <c r="BK218"/>
  <c r="J113"/>
  <c r="BK332"/>
  <c r="BK145"/>
  <c i="3" r="J1157"/>
  <c r="BK1016"/>
  <c r="J923"/>
  <c r="J803"/>
  <c r="J706"/>
  <c r="J617"/>
  <c r="BK493"/>
  <c r="BK410"/>
  <c r="BK329"/>
  <c r="J206"/>
  <c r="J1172"/>
  <c r="J1039"/>
  <c r="J1016"/>
  <c r="BK966"/>
  <c r="BK778"/>
  <c r="J660"/>
  <c r="J572"/>
  <c r="J493"/>
  <c r="J461"/>
  <c r="J280"/>
  <c r="J222"/>
  <c r="J123"/>
  <c r="J1216"/>
  <c r="BK1099"/>
  <c r="J969"/>
  <c r="BK852"/>
  <c r="J703"/>
  <c r="BK631"/>
  <c r="J440"/>
  <c r="BK278"/>
  <c r="J166"/>
  <c r="J1154"/>
  <c r="BK1078"/>
  <c r="BK1019"/>
  <c r="J874"/>
  <c r="BK846"/>
  <c r="J726"/>
  <c r="J631"/>
  <c r="J511"/>
  <c r="BK372"/>
  <c r="BK249"/>
  <c r="J113"/>
  <c i="4" r="J215"/>
  <c r="BK211"/>
  <c r="BK169"/>
  <c r="BK111"/>
  <c r="BK233"/>
  <c r="BK204"/>
  <c r="J177"/>
  <c r="BK159"/>
  <c r="BK107"/>
  <c r="BK216"/>
  <c r="BK202"/>
  <c r="J174"/>
  <c r="J128"/>
  <c i="5" r="BK240"/>
  <c r="BK191"/>
  <c r="J138"/>
  <c r="J101"/>
  <c r="BK225"/>
  <c r="J159"/>
  <c r="BK129"/>
  <c r="J259"/>
  <c r="J234"/>
  <c r="BK199"/>
  <c r="J168"/>
  <c r="BK131"/>
  <c r="BK97"/>
  <c r="BK248"/>
  <c r="J209"/>
  <c r="J185"/>
  <c r="BK157"/>
  <c r="BK128"/>
  <c i="6" r="J879"/>
  <c r="BK677"/>
  <c r="BK497"/>
  <c r="J295"/>
  <c r="J102"/>
  <c r="BK904"/>
  <c r="BK492"/>
  <c r="J110"/>
  <c r="BK1208"/>
  <c r="J1044"/>
  <c r="J791"/>
  <c r="BK470"/>
  <c r="BK278"/>
  <c r="BK966"/>
  <c r="BK507"/>
  <c r="J371"/>
  <c r="J271"/>
  <c i="7" r="BK174"/>
  <c r="BK107"/>
  <c r="BK161"/>
  <c r="J121"/>
  <c r="J166"/>
  <c r="BK133"/>
  <c r="BK101"/>
  <c r="BK173"/>
  <c r="BK142"/>
  <c r="J108"/>
  <c i="8" r="BK111"/>
  <c r="J101"/>
  <c r="BK101"/>
  <c i="9" r="J189"/>
  <c r="J162"/>
  <c r="J206"/>
  <c r="BK163"/>
  <c r="BK216"/>
  <c r="BK185"/>
  <c r="BK131"/>
  <c r="J176"/>
  <c r="BK126"/>
  <c i="10" r="J183"/>
  <c r="BK168"/>
  <c r="J127"/>
  <c r="BK163"/>
  <c r="J96"/>
  <c r="J169"/>
  <c r="BK216"/>
  <c r="BK176"/>
  <c i="11" r="BK191"/>
  <c r="BK159"/>
  <c r="J162"/>
  <c r="J172"/>
  <c r="BK120"/>
  <c r="J163"/>
  <c r="J123"/>
  <c i="12" r="BK198"/>
  <c r="BK145"/>
  <c r="BK180"/>
  <c r="BK189"/>
  <c i="13" r="BK798"/>
  <c r="BK701"/>
  <c r="J584"/>
  <c r="BK524"/>
  <c r="J402"/>
  <c r="BK326"/>
  <c r="J188"/>
  <c r="BK801"/>
  <c r="J698"/>
  <c r="BK627"/>
  <c r="J576"/>
  <c r="J485"/>
  <c r="BK335"/>
  <c r="J184"/>
  <c r="J115"/>
  <c r="BK773"/>
  <c r="BK696"/>
  <c r="BK599"/>
  <c r="J450"/>
  <c r="J289"/>
  <c r="BK158"/>
  <c r="BK827"/>
  <c r="J775"/>
  <c r="J655"/>
  <c r="BK566"/>
  <c r="BK412"/>
  <c r="J335"/>
  <c r="BK223"/>
  <c r="J118"/>
  <c i="14" r="BK106"/>
  <c i="15" r="J366"/>
  <c r="BK174"/>
  <c r="J338"/>
  <c r="J197"/>
  <c r="J494"/>
  <c r="BK366"/>
  <c r="BK157"/>
  <c r="BK428"/>
  <c r="J115"/>
  <c i="16" r="J124"/>
  <c r="J141"/>
  <c r="BK111"/>
  <c r="BK123"/>
  <c r="J99"/>
  <c r="BK126"/>
  <c i="17" r="J110"/>
  <c r="J86"/>
  <c r="J107"/>
  <c i="2" r="BK338"/>
  <c r="J308"/>
  <c r="BK281"/>
  <c r="J240"/>
  <c r="J158"/>
  <c r="BK355"/>
  <c r="BK158"/>
  <c i="3" r="BK1168"/>
  <c r="J1028"/>
  <c r="BK938"/>
  <c r="J841"/>
  <c r="J720"/>
  <c r="BK524"/>
  <c r="J450"/>
  <c r="J368"/>
  <c r="J256"/>
  <c r="BK1202"/>
  <c r="BK1091"/>
  <c r="BK1013"/>
  <c r="BK933"/>
  <c r="BK864"/>
  <c r="BK767"/>
  <c r="BK634"/>
  <c r="J554"/>
  <c r="J507"/>
  <c r="J437"/>
  <c r="BK251"/>
  <c r="BK154"/>
  <c r="BK1223"/>
  <c r="J1142"/>
  <c r="J1013"/>
  <c r="J871"/>
  <c r="BK689"/>
  <c r="J584"/>
  <c r="BK527"/>
  <c r="J380"/>
  <c r="J251"/>
  <c r="BK123"/>
  <c r="J1139"/>
  <c r="J1045"/>
  <c r="J880"/>
  <c r="J784"/>
  <c r="BK681"/>
  <c r="J592"/>
  <c r="BK486"/>
  <c r="J323"/>
  <c r="J154"/>
  <c i="4" r="BK242"/>
  <c r="J212"/>
  <c r="J220"/>
  <c r="BK191"/>
  <c r="J155"/>
  <c r="J107"/>
  <c r="BK222"/>
  <c r="BK194"/>
  <c r="J168"/>
  <c r="BK131"/>
  <c r="BK213"/>
  <c r="BK196"/>
  <c r="J166"/>
  <c r="J117"/>
  <c i="5" r="J230"/>
  <c r="BK183"/>
  <c r="J145"/>
  <c r="BK102"/>
  <c r="BK241"/>
  <c r="J216"/>
  <c r="J156"/>
  <c r="BK116"/>
  <c r="J214"/>
  <c r="J194"/>
  <c r="BK166"/>
  <c r="J128"/>
  <c r="BK251"/>
  <c r="J226"/>
  <c r="J179"/>
  <c r="BK161"/>
  <c r="BK122"/>
  <c i="6" r="J1058"/>
  <c r="J888"/>
  <c r="J574"/>
  <c r="BK346"/>
  <c r="J148"/>
  <c r="BK953"/>
  <c r="BK487"/>
  <c r="J198"/>
  <c r="J1208"/>
  <c r="BK609"/>
  <c r="J437"/>
  <c r="J160"/>
  <c r="J796"/>
  <c r="J458"/>
  <c r="BK332"/>
  <c r="J118"/>
  <c i="7" r="BK137"/>
  <c r="J103"/>
  <c r="J155"/>
  <c r="J123"/>
  <c r="J179"/>
  <c r="BK140"/>
  <c r="BK111"/>
  <c r="BK179"/>
  <c r="BK162"/>
  <c r="J131"/>
  <c r="J105"/>
  <c i="8" r="J95"/>
  <c r="J96"/>
  <c r="BK104"/>
  <c r="BK100"/>
  <c i="9" r="J184"/>
  <c r="BK156"/>
  <c r="BK195"/>
  <c r="BK105"/>
  <c r="BK188"/>
  <c r="J116"/>
  <c r="BK175"/>
  <c r="J119"/>
  <c i="10" r="BK182"/>
  <c r="BK123"/>
  <c r="BK193"/>
  <c r="BK112"/>
  <c r="J197"/>
  <c r="BK120"/>
  <c r="J171"/>
  <c i="11" r="BK177"/>
  <c r="J96"/>
  <c r="J157"/>
  <c r="J156"/>
  <c r="BK99"/>
  <c r="J132"/>
  <c i="12" r="J201"/>
  <c r="J191"/>
  <c r="J206"/>
  <c r="J186"/>
  <c i="13" r="J773"/>
  <c r="J668"/>
  <c r="BK563"/>
  <c r="BK480"/>
  <c r="BK356"/>
  <c r="BK218"/>
  <c r="BK121"/>
  <c r="J754"/>
  <c r="BK660"/>
  <c r="J559"/>
  <c r="J493"/>
  <c r="J370"/>
  <c r="J268"/>
  <c r="BK806"/>
  <c r="BK747"/>
  <c r="J596"/>
  <c r="BK433"/>
  <c r="BK323"/>
  <c r="BK194"/>
  <c r="BK829"/>
  <c r="BK742"/>
  <c r="J657"/>
  <c r="BK488"/>
  <c r="BK328"/>
  <c r="J235"/>
  <c i="14" r="J98"/>
  <c r="J111"/>
  <c r="J93"/>
  <c i="15" r="BK167"/>
  <c r="BK272"/>
  <c r="J416"/>
  <c r="J183"/>
  <c r="BK494"/>
  <c r="BK208"/>
  <c i="16" r="J134"/>
  <c r="BK117"/>
  <c r="BK129"/>
  <c r="J138"/>
  <c r="J95"/>
  <c i="17" r="J93"/>
  <c r="BK110"/>
  <c i="2" r="J355"/>
  <c r="J320"/>
  <c r="J305"/>
  <c r="BK278"/>
  <c r="J233"/>
  <c r="BK155"/>
  <c r="J338"/>
  <c r="BK193"/>
  <c i="3" r="J1182"/>
  <c r="BK1089"/>
  <c r="BK958"/>
  <c r="BK874"/>
  <c r="BK781"/>
  <c r="J655"/>
  <c r="J581"/>
  <c r="J453"/>
  <c r="BK375"/>
  <c r="J295"/>
  <c r="J159"/>
  <c r="BK1160"/>
  <c r="J1075"/>
  <c r="BK961"/>
  <c r="J852"/>
  <c r="BK726"/>
  <c r="J644"/>
  <c r="J596"/>
  <c r="BK474"/>
  <c r="J416"/>
  <c r="BK274"/>
  <c r="BK126"/>
  <c r="BK1170"/>
  <c r="BK1045"/>
  <c r="BK940"/>
  <c r="BK837"/>
  <c r="BK706"/>
  <c r="J590"/>
  <c r="BK443"/>
  <c r="J284"/>
  <c r="BK175"/>
  <c r="J1168"/>
  <c r="BK1129"/>
  <c r="J1036"/>
  <c r="J889"/>
  <c r="BK793"/>
  <c r="BK667"/>
  <c r="BK590"/>
  <c r="J375"/>
  <c r="BK219"/>
  <c i="4" r="BK246"/>
  <c r="J231"/>
  <c r="J202"/>
  <c r="BK197"/>
  <c r="BK183"/>
  <c r="BK173"/>
  <c r="J164"/>
  <c r="BK160"/>
  <c r="BK152"/>
  <c r="BK146"/>
  <c r="J137"/>
  <c r="J131"/>
  <c r="J119"/>
  <c r="BK101"/>
  <c r="J248"/>
  <c r="J213"/>
  <c r="J186"/>
  <c r="J154"/>
  <c r="BK247"/>
  <c r="J219"/>
  <c r="BK198"/>
  <c r="J167"/>
  <c r="BK127"/>
  <c r="J225"/>
  <c r="J203"/>
  <c r="J176"/>
  <c r="BK135"/>
  <c i="5" r="BK247"/>
  <c r="BK222"/>
  <c r="BK173"/>
  <c r="BK135"/>
  <c r="J93"/>
  <c r="BK213"/>
  <c r="BK137"/>
  <c r="BK99"/>
  <c r="J237"/>
  <c r="J203"/>
  <c r="BK174"/>
  <c r="J132"/>
  <c r="BK101"/>
  <c r="J255"/>
  <c r="J228"/>
  <c r="J180"/>
  <c r="J158"/>
  <c r="BK120"/>
  <c i="6" r="J1052"/>
  <c r="J612"/>
  <c r="J443"/>
  <c r="J252"/>
  <c r="BK1058"/>
  <c r="J609"/>
  <c r="BK371"/>
  <c r="J106"/>
  <c r="J1186"/>
  <c r="BK610"/>
  <c r="BK448"/>
  <c r="J332"/>
  <c r="J1014"/>
  <c r="BK417"/>
  <c r="J221"/>
  <c i="7" r="J147"/>
  <c r="J109"/>
  <c r="J168"/>
  <c r="BK132"/>
  <c r="J104"/>
  <c r="J145"/>
  <c r="J116"/>
  <c r="J178"/>
  <c r="BK139"/>
  <c r="BK100"/>
  <c i="8" r="BK93"/>
  <c r="J102"/>
  <c r="J111"/>
  <c r="BK94"/>
  <c i="9" r="J168"/>
  <c r="BK200"/>
  <c r="BK148"/>
  <c r="BK186"/>
  <c r="J158"/>
  <c r="J223"/>
  <c r="BK168"/>
  <c i="10" r="J135"/>
  <c r="BK166"/>
  <c r="J188"/>
  <c r="J152"/>
  <c r="J186"/>
  <c r="BK90"/>
  <c i="11" r="J173"/>
  <c r="BK141"/>
  <c r="BK152"/>
  <c r="J168"/>
  <c r="J116"/>
  <c i="12" r="J125"/>
  <c r="BK122"/>
  <c r="J103"/>
  <c r="BK94"/>
  <c i="13" r="BK703"/>
  <c r="J601"/>
  <c r="BK511"/>
  <c r="J373"/>
  <c r="BK250"/>
  <c r="J758"/>
  <c r="BK655"/>
  <c r="J556"/>
  <c r="BK496"/>
  <c r="J356"/>
  <c r="J294"/>
  <c r="J128"/>
  <c r="BK795"/>
  <c r="J710"/>
  <c r="J610"/>
  <c r="J553"/>
  <c r="J387"/>
  <c r="J207"/>
  <c r="BK111"/>
  <c r="BK812"/>
  <c r="BK680"/>
  <c r="J574"/>
  <c r="BK438"/>
  <c r="J338"/>
  <c r="J218"/>
  <c r="J125"/>
  <c i="14" r="J103"/>
  <c i="15" r="J524"/>
  <c r="BK489"/>
  <c r="BK263"/>
  <c r="J98"/>
  <c r="BK338"/>
  <c r="BK111"/>
  <c r="J305"/>
  <c i="16" r="J140"/>
  <c r="J96"/>
  <c r="J112"/>
  <c r="J125"/>
  <c r="BK141"/>
  <c i="17" r="BK103"/>
  <c r="J111"/>
  <c r="BK97"/>
  <c i="2" r="BK347"/>
  <c r="J302"/>
  <c r="J278"/>
  <c r="J215"/>
  <c r="J117"/>
  <c r="J201"/>
  <c r="J124"/>
  <c i="3" r="J1160"/>
  <c r="J1030"/>
  <c r="J976"/>
  <c r="J883"/>
  <c r="J733"/>
  <c r="BK647"/>
  <c r="J578"/>
  <c r="J457"/>
  <c r="J357"/>
  <c r="J219"/>
  <c r="BK1182"/>
  <c r="J1089"/>
  <c r="J1001"/>
  <c r="BK903"/>
  <c r="J856"/>
  <c r="BK720"/>
  <c r="BK625"/>
  <c r="BK534"/>
  <c r="J370"/>
  <c r="BK245"/>
  <c r="BK1237"/>
  <c r="J1223"/>
  <c r="BK1097"/>
  <c r="J966"/>
  <c r="J846"/>
  <c r="BK717"/>
  <c r="J619"/>
  <c r="J532"/>
  <c r="J395"/>
  <c r="J228"/>
  <c r="BK147"/>
  <c r="BK1142"/>
  <c r="BK1072"/>
  <c r="BK982"/>
  <c r="J877"/>
  <c r="BK820"/>
  <c r="BK739"/>
  <c r="BK581"/>
  <c r="J482"/>
  <c r="J282"/>
  <c r="BK115"/>
  <c i="4" r="BK239"/>
  <c r="BK210"/>
  <c r="BK227"/>
  <c r="BK188"/>
  <c r="BK156"/>
  <c r="BK117"/>
  <c r="BK225"/>
  <c r="BK199"/>
  <c r="J170"/>
  <c r="J145"/>
  <c r="J126"/>
  <c r="BK214"/>
  <c r="BK195"/>
  <c r="J153"/>
  <c r="BK137"/>
  <c i="5" r="J253"/>
  <c r="J218"/>
  <c r="BK195"/>
  <c r="BK143"/>
  <c r="BK105"/>
  <c r="J256"/>
  <c r="J190"/>
  <c r="BK154"/>
  <c r="BK121"/>
  <c r="J243"/>
  <c r="J213"/>
  <c r="J167"/>
  <c r="J130"/>
  <c r="BK93"/>
  <c r="J242"/>
  <c r="BK193"/>
  <c r="BK178"/>
  <c r="J154"/>
  <c r="J123"/>
  <c i="6" r="J1078"/>
  <c r="J904"/>
  <c r="J608"/>
  <c r="J453"/>
  <c r="BK271"/>
  <c r="BK118"/>
  <c r="BK888"/>
  <c r="J497"/>
  <c r="J152"/>
  <c r="BK1194"/>
  <c r="BK796"/>
  <c r="J509"/>
  <c r="BK356"/>
  <c r="J1029"/>
  <c r="BK513"/>
  <c r="BK340"/>
  <c r="J217"/>
  <c i="7" r="BK146"/>
  <c r="BK108"/>
  <c r="J164"/>
  <c r="BK115"/>
  <c r="BK168"/>
  <c r="BK143"/>
  <c r="BK113"/>
  <c r="J160"/>
  <c r="J130"/>
  <c i="8" r="J122"/>
  <c r="BK99"/>
  <c r="J104"/>
  <c r="J106"/>
  <c i="9" r="J188"/>
  <c r="J146"/>
  <c r="J185"/>
  <c r="BK129"/>
  <c r="J198"/>
  <c r="BK166"/>
  <c r="BK123"/>
  <c r="J167"/>
  <c r="J123"/>
  <c i="10" r="BK186"/>
  <c r="J133"/>
  <c r="J168"/>
  <c r="BK106"/>
  <c r="BK170"/>
  <c r="J216"/>
  <c r="J178"/>
  <c r="BK99"/>
  <c i="11" r="BK162"/>
  <c r="J170"/>
  <c r="J138"/>
  <c r="J141"/>
  <c r="BK169"/>
  <c r="BK126"/>
  <c i="12" r="BK164"/>
  <c r="J128"/>
  <c r="J177"/>
  <c r="J183"/>
  <c i="13" r="BK750"/>
  <c r="BK590"/>
  <c r="J521"/>
  <c r="J405"/>
  <c r="J323"/>
  <c r="J158"/>
  <c r="J794"/>
  <c r="BK663"/>
  <c r="J561"/>
  <c r="BK501"/>
  <c r="J414"/>
  <c r="BK308"/>
  <c r="J148"/>
  <c r="BK777"/>
  <c r="BK686"/>
  <c r="BK574"/>
  <c r="J472"/>
  <c r="J382"/>
  <c r="BK235"/>
  <c r="J121"/>
  <c r="J777"/>
  <c r="J660"/>
  <c r="J563"/>
  <c r="BK409"/>
  <c r="J296"/>
  <c r="BK190"/>
  <c i="14" r="J106"/>
  <c r="J102"/>
  <c i="15" r="J272"/>
  <c r="BK476"/>
  <c r="J208"/>
  <c r="J489"/>
  <c r="J411"/>
  <c r="BK117"/>
  <c r="BK292"/>
  <c r="J108"/>
  <c i="16" r="BK121"/>
  <c r="BK133"/>
  <c r="BK99"/>
  <c r="J113"/>
  <c r="J137"/>
  <c i="17" r="J114"/>
  <c r="BK92"/>
  <c i="2" r="J332"/>
  <c r="J298"/>
  <c r="BK258"/>
  <c r="J193"/>
  <c r="J101"/>
  <c r="BK215"/>
  <c i="3" r="BK1186"/>
  <c r="J1097"/>
  <c r="J933"/>
  <c r="J864"/>
  <c r="J765"/>
  <c r="BK649"/>
  <c r="BK516"/>
  <c r="BK446"/>
  <c r="BK370"/>
  <c r="BK262"/>
  <c r="J1186"/>
  <c r="J1072"/>
  <c r="BK976"/>
  <c r="J894"/>
  <c r="J850"/>
  <c r="BK703"/>
  <c r="BK611"/>
  <c r="J540"/>
  <c r="J466"/>
  <c r="BK425"/>
  <c r="J272"/>
  <c r="BK166"/>
  <c r="J1226"/>
  <c r="J1117"/>
  <c r="J1010"/>
  <c r="J903"/>
  <c r="J778"/>
  <c r="BK676"/>
  <c r="BK578"/>
  <c r="J516"/>
  <c r="BK368"/>
  <c r="BK232"/>
  <c r="J134"/>
  <c r="J1137"/>
  <c r="J1050"/>
  <c r="J950"/>
  <c r="BK856"/>
  <c r="BK826"/>
  <c r="BK670"/>
  <c r="J527"/>
  <c r="BK398"/>
  <c r="BK209"/>
  <c i="4" r="J247"/>
  <c r="J224"/>
  <c r="BK219"/>
  <c r="BK178"/>
  <c r="J133"/>
  <c r="J258"/>
  <c r="J221"/>
  <c r="J169"/>
  <c r="BK142"/>
  <c r="BK252"/>
  <c r="BK206"/>
  <c r="J183"/>
  <c r="J140"/>
  <c i="5" r="J258"/>
  <c r="J219"/>
  <c r="J172"/>
  <c r="BK130"/>
  <c r="J95"/>
  <c r="BK172"/>
  <c r="J143"/>
  <c r="BK113"/>
  <c r="BK239"/>
  <c r="BK209"/>
  <c r="J178"/>
  <c r="BK152"/>
  <c r="BK114"/>
  <c r="BK263"/>
  <c r="J220"/>
  <c r="BK194"/>
  <c r="J166"/>
  <c r="J118"/>
  <c i="6" r="BK1186"/>
  <c r="J643"/>
  <c r="BK407"/>
  <c r="BK240"/>
  <c r="J960"/>
  <c r="J536"/>
  <c r="BK363"/>
  <c r="J1230"/>
  <c r="BK1181"/>
  <c r="J801"/>
  <c r="BK483"/>
  <c r="J358"/>
  <c r="J1126"/>
  <c r="BK752"/>
  <c r="J448"/>
  <c r="J321"/>
  <c i="7" r="J186"/>
  <c r="BK136"/>
  <c r="BK175"/>
  <c r="J148"/>
  <c r="BK109"/>
  <c r="BK155"/>
  <c r="J115"/>
  <c r="BK181"/>
  <c r="BK164"/>
  <c r="BK119"/>
  <c i="8" r="BK121"/>
  <c r="BK124"/>
  <c r="BK126"/>
  <c r="J119"/>
  <c r="J93"/>
  <c i="9" r="BK153"/>
  <c r="BK226"/>
  <c r="BK172"/>
  <c r="J90"/>
  <c r="BK187"/>
  <c r="J159"/>
  <c r="J180"/>
  <c r="BK162"/>
  <c r="BK99"/>
  <c i="10" r="BK177"/>
  <c r="BK142"/>
  <c r="BK174"/>
  <c r="J109"/>
  <c r="J174"/>
  <c r="J112"/>
  <c r="BK181"/>
  <c r="BK102"/>
  <c i="11" r="BK172"/>
  <c r="J171"/>
  <c r="J150"/>
  <c r="J153"/>
  <c r="BK102"/>
  <c r="BK157"/>
  <c r="BK105"/>
  <c i="12" r="BK105"/>
  <c r="J216"/>
  <c r="BK216"/>
  <c r="J108"/>
  <c i="13" r="BK783"/>
  <c r="BK623"/>
  <c r="J537"/>
  <c r="J440"/>
  <c r="BK341"/>
  <c r="J156"/>
  <c r="J769"/>
  <c r="J650"/>
  <c r="BK593"/>
  <c r="BK508"/>
  <c r="J433"/>
  <c r="BK316"/>
  <c r="BK154"/>
  <c r="BK794"/>
  <c r="BK657"/>
  <c r="BK582"/>
  <c r="BK476"/>
  <c r="BK373"/>
  <c r="BK198"/>
  <c r="J795"/>
  <c r="J732"/>
  <c r="J637"/>
  <c r="J498"/>
  <c r="BK395"/>
  <c r="BK294"/>
  <c r="J198"/>
  <c i="14" r="BK92"/>
  <c r="J94"/>
  <c i="15" r="J292"/>
  <c r="BK480"/>
  <c r="BK254"/>
  <c r="BK105"/>
  <c r="BK440"/>
  <c r="BK499"/>
  <c r="J192"/>
  <c i="16" r="BK135"/>
  <c r="J135"/>
  <c r="J105"/>
  <c r="J121"/>
  <c r="BK102"/>
  <c r="BK113"/>
  <c i="17" r="J105"/>
  <c r="J101"/>
  <c i="2" r="BK351"/>
  <c r="BK323"/>
  <c r="BK302"/>
  <c r="BK265"/>
  <c r="J230"/>
  <c r="J137"/>
  <c r="J344"/>
  <c r="BK205"/>
  <c i="3" r="J1184"/>
  <c r="BK1069"/>
  <c r="BK945"/>
  <c r="BK871"/>
  <c r="BK762"/>
  <c r="J634"/>
  <c r="BK570"/>
  <c r="BK419"/>
  <c r="J347"/>
  <c r="BK216"/>
  <c r="BK1179"/>
  <c r="BK1064"/>
  <c r="BK998"/>
  <c r="J848"/>
  <c r="J731"/>
  <c r="BK599"/>
  <c r="BK532"/>
  <c r="BK457"/>
  <c r="J372"/>
  <c r="J235"/>
  <c r="J1237"/>
  <c r="BK1207"/>
  <c r="J1091"/>
  <c r="J956"/>
  <c r="BK811"/>
  <c r="BK756"/>
  <c r="BK632"/>
  <c r="BK554"/>
  <c r="J464"/>
  <c r="J310"/>
  <c r="J225"/>
  <c r="J1176"/>
  <c r="BK1075"/>
  <c r="BK1033"/>
  <c r="J932"/>
  <c r="BK850"/>
  <c r="BK823"/>
  <c r="J714"/>
  <c r="BK644"/>
  <c r="BK519"/>
  <c r="J392"/>
  <c r="BK235"/>
  <c r="J117"/>
  <c i="4" r="BK235"/>
  <c r="BK237"/>
  <c r="BK209"/>
  <c r="BK166"/>
  <c r="J124"/>
  <c r="J229"/>
  <c r="BK205"/>
  <c r="J172"/>
  <c r="BK157"/>
  <c r="J104"/>
  <c r="J217"/>
  <c r="BK201"/>
  <c r="J175"/>
  <c r="J136"/>
  <c i="5" r="BK252"/>
  <c r="J197"/>
  <c r="J131"/>
  <c r="BK106"/>
  <c r="BK181"/>
  <c r="J135"/>
  <c r="J106"/>
  <c r="J251"/>
  <c r="J231"/>
  <c r="BK202"/>
  <c r="BK175"/>
  <c r="BK133"/>
  <c r="J100"/>
  <c r="BK261"/>
  <c r="J238"/>
  <c r="BK200"/>
  <c r="BK168"/>
  <c r="J139"/>
  <c r="J102"/>
  <c i="6" r="J953"/>
  <c r="BK659"/>
  <c r="J470"/>
  <c r="BK307"/>
  <c r="BK110"/>
  <c r="J886"/>
  <c r="BK522"/>
  <c r="J326"/>
  <c r="BK1230"/>
  <c r="BK1093"/>
  <c r="J784"/>
  <c r="BK466"/>
  <c r="J348"/>
  <c r="J1000"/>
  <c r="J576"/>
  <c r="J363"/>
  <c r="BK234"/>
  <c i="7" r="BK150"/>
  <c r="J169"/>
  <c r="J139"/>
  <c r="BK105"/>
  <c r="BK163"/>
  <c r="J119"/>
  <c r="BK186"/>
  <c r="BK166"/>
  <c r="J136"/>
  <c r="BK116"/>
  <c i="8" r="BK118"/>
  <c r="J128"/>
  <c r="J125"/>
  <c r="BK110"/>
  <c i="9" r="J190"/>
  <c r="J138"/>
  <c r="BK96"/>
  <c r="BK171"/>
  <c r="J226"/>
  <c r="J193"/>
  <c r="BK161"/>
  <c r="J178"/>
  <c r="J135"/>
  <c i="10" r="BK178"/>
  <c r="BK160"/>
  <c r="BK167"/>
  <c r="J213"/>
  <c r="BK165"/>
  <c r="J206"/>
  <c r="J167"/>
  <c i="11" r="J169"/>
  <c r="BK181"/>
  <c r="J144"/>
  <c r="BK144"/>
  <c r="J187"/>
  <c r="BK155"/>
  <c r="J120"/>
  <c i="12" r="J189"/>
  <c r="BK133"/>
  <c r="BK183"/>
  <c r="J209"/>
  <c r="BK119"/>
  <c i="13" r="J755"/>
  <c r="BK620"/>
  <c r="BK529"/>
  <c r="J407"/>
  <c r="BK333"/>
  <c r="J162"/>
  <c r="J806"/>
  <c r="BK706"/>
  <c r="BK647"/>
  <c r="J579"/>
  <c r="J511"/>
  <c r="J430"/>
  <c r="J319"/>
  <c r="BK162"/>
  <c r="J780"/>
  <c r="BK684"/>
  <c r="BK571"/>
  <c r="J466"/>
  <c r="J380"/>
  <c r="BK228"/>
  <c r="J139"/>
  <c r="J786"/>
  <c r="J671"/>
  <c r="J542"/>
  <c r="J436"/>
  <c r="J341"/>
  <c r="BK282"/>
  <c r="J180"/>
  <c i="14" r="BK97"/>
  <c i="15" r="J307"/>
  <c r="BK192"/>
  <c r="BK307"/>
  <c r="BK152"/>
  <c r="J476"/>
  <c r="BK239"/>
  <c r="BK526"/>
  <c r="J263"/>
  <c i="16" r="J139"/>
  <c r="J107"/>
  <c r="J136"/>
  <c r="BK103"/>
  <c r="BK119"/>
  <c r="BK96"/>
  <c r="BK112"/>
  <c i="17" r="BK99"/>
  <c r="BK105"/>
  <c r="BK88"/>
  <c i="2" r="BK95"/>
  <c r="J311"/>
  <c r="J286"/>
  <c r="BK252"/>
  <c r="J179"/>
  <c r="J377"/>
  <c r="J164"/>
  <c i="3" r="BK1172"/>
  <c r="J1057"/>
  <c r="J940"/>
  <c r="J858"/>
  <c r="BK731"/>
  <c r="BK637"/>
  <c r="BK550"/>
  <c r="BK440"/>
  <c r="J401"/>
  <c r="BK268"/>
  <c r="BK134"/>
  <c r="J1101"/>
  <c r="BK1020"/>
  <c r="BK925"/>
  <c r="BK833"/>
  <c r="BK606"/>
  <c r="J550"/>
  <c r="BK464"/>
  <c r="BK282"/>
  <c r="BK228"/>
  <c r="BK1231"/>
  <c r="BK1122"/>
  <c r="J1066"/>
  <c r="BK1004"/>
  <c r="BK803"/>
  <c r="J686"/>
  <c r="J565"/>
  <c r="J486"/>
  <c r="J329"/>
  <c r="BK222"/>
  <c r="J115"/>
  <c r="J1069"/>
  <c r="J1048"/>
  <c r="J938"/>
  <c r="BK854"/>
  <c r="BK723"/>
  <c r="BK617"/>
  <c r="BK507"/>
  <c r="BK347"/>
  <c r="BK186"/>
  <c i="4" r="BK241"/>
  <c r="J208"/>
  <c r="J201"/>
  <c r="J196"/>
  <c r="J188"/>
  <c r="BK177"/>
  <c r="BK168"/>
  <c r="BK162"/>
  <c r="BK153"/>
  <c r="BK147"/>
  <c r="BK138"/>
  <c r="J135"/>
  <c r="J129"/>
  <c r="BK114"/>
  <c r="BK254"/>
  <c r="BK234"/>
  <c r="BK192"/>
  <c r="J159"/>
  <c r="BK123"/>
  <c r="J230"/>
  <c r="J206"/>
  <c r="J171"/>
  <c r="J143"/>
  <c r="J114"/>
  <c r="BK215"/>
  <c r="BK185"/>
  <c r="BK150"/>
  <c i="5" r="J260"/>
  <c r="J215"/>
  <c r="BK164"/>
  <c r="J129"/>
  <c r="J97"/>
  <c r="J227"/>
  <c r="J164"/>
  <c r="J117"/>
  <c r="BK257"/>
  <c r="BK224"/>
  <c r="J183"/>
  <c r="J157"/>
  <c r="BK115"/>
  <c r="J98"/>
  <c r="BK237"/>
  <c r="J199"/>
  <c r="J175"/>
  <c r="J153"/>
  <c i="6" r="BK1126"/>
  <c r="BK909"/>
  <c r="J522"/>
  <c r="J396"/>
  <c r="J179"/>
  <c r="BK869"/>
  <c r="J517"/>
  <c r="BK295"/>
  <c r="J1225"/>
  <c r="BK742"/>
  <c r="J475"/>
  <c r="BK384"/>
  <c r="J1093"/>
  <c r="BK608"/>
  <c r="J384"/>
  <c i="7" r="BK185"/>
  <c r="BK135"/>
  <c r="J173"/>
  <c r="J162"/>
  <c r="J129"/>
  <c r="BK183"/>
  <c r="J137"/>
  <c r="BK188"/>
  <c r="BK165"/>
  <c r="J132"/>
  <c r="BK106"/>
  <c i="8" r="J115"/>
  <c r="BK125"/>
  <c r="BK95"/>
  <c r="BK102"/>
  <c r="J99"/>
  <c i="9" r="BK180"/>
  <c r="BK116"/>
  <c r="J179"/>
  <c r="BK93"/>
  <c r="J182"/>
  <c r="J129"/>
  <c r="BK179"/>
  <c r="BK159"/>
  <c i="10" r="J120"/>
  <c r="J155"/>
  <c r="J172"/>
  <c r="BK209"/>
  <c r="J175"/>
  <c i="11" r="J184"/>
  <c r="J149"/>
  <c r="BK160"/>
  <c r="BK107"/>
  <c r="J135"/>
  <c r="J175"/>
  <c r="J128"/>
  <c i="12" r="BK191"/>
  <c r="BK158"/>
  <c r="BK186"/>
  <c r="BK204"/>
  <c i="13" r="J791"/>
  <c r="J680"/>
  <c r="J570"/>
  <c r="J409"/>
  <c r="BK331"/>
  <c r="BK167"/>
  <c r="BK791"/>
  <c r="J625"/>
  <c r="J590"/>
  <c r="J483"/>
  <c r="J428"/>
  <c r="J280"/>
  <c r="BK814"/>
  <c r="BK775"/>
  <c r="J688"/>
  <c r="BK493"/>
  <c r="BK405"/>
  <c r="J308"/>
  <c r="BK149"/>
  <c r="J834"/>
  <c r="BK735"/>
  <c r="BK615"/>
  <c r="J518"/>
  <c r="BK407"/>
  <c r="BK248"/>
  <c r="BK156"/>
  <c i="14" r="J104"/>
  <c r="BK104"/>
  <c i="15" r="BK325"/>
  <c r="BK202"/>
  <c r="BK471"/>
  <c r="BK224"/>
  <c r="BK452"/>
  <c r="BK162"/>
  <c r="J452"/>
  <c r="BK197"/>
  <c i="16" r="BK125"/>
  <c r="BK140"/>
  <c r="BK143"/>
  <c r="J117"/>
  <c r="J131"/>
  <c i="17" r="J112"/>
  <c r="BK115"/>
  <c r="BK93"/>
  <c i="2" r="J107"/>
  <c r="BK292"/>
  <c r="J245"/>
  <c r="J145"/>
  <c r="BK327"/>
  <c r="BK230"/>
  <c r="J155"/>
  <c i="3" r="J1133"/>
  <c r="J987"/>
  <c r="BK932"/>
  <c r="J795"/>
  <c r="J681"/>
  <c r="BK596"/>
  <c r="BK437"/>
  <c r="BK321"/>
  <c r="BK172"/>
  <c r="J1170"/>
  <c r="BK1059"/>
  <c r="BK969"/>
  <c r="J823"/>
  <c r="J667"/>
  <c r="BK592"/>
  <c r="J472"/>
  <c r="BK310"/>
  <c r="BK225"/>
  <c r="BK1232"/>
  <c r="J1189"/>
  <c r="J1007"/>
  <c r="BK883"/>
  <c r="BK769"/>
  <c r="BK641"/>
  <c r="BK543"/>
  <c r="BK466"/>
  <c r="J321"/>
  <c r="J186"/>
  <c r="BK1151"/>
  <c r="J1059"/>
  <c r="BK948"/>
  <c r="BK848"/>
  <c r="BK765"/>
  <c r="BK657"/>
  <c r="J537"/>
  <c r="BK459"/>
  <c r="BK357"/>
  <c r="J245"/>
  <c i="4" r="BK250"/>
  <c r="J232"/>
  <c r="J233"/>
  <c r="BK163"/>
  <c r="BK126"/>
  <c r="BK236"/>
  <c r="BK217"/>
  <c r="J181"/>
  <c r="J160"/>
  <c r="J244"/>
  <c r="J207"/>
  <c r="J173"/>
  <c r="BK119"/>
  <c i="5" r="BK231"/>
  <c r="BK171"/>
  <c r="BK123"/>
  <c r="J261"/>
  <c r="BK214"/>
  <c r="BK139"/>
  <c r="BK95"/>
  <c r="BK238"/>
  <c r="BK205"/>
  <c r="BK186"/>
  <c r="BK150"/>
  <c r="BK111"/>
  <c r="BK259"/>
  <c r="BK227"/>
  <c r="J202"/>
  <c r="J165"/>
  <c r="J133"/>
  <c i="6" r="J1194"/>
  <c r="BK675"/>
  <c r="BK358"/>
  <c r="J1114"/>
  <c r="J707"/>
  <c r="BK437"/>
  <c r="BK217"/>
  <c r="BK1202"/>
  <c r="BK886"/>
  <c r="J464"/>
  <c r="J210"/>
  <c r="BK879"/>
  <c r="J483"/>
  <c r="BK365"/>
  <c r="J246"/>
  <c i="7" r="BK138"/>
  <c r="BK112"/>
  <c r="BK170"/>
  <c r="J142"/>
  <c r="J161"/>
  <c r="BK117"/>
  <c r="J175"/>
  <c r="J143"/>
  <c r="BK104"/>
  <c i="8" r="J109"/>
  <c r="J126"/>
  <c r="J120"/>
  <c r="J113"/>
  <c i="9" r="BK193"/>
  <c r="J161"/>
  <c r="J204"/>
  <c r="J166"/>
  <c r="BK223"/>
  <c r="BK189"/>
  <c r="BK160"/>
  <c r="BK182"/>
  <c r="J163"/>
  <c r="J108"/>
  <c i="10" r="J181"/>
  <c r="BK171"/>
  <c r="BK117"/>
  <c r="BK162"/>
  <c r="BK180"/>
  <c r="J150"/>
  <c r="BK191"/>
  <c r="J162"/>
  <c i="11" r="BK175"/>
  <c r="BK194"/>
  <c r="BK163"/>
  <c r="BK151"/>
  <c r="BK166"/>
  <c r="J177"/>
  <c r="BK147"/>
  <c r="J102"/>
  <c i="12" r="J198"/>
  <c r="BK212"/>
  <c r="J105"/>
  <c r="J113"/>
  <c i="13" r="BK711"/>
  <c r="BK625"/>
  <c r="BK561"/>
  <c r="BK441"/>
  <c r="BK350"/>
  <c r="BK230"/>
  <c r="BK115"/>
  <c r="J711"/>
  <c r="J617"/>
  <c r="BK551"/>
  <c r="J476"/>
  <c r="J328"/>
  <c r="BK174"/>
  <c r="J798"/>
  <c r="BK726"/>
  <c r="J627"/>
  <c r="J501"/>
  <c r="J417"/>
  <c r="J365"/>
  <c r="BK201"/>
  <c r="BK834"/>
  <c r="J750"/>
  <c r="BK688"/>
  <c r="BK579"/>
  <c r="BK485"/>
  <c r="BK392"/>
  <c r="J276"/>
  <c r="J172"/>
  <c i="14" r="J92"/>
  <c r="BK111"/>
  <c i="15" r="J342"/>
  <c r="J162"/>
  <c r="BK274"/>
  <c r="BK121"/>
  <c r="J471"/>
  <c r="J146"/>
  <c r="BK485"/>
  <c r="J202"/>
  <c i="16" r="BK145"/>
  <c r="BK114"/>
  <c r="BK118"/>
  <c r="BK100"/>
  <c r="J97"/>
  <c i="17" r="BK94"/>
  <c i="2" r="J97"/>
  <c r="BK311"/>
  <c r="J289"/>
  <c r="BK245"/>
  <c r="BK164"/>
  <c r="BK368"/>
  <c r="BK240"/>
  <c r="J161"/>
  <c i="3" r="J1179"/>
  <c r="BK1062"/>
  <c r="BK956"/>
  <c r="BK839"/>
  <c r="J723"/>
  <c r="J632"/>
  <c r="BK572"/>
  <c r="J425"/>
  <c r="J350"/>
  <c r="BK242"/>
  <c r="BK131"/>
  <c r="BK1117"/>
  <c r="BK1028"/>
  <c r="J945"/>
  <c r="BK828"/>
  <c r="J691"/>
  <c r="J602"/>
  <c r="J530"/>
  <c r="BK450"/>
  <c r="J404"/>
  <c r="J242"/>
  <c r="J1231"/>
  <c r="J1151"/>
  <c r="BK1050"/>
  <c r="BK950"/>
  <c r="J833"/>
  <c r="J743"/>
  <c r="J608"/>
  <c r="J534"/>
  <c r="J407"/>
  <c r="J260"/>
  <c r="J184"/>
  <c r="BK1148"/>
  <c r="BK1066"/>
  <c r="J990"/>
  <c r="BK894"/>
  <c r="J756"/>
  <c r="J647"/>
  <c r="J570"/>
  <c r="J413"/>
  <c r="BK284"/>
  <c r="J140"/>
  <c i="4" r="J234"/>
  <c r="BK228"/>
  <c r="J197"/>
  <c r="J157"/>
  <c r="J125"/>
  <c r="J243"/>
  <c r="J211"/>
  <c r="BK182"/>
  <c r="BK154"/>
  <c r="BK128"/>
  <c r="BK226"/>
  <c r="BK186"/>
  <c r="J146"/>
  <c r="BK104"/>
  <c i="5" r="J225"/>
  <c r="BK211"/>
  <c r="BK163"/>
  <c r="J107"/>
  <c r="J245"/>
  <c r="BK189"/>
  <c r="BK138"/>
  <c r="J252"/>
  <c r="J222"/>
  <c r="J193"/>
  <c r="J162"/>
  <c r="J125"/>
  <c r="BK107"/>
  <c r="J240"/>
  <c r="BK203"/>
  <c r="BK170"/>
  <c r="J152"/>
  <c r="J105"/>
  <c i="6" r="BK960"/>
  <c r="BK528"/>
  <c r="J365"/>
  <c r="BK1078"/>
  <c r="J677"/>
  <c r="J466"/>
  <c r="BK284"/>
  <c r="J1227"/>
  <c r="BK1114"/>
  <c r="J675"/>
  <c r="BK443"/>
  <c r="J126"/>
  <c r="J853"/>
  <c r="BK464"/>
  <c r="J356"/>
  <c r="BK219"/>
  <c i="7" r="BK144"/>
  <c r="J101"/>
  <c r="J152"/>
  <c r="BK131"/>
  <c r="BK103"/>
  <c r="BK160"/>
  <c r="J138"/>
  <c r="J107"/>
  <c r="J177"/>
  <c r="BK156"/>
  <c r="J128"/>
  <c r="J98"/>
  <c i="8" r="J105"/>
  <c r="J94"/>
  <c r="J107"/>
  <c r="BK109"/>
  <c i="9" r="J183"/>
  <c r="BK135"/>
  <c r="J187"/>
  <c r="BK146"/>
  <c r="BK206"/>
  <c r="J181"/>
  <c r="BK113"/>
  <c r="J170"/>
  <c r="BK138"/>
  <c i="10" r="J180"/>
  <c r="J164"/>
  <c r="BK114"/>
  <c r="BK152"/>
  <c r="J184"/>
  <c r="BK157"/>
  <c r="BK197"/>
  <c r="BK169"/>
  <c i="11" r="J181"/>
  <c r="J92"/>
  <c r="BK158"/>
  <c r="J165"/>
  <c r="BK171"/>
  <c r="BK135"/>
  <c i="12" r="J167"/>
  <c r="J116"/>
  <c r="J164"/>
  <c r="J122"/>
  <c i="13" r="BK730"/>
  <c r="J569"/>
  <c r="J496"/>
  <c r="BK382"/>
  <c r="BK276"/>
  <c r="J145"/>
  <c r="BK761"/>
  <c r="BK682"/>
  <c r="BK601"/>
  <c r="BK537"/>
  <c r="BK446"/>
  <c r="J367"/>
  <c r="J282"/>
  <c r="BK139"/>
  <c r="J735"/>
  <c r="J682"/>
  <c r="BK569"/>
  <c r="BK414"/>
  <c r="J350"/>
  <c r="J230"/>
  <c r="BK836"/>
  <c r="J747"/>
  <c r="J666"/>
  <c r="BK576"/>
  <c r="J480"/>
  <c r="BK380"/>
  <c r="J274"/>
  <c r="J154"/>
  <c i="14" r="BK102"/>
  <c r="BK101"/>
  <c i="15" r="BK226"/>
  <c r="BK399"/>
  <c r="BK146"/>
  <c r="BK137"/>
  <c r="J242"/>
  <c i="16" r="J142"/>
  <c r="J114"/>
  <c r="J115"/>
  <c r="J133"/>
  <c r="J145"/>
  <c r="J100"/>
  <c i="17" r="J97"/>
  <c r="BK112"/>
  <c r="J91"/>
  <c i="2" r="J95"/>
  <c r="BK317"/>
  <c r="BK289"/>
  <c r="J255"/>
  <c r="BK176"/>
  <c r="BK97"/>
  <c r="BK233"/>
  <c r="BK137"/>
  <c i="3" r="J1110"/>
  <c r="J961"/>
  <c r="J906"/>
  <c r="BK784"/>
  <c r="J652"/>
  <c r="BK584"/>
  <c r="BK461"/>
  <c r="BK392"/>
  <c r="BK272"/>
  <c r="BK169"/>
  <c r="BK1146"/>
  <c r="BK1042"/>
  <c r="J979"/>
  <c r="BK900"/>
  <c r="J826"/>
  <c r="BK697"/>
  <c r="J622"/>
  <c r="J546"/>
  <c r="BK469"/>
  <c r="J419"/>
  <c r="BK276"/>
  <c r="J175"/>
  <c r="J1228"/>
  <c r="BK1104"/>
  <c r="BK971"/>
  <c r="BK906"/>
  <c r="BK714"/>
  <c r="J611"/>
  <c r="BK537"/>
  <c r="BK428"/>
  <c r="J276"/>
  <c r="BK162"/>
  <c r="J1146"/>
  <c r="J1122"/>
  <c r="J995"/>
  <c r="BK911"/>
  <c r="BK844"/>
  <c r="BK743"/>
  <c r="BK619"/>
  <c r="J474"/>
  <c r="BK270"/>
  <c i="4" r="BK256"/>
  <c r="BK221"/>
  <c r="BK230"/>
  <c r="BK171"/>
  <c r="BK129"/>
  <c r="BK244"/>
  <c r="BK218"/>
  <c r="BK179"/>
  <c r="J150"/>
  <c r="J123"/>
  <c r="BK229"/>
  <c r="J191"/>
  <c r="J149"/>
  <c r="J130"/>
  <c i="5" r="BK243"/>
  <c r="BK212"/>
  <c r="BK149"/>
  <c r="J114"/>
  <c r="BK260"/>
  <c r="J211"/>
  <c r="BK142"/>
  <c r="BK235"/>
  <c r="BK219"/>
  <c r="J189"/>
  <c r="BK159"/>
  <c r="J120"/>
  <c r="BK96"/>
  <c r="BK245"/>
  <c r="BK208"/>
  <c r="J173"/>
  <c r="BK156"/>
  <c r="BK127"/>
  <c i="6" r="J1181"/>
  <c r="BK853"/>
  <c r="J610"/>
  <c r="J422"/>
  <c r="BK246"/>
  <c r="J1108"/>
  <c r="BK791"/>
  <c r="BK458"/>
  <c r="BK259"/>
  <c r="BK1227"/>
  <c r="BK1170"/>
  <c r="BK803"/>
  <c r="BK481"/>
  <c r="BK1176"/>
  <c r="J869"/>
  <c r="J487"/>
  <c r="BK412"/>
  <c r="J259"/>
  <c i="7" r="BK145"/>
  <c r="J111"/>
  <c r="J163"/>
  <c r="BK130"/>
  <c r="BK97"/>
  <c r="J149"/>
  <c r="J135"/>
  <c r="BK98"/>
  <c r="J176"/>
  <c r="BK152"/>
  <c r="BK125"/>
  <c r="J99"/>
  <c i="8" r="BK106"/>
  <c r="BK107"/>
  <c r="J112"/>
  <c r="BK117"/>
  <c i="9" r="BK198"/>
  <c r="BK167"/>
  <c r="J210"/>
  <c r="J156"/>
  <c r="J213"/>
  <c r="BK183"/>
  <c r="J151"/>
  <c r="BK213"/>
  <c r="J160"/>
  <c i="10" r="J203"/>
  <c r="J166"/>
  <c r="J106"/>
  <c r="J157"/>
  <c r="J99"/>
  <c r="BK173"/>
  <c r="BK155"/>
  <c r="BK184"/>
  <c r="BK133"/>
  <c i="11" r="BK154"/>
  <c r="J161"/>
  <c r="BK184"/>
  <c r="J105"/>
  <c r="BK170"/>
  <c r="BK149"/>
  <c r="BK96"/>
  <c i="12" r="BK103"/>
  <c r="J94"/>
  <c r="BK113"/>
  <c r="BK98"/>
  <c i="13" r="BK720"/>
  <c r="J587"/>
  <c r="J508"/>
  <c r="BK399"/>
  <c r="BK280"/>
  <c r="J152"/>
  <c r="J764"/>
  <c r="J623"/>
  <c r="J540"/>
  <c r="BK457"/>
  <c r="BK420"/>
  <c r="J291"/>
  <c r="BK118"/>
  <c r="J706"/>
  <c r="J653"/>
  <c r="BK556"/>
  <c r="J395"/>
  <c r="J257"/>
  <c r="J167"/>
  <c r="BK817"/>
  <c r="J684"/>
  <c r="BK584"/>
  <c r="BK472"/>
  <c r="BK387"/>
  <c r="BK314"/>
  <c r="J194"/>
  <c i="14" r="BK109"/>
  <c r="J109"/>
  <c i="15" r="J428"/>
  <c r="BK416"/>
  <c r="J239"/>
  <c r="J117"/>
  <c r="J361"/>
  <c r="J121"/>
  <c r="BK411"/>
  <c r="J167"/>
  <c i="16" r="J129"/>
  <c r="BK98"/>
  <c r="J110"/>
  <c r="J122"/>
  <c r="J106"/>
  <c r="BK132"/>
  <c i="17" r="BK111"/>
  <c r="J88"/>
  <c r="J99"/>
  <c i="2" r="J347"/>
  <c r="J327"/>
  <c r="J294"/>
  <c r="J265"/>
  <c r="BK124"/>
  <c r="J351"/>
  <c r="J218"/>
  <c r="BK113"/>
  <c i="3" r="BK1107"/>
  <c r="BK1010"/>
  <c r="BK928"/>
  <c r="J820"/>
  <c r="J694"/>
  <c r="BK622"/>
  <c r="J514"/>
  <c r="BK422"/>
  <c r="J362"/>
  <c r="J232"/>
  <c r="BK1189"/>
  <c r="BK1133"/>
  <c r="BK1030"/>
  <c r="J971"/>
  <c r="BK862"/>
  <c r="J773"/>
  <c r="J700"/>
  <c r="J587"/>
  <c r="BK511"/>
  <c r="BK453"/>
  <c r="BK362"/>
  <c r="BK184"/>
  <c r="BK1226"/>
  <c r="BK1216"/>
  <c r="BK1101"/>
  <c r="BK963"/>
  <c r="BK880"/>
  <c r="J762"/>
  <c r="BK613"/>
  <c r="BK530"/>
  <c r="J385"/>
  <c r="J203"/>
  <c r="J131"/>
  <c r="J1107"/>
  <c r="J1004"/>
  <c r="BK914"/>
  <c r="BK841"/>
  <c r="BK700"/>
  <c r="J637"/>
  <c r="J524"/>
  <c r="BK401"/>
  <c r="J262"/>
  <c r="J126"/>
  <c i="4" r="J237"/>
  <c r="BK203"/>
  <c r="J198"/>
  <c r="BK189"/>
  <c r="BK181"/>
  <c r="BK174"/>
  <c r="J163"/>
  <c r="J156"/>
  <c r="BK149"/>
  <c r="BK139"/>
  <c r="BK136"/>
  <c r="BK130"/>
  <c r="BK124"/>
  <c r="J95"/>
  <c r="BK238"/>
  <c r="J210"/>
  <c r="BK167"/>
  <c r="J127"/>
  <c r="BK240"/>
  <c r="J216"/>
  <c r="BK180"/>
  <c r="J161"/>
  <c r="J138"/>
  <c r="BK248"/>
  <c r="BK208"/>
  <c r="BK193"/>
  <c r="BK145"/>
  <c r="J101"/>
  <c i="5" r="BK228"/>
  <c r="J208"/>
  <c r="J144"/>
  <c r="BK112"/>
  <c r="J239"/>
  <c r="BK158"/>
  <c r="BK110"/>
  <c r="BK242"/>
  <c r="BK210"/>
  <c r="BK190"/>
  <c r="J142"/>
  <c r="J113"/>
  <c r="J263"/>
  <c r="BK233"/>
  <c r="J205"/>
  <c r="J171"/>
  <c r="J149"/>
  <c r="J111"/>
  <c i="6" r="J966"/>
  <c r="BK707"/>
  <c r="BK348"/>
  <c r="BK221"/>
  <c r="J909"/>
  <c r="BK475"/>
  <c r="J240"/>
  <c r="J1228"/>
  <c r="BK1120"/>
  <c r="BK574"/>
  <c r="BK427"/>
  <c r="BK148"/>
  <c r="J874"/>
  <c r="J492"/>
  <c r="J346"/>
  <c r="BK179"/>
  <c i="7" r="J140"/>
  <c r="J183"/>
  <c r="BK154"/>
  <c r="BK122"/>
  <c r="BK177"/>
  <c r="BK129"/>
  <c r="J106"/>
  <c r="J174"/>
  <c r="BK147"/>
  <c r="J117"/>
  <c i="8" r="BK120"/>
  <c r="BK127"/>
  <c r="J127"/>
  <c r="J97"/>
  <c i="9" r="J195"/>
  <c r="BK158"/>
  <c r="J99"/>
  <c r="BK173"/>
  <c r="J219"/>
  <c r="J172"/>
  <c r="J110"/>
  <c r="BK164"/>
  <c r="BK110"/>
  <c i="10" r="BK203"/>
  <c r="BK130"/>
  <c r="J177"/>
  <c r="BK96"/>
  <c r="J160"/>
  <c i="11" r="BK173"/>
  <c r="BK123"/>
  <c r="J164"/>
  <c r="BK167"/>
  <c r="J110"/>
  <c r="BK156"/>
  <c r="J107"/>
  <c i="12" r="J180"/>
  <c r="BK209"/>
  <c r="J133"/>
  <c r="BK116"/>
  <c i="13" r="J761"/>
  <c r="BK653"/>
  <c r="J534"/>
  <c r="J392"/>
  <c r="J314"/>
  <c r="J132"/>
  <c r="J745"/>
  <c r="BK610"/>
  <c r="BK545"/>
  <c r="BK450"/>
  <c r="BK417"/>
  <c r="J311"/>
  <c r="J149"/>
  <c r="BK751"/>
  <c r="BK668"/>
  <c r="BK587"/>
  <c r="BK460"/>
  <c r="BK274"/>
  <c r="J190"/>
  <c r="J783"/>
  <c r="J720"/>
  <c r="J582"/>
  <c r="BK483"/>
  <c r="BK384"/>
  <c r="BK311"/>
  <c r="BK188"/>
  <c i="14" r="BK93"/>
  <c r="J99"/>
  <c i="15" r="BK242"/>
  <c r="BK183"/>
  <c r="J372"/>
  <c r="J178"/>
  <c r="J485"/>
  <c r="J238"/>
  <c r="BK509"/>
  <c r="BK238"/>
  <c i="16" r="BK131"/>
  <c r="BK106"/>
  <c r="BK107"/>
  <c r="BK120"/>
  <c r="J98"/>
  <c r="J119"/>
  <c i="17" r="BK96"/>
  <c r="BK108"/>
  <c r="BK86"/>
  <c i="2" r="BK101"/>
  <c r="BK308"/>
  <c r="BK286"/>
  <c r="J258"/>
  <c r="BK161"/>
  <c r="J252"/>
  <c r="J176"/>
  <c i="3" r="BK1176"/>
  <c r="J1078"/>
  <c r="J942"/>
  <c r="J862"/>
  <c r="BK787"/>
  <c r="J657"/>
  <c r="J519"/>
  <c r="BK416"/>
  <c r="BK385"/>
  <c r="BK260"/>
  <c r="J147"/>
  <c r="J1113"/>
  <c r="J1024"/>
  <c r="J948"/>
  <c r="J844"/>
  <c r="BK694"/>
  <c r="BK608"/>
  <c r="J503"/>
  <c r="J422"/>
  <c r="J270"/>
  <c r="BK159"/>
  <c r="BK1228"/>
  <c r="J1144"/>
  <c r="BK1048"/>
  <c r="BK942"/>
  <c r="J828"/>
  <c r="J673"/>
  <c r="J606"/>
  <c r="BK434"/>
  <c r="J344"/>
  <c r="J209"/>
  <c r="J1174"/>
  <c r="J1099"/>
  <c r="J1042"/>
  <c r="BK915"/>
  <c r="BK858"/>
  <c r="BK770"/>
  <c r="J717"/>
  <c r="J641"/>
  <c r="BK514"/>
  <c r="BK380"/>
  <c r="J191"/>
  <c i="4" r="J236"/>
  <c r="J245"/>
  <c r="J218"/>
  <c r="J179"/>
  <c r="J148"/>
  <c r="BK245"/>
  <c r="BK232"/>
  <c r="J209"/>
  <c r="J178"/>
  <c r="BK134"/>
  <c r="BK98"/>
  <c r="J222"/>
  <c r="BK200"/>
  <c r="J182"/>
  <c r="J142"/>
  <c r="BK95"/>
  <c i="5" r="J224"/>
  <c r="J210"/>
  <c r="BK162"/>
  <c r="BK109"/>
  <c r="BK226"/>
  <c r="J163"/>
  <c r="J134"/>
  <c r="BK255"/>
  <c r="J233"/>
  <c r="BK197"/>
  <c r="BK176"/>
  <c r="BK134"/>
  <c r="J99"/>
  <c r="BK250"/>
  <c r="BK217"/>
  <c r="J181"/>
  <c r="BK169"/>
  <c r="J116"/>
  <c i="6" r="BK1014"/>
  <c r="J747"/>
  <c r="J507"/>
  <c r="BK326"/>
  <c r="BK198"/>
  <c r="J955"/>
  <c r="BK576"/>
  <c r="J290"/>
  <c r="BK1225"/>
  <c r="J1176"/>
  <c r="J752"/>
  <c r="J401"/>
  <c r="BK106"/>
  <c r="J803"/>
  <c r="BK422"/>
  <c r="BK290"/>
  <c i="7" r="BK182"/>
  <c r="J97"/>
  <c r="BK159"/>
  <c r="J124"/>
  <c r="J180"/>
  <c r="BK134"/>
  <c r="BK99"/>
  <c r="BK169"/>
  <c r="J134"/>
  <c r="J113"/>
  <c i="8" r="BK119"/>
  <c r="BK122"/>
  <c r="BK105"/>
  <c r="BK98"/>
  <c i="9" r="BK181"/>
  <c r="BK119"/>
  <c r="BK151"/>
  <c r="BK210"/>
  <c r="BK177"/>
  <c r="J153"/>
  <c r="J171"/>
  <c i="10" r="BK179"/>
  <c r="J165"/>
  <c r="BK93"/>
  <c r="BK139"/>
  <c r="J209"/>
  <c r="J163"/>
  <c r="BK183"/>
  <c r="J130"/>
  <c i="11" r="J99"/>
  <c r="J159"/>
  <c r="J154"/>
  <c r="J89"/>
  <c r="J152"/>
  <c i="12" r="J212"/>
  <c r="BK108"/>
  <c r="BK100"/>
  <c r="J152"/>
  <c r="BK125"/>
  <c i="13" r="J767"/>
  <c r="BK676"/>
  <c r="J545"/>
  <c r="BK370"/>
  <c r="BK257"/>
  <c r="BK148"/>
  <c r="BK755"/>
  <c r="BK637"/>
  <c r="BK596"/>
  <c r="BK518"/>
  <c r="J425"/>
  <c r="J203"/>
  <c r="BK809"/>
  <c r="J742"/>
  <c r="BK666"/>
  <c r="J566"/>
  <c r="BK402"/>
  <c r="BK319"/>
  <c r="BK172"/>
  <c r="J829"/>
  <c r="J676"/>
  <c r="BK534"/>
  <c r="BK440"/>
  <c r="J331"/>
  <c r="BK207"/>
  <c i="14" r="BK99"/>
  <c r="BK96"/>
  <c i="15" r="J224"/>
  <c r="J509"/>
  <c r="J240"/>
  <c r="BK115"/>
  <c r="J274"/>
  <c r="J526"/>
  <c r="J254"/>
  <c i="16" r="J132"/>
  <c r="J102"/>
  <c r="J109"/>
  <c r="BK124"/>
  <c r="BK95"/>
  <c r="J111"/>
  <c i="17" r="BK101"/>
  <c i="2" r="BK377"/>
  <c r="J317"/>
  <c r="J292"/>
  <c r="BK268"/>
  <c r="J148"/>
  <c r="BK344"/>
  <c r="J190"/>
  <c r="BK117"/>
  <c i="3" r="J1125"/>
  <c r="J998"/>
  <c r="BK889"/>
  <c r="J790"/>
  <c r="BK673"/>
  <c r="BK587"/>
  <c r="J459"/>
  <c r="J398"/>
  <c r="BK280"/>
  <c r="BK157"/>
  <c r="J1148"/>
  <c r="BK995"/>
  <c r="BK860"/>
  <c r="J739"/>
  <c r="J628"/>
  <c r="BK562"/>
  <c r="J477"/>
  <c r="J431"/>
  <c r="BK359"/>
  <c r="BK179"/>
  <c r="J1235"/>
  <c r="J1202"/>
  <c r="BK1036"/>
  <c r="J920"/>
  <c r="BK795"/>
  <c r="BK655"/>
  <c r="J562"/>
  <c r="J469"/>
  <c r="BK323"/>
  <c r="BK206"/>
  <c r="BK113"/>
  <c r="BK1110"/>
  <c r="BK1039"/>
  <c r="J928"/>
  <c r="BK773"/>
  <c r="J712"/>
  <c r="BK602"/>
  <c r="BK480"/>
  <c r="J326"/>
  <c r="J162"/>
  <c i="4" r="J240"/>
  <c r="J235"/>
  <c r="J187"/>
  <c r="J152"/>
  <c r="J250"/>
  <c r="J228"/>
  <c r="J193"/>
  <c r="BK164"/>
  <c r="J139"/>
  <c r="J241"/>
  <c r="J194"/>
  <c r="J151"/>
  <c r="J134"/>
  <c i="5" r="J246"/>
  <c r="J200"/>
  <c r="J147"/>
  <c r="BK117"/>
  <c r="J257"/>
  <c r="J212"/>
  <c r="BK153"/>
  <c r="J122"/>
  <c r="J247"/>
  <c r="BK215"/>
  <c r="J188"/>
  <c r="J140"/>
  <c r="J112"/>
  <c r="BK258"/>
  <c r="J229"/>
  <c r="J176"/>
  <c r="BK140"/>
  <c i="6" r="BK1063"/>
  <c r="BK801"/>
  <c r="J513"/>
  <c r="J340"/>
  <c r="BK152"/>
  <c r="J846"/>
  <c r="J407"/>
  <c r="BK210"/>
  <c r="J1202"/>
  <c r="BK846"/>
  <c r="BK536"/>
  <c r="J417"/>
  <c r="BK1044"/>
  <c r="BK643"/>
  <c r="BK396"/>
  <c r="BK252"/>
  <c i="7" r="BK148"/>
  <c r="J126"/>
  <c r="BK167"/>
  <c r="J125"/>
  <c r="J181"/>
  <c r="J144"/>
  <c r="J120"/>
  <c r="J188"/>
  <c r="J167"/>
  <c r="J133"/>
  <c r="J102"/>
  <c i="8" r="J117"/>
  <c r="BK112"/>
  <c r="BK115"/>
  <c r="J98"/>
  <c r="BK97"/>
  <c i="9" r="J175"/>
  <c r="BK102"/>
  <c r="J177"/>
  <c r="J126"/>
  <c r="BK190"/>
  <c r="J169"/>
  <c r="BK90"/>
  <c r="BK165"/>
  <c i="10" r="BK213"/>
  <c r="BK172"/>
  <c r="J90"/>
  <c r="BK127"/>
  <c r="BK199"/>
  <c r="J142"/>
  <c r="BK188"/>
  <c r="J146"/>
  <c i="11" r="J147"/>
  <c r="J167"/>
  <c r="BK116"/>
  <c r="BK138"/>
  <c r="J191"/>
  <c r="J151"/>
  <c r="BK89"/>
  <c i="12" r="BK177"/>
  <c r="BK201"/>
  <c r="J145"/>
  <c i="13" r="BK758"/>
  <c r="BK671"/>
  <c r="BK559"/>
  <c r="J460"/>
  <c r="BK365"/>
  <c r="BK242"/>
  <c r="J111"/>
  <c r="BK710"/>
  <c r="J615"/>
  <c r="BK553"/>
  <c r="BK466"/>
  <c r="BK422"/>
  <c r="BK296"/>
  <c r="J801"/>
  <c r="J723"/>
  <c r="J620"/>
  <c r="J524"/>
  <c r="J399"/>
  <c r="J250"/>
  <c r="BK132"/>
  <c r="J817"/>
  <c r="J701"/>
  <c r="BK606"/>
  <c r="J529"/>
  <c r="BK430"/>
  <c r="J316"/>
  <c r="J174"/>
  <c i="14" r="BK94"/>
  <c i="15" r="J480"/>
  <c r="BK524"/>
  <c r="BK283"/>
  <c r="J283"/>
  <c r="J226"/>
  <c r="BK98"/>
  <c r="BK361"/>
  <c i="16" r="J130"/>
  <c r="BK97"/>
  <c r="BK142"/>
  <c r="BK110"/>
  <c r="BK136"/>
  <c i="17" r="J115"/>
  <c r="J92"/>
  <c r="J96"/>
  <c i="2" r="J105"/>
  <c r="J314"/>
  <c r="BK294"/>
  <c r="BK275"/>
  <c r="BK201"/>
  <c r="BK107"/>
  <c r="J323"/>
  <c r="BK179"/>
  <c i="3" r="BK1154"/>
  <c r="BK1001"/>
  <c r="J925"/>
  <c r="J811"/>
  <c r="BK686"/>
  <c r="J599"/>
  <c r="BK497"/>
  <c r="BK407"/>
  <c r="BK307"/>
  <c r="BK140"/>
  <c r="J1129"/>
  <c r="J1025"/>
  <c r="J958"/>
  <c r="J854"/>
  <c r="BK663"/>
  <c r="J575"/>
  <c r="J480"/>
  <c r="J428"/>
  <c r="BK350"/>
  <c r="J216"/>
  <c r="J1232"/>
  <c r="BK1184"/>
  <c r="BK1025"/>
  <c r="BK923"/>
  <c r="J781"/>
  <c r="J670"/>
  <c r="BK568"/>
  <c r="BK472"/>
  <c r="BK326"/>
  <c r="BK191"/>
  <c r="BK1157"/>
  <c r="J1062"/>
  <c r="J963"/>
  <c r="J860"/>
  <c r="J767"/>
  <c r="BK660"/>
  <c r="BK546"/>
  <c r="J359"/>
  <c r="BK203"/>
  <c i="4" r="J238"/>
  <c r="J246"/>
  <c r="BK212"/>
  <c r="J180"/>
  <c r="J147"/>
  <c r="J254"/>
  <c r="J214"/>
  <c r="BK187"/>
  <c r="J162"/>
  <c r="BK140"/>
  <c r="J242"/>
  <c r="J204"/>
  <c r="J184"/>
  <c r="BK141"/>
  <c r="J98"/>
  <c i="5" r="BK220"/>
  <c r="J170"/>
  <c r="BK118"/>
  <c r="J96"/>
  <c r="BK229"/>
  <c r="J169"/>
  <c r="BK125"/>
  <c r="BK256"/>
  <c r="BK244"/>
  <c r="BK206"/>
  <c r="BK185"/>
  <c r="BK145"/>
  <c r="BK230"/>
  <c r="J191"/>
  <c r="J150"/>
  <c r="J115"/>
  <c i="6" r="BK1000"/>
  <c r="BK737"/>
  <c r="BK509"/>
  <c r="J376"/>
  <c r="J219"/>
  <c r="BK1029"/>
  <c r="BK612"/>
  <c r="BK391"/>
  <c r="BK126"/>
  <c r="J1197"/>
  <c r="BK858"/>
  <c r="J528"/>
  <c r="J412"/>
  <c r="BK1052"/>
  <c r="J659"/>
  <c r="J427"/>
  <c r="J284"/>
  <c i="7" r="BK178"/>
  <c r="BK124"/>
  <c r="J182"/>
  <c r="J150"/>
  <c r="BK114"/>
  <c r="J157"/>
  <c r="BK123"/>
  <c r="BK102"/>
  <c r="J170"/>
  <c r="J146"/>
  <c i="8" r="BK113"/>
  <c r="BK123"/>
  <c r="BK128"/>
  <c r="J100"/>
  <c r="BK96"/>
  <c i="9" r="BK176"/>
  <c r="J113"/>
  <c r="BK178"/>
  <c r="J142"/>
  <c r="BK204"/>
  <c r="BK170"/>
  <c r="BK108"/>
  <c r="BK169"/>
  <c r="J96"/>
  <c i="10" r="J173"/>
  <c r="J139"/>
  <c r="BK206"/>
  <c r="BK135"/>
  <c r="J182"/>
  <c r="J93"/>
  <c r="J179"/>
  <c r="J117"/>
  <c i="11" r="BK128"/>
  <c r="BK165"/>
  <c r="J113"/>
  <c r="BK132"/>
  <c r="J160"/>
  <c r="BK110"/>
  <c i="12" r="J158"/>
  <c r="J119"/>
  <c r="BK167"/>
  <c r="BK128"/>
  <c i="13" r="J812"/>
  <c r="J686"/>
  <c r="J551"/>
  <c r="J375"/>
  <c r="J248"/>
  <c r="BK780"/>
  <c r="BK690"/>
  <c r="J606"/>
  <c r="BK547"/>
  <c r="J441"/>
  <c r="BK338"/>
  <c r="J142"/>
  <c r="BK769"/>
  <c r="J730"/>
  <c r="BK617"/>
  <c r="BK498"/>
  <c r="J412"/>
  <c r="BK291"/>
  <c r="J836"/>
  <c r="BK764"/>
  <c r="BK723"/>
  <c r="J607"/>
  <c r="BK521"/>
  <c r="J420"/>
  <c r="BK203"/>
  <c r="BK145"/>
  <c i="14" r="BK98"/>
  <c r="BK103"/>
  <c i="15" r="BK240"/>
  <c r="J105"/>
  <c r="BK190"/>
  <c r="J499"/>
  <c r="J152"/>
  <c r="J325"/>
  <c r="J111"/>
  <c i="16" r="BK122"/>
  <c r="J143"/>
  <c r="BK137"/>
  <c r="BK115"/>
  <c r="J123"/>
  <c i="17" r="BK107"/>
  <c r="BK114"/>
  <c r="J94"/>
  <c i="2" r="J109"/>
  <c r="BK314"/>
  <c r="BK298"/>
  <c r="J275"/>
  <c r="J205"/>
  <c r="BK105"/>
  <c r="BK255"/>
  <c r="BK148"/>
  <c i="3" r="BK1137"/>
  <c r="J982"/>
  <c r="J914"/>
  <c r="J793"/>
  <c r="J676"/>
  <c r="J613"/>
  <c r="BK477"/>
  <c r="BK413"/>
  <c r="BK344"/>
  <c r="J179"/>
  <c r="BK1174"/>
  <c r="BK1057"/>
  <c r="BK990"/>
  <c r="BK877"/>
  <c r="BK733"/>
  <c r="J689"/>
  <c r="BK565"/>
  <c r="BK482"/>
  <c r="J434"/>
  <c r="BK395"/>
  <c r="J249"/>
  <c r="BK1235"/>
  <c r="BK1205"/>
  <c r="J1019"/>
  <c r="J911"/>
  <c r="J787"/>
  <c r="J663"/>
  <c r="BK540"/>
  <c r="BK431"/>
  <c r="BK256"/>
  <c r="BK151"/>
  <c r="BK1144"/>
  <c r="J1064"/>
  <c r="BK979"/>
  <c r="BK866"/>
  <c r="J769"/>
  <c r="J649"/>
  <c r="J543"/>
  <c r="J443"/>
  <c r="BK295"/>
  <c r="J157"/>
  <c i="4" r="BK207"/>
  <c r="J200"/>
  <c r="J195"/>
  <c r="J185"/>
  <c r="BK176"/>
  <c r="J165"/>
  <c r="BK161"/>
  <c r="BK151"/>
  <c r="J144"/>
  <c r="BK132"/>
  <c r="BK125"/>
  <c r="J111"/>
  <c r="J252"/>
  <c r="J226"/>
  <c r="BK175"/>
  <c r="BK144"/>
  <c r="J256"/>
  <c r="BK224"/>
  <c r="J192"/>
  <c r="BK155"/>
  <c r="J239"/>
  <c r="J199"/>
  <c r="BK172"/>
  <c r="J132"/>
  <c i="5" r="J241"/>
  <c r="J192"/>
  <c r="J148"/>
  <c r="BK104"/>
  <c r="BK253"/>
  <c r="BK180"/>
  <c r="BK148"/>
  <c r="J248"/>
  <c r="BK216"/>
  <c r="J195"/>
  <c r="BK165"/>
  <c r="J127"/>
  <c r="J110"/>
  <c r="BK246"/>
  <c r="BK218"/>
  <c r="J186"/>
  <c r="BK167"/>
  <c r="J137"/>
  <c r="BK100"/>
  <c i="6" r="J858"/>
  <c r="BK503"/>
  <c r="BK321"/>
  <c r="J1170"/>
  <c r="BK784"/>
  <c r="J432"/>
  <c r="BK160"/>
  <c r="BK1197"/>
  <c r="BK874"/>
  <c r="J503"/>
  <c r="BK102"/>
  <c r="BK747"/>
  <c r="BK453"/>
  <c r="J307"/>
  <c i="7" r="J165"/>
  <c r="J114"/>
  <c r="BK149"/>
  <c r="J112"/>
  <c r="J159"/>
  <c r="BK121"/>
  <c r="BK180"/>
  <c r="BK157"/>
  <c r="BK126"/>
  <c i="8" r="J123"/>
  <c r="J110"/>
  <c r="J121"/>
  <c r="J118"/>
  <c r="J114"/>
  <c i="9" r="J186"/>
  <c r="BK142"/>
  <c r="J216"/>
  <c r="J165"/>
  <c r="J200"/>
  <c r="J164"/>
  <c r="J173"/>
  <c r="J131"/>
  <c i="10" r="BK146"/>
  <c r="BK175"/>
  <c r="J102"/>
  <c r="BK164"/>
  <c r="J193"/>
  <c r="J123"/>
  <c i="11" r="BK161"/>
  <c r="BK168"/>
  <c r="J155"/>
  <c r="BK164"/>
  <c r="BK92"/>
  <c r="BK150"/>
  <c i="12" r="J204"/>
  <c r="J100"/>
  <c r="J98"/>
  <c r="J170"/>
  <c r="BK152"/>
  <c i="13" r="BK745"/>
  <c r="J547"/>
  <c r="J446"/>
  <c r="BK353"/>
  <c r="J223"/>
  <c r="J814"/>
  <c r="J703"/>
  <c r="J599"/>
  <c r="J515"/>
  <c r="J438"/>
  <c r="J333"/>
  <c r="BK180"/>
  <c r="BK732"/>
  <c r="BK650"/>
  <c r="BK570"/>
  <c r="J422"/>
  <c r="BK367"/>
  <c r="J242"/>
  <c r="BK128"/>
  <c r="J827"/>
  <c r="J751"/>
  <c r="J663"/>
  <c r="BK540"/>
  <c r="BK425"/>
  <c r="J326"/>
  <c r="J201"/>
  <c i="14" r="J97"/>
  <c r="J96"/>
  <c i="15" r="BK387"/>
  <c r="BK108"/>
  <c r="BK305"/>
  <c r="J137"/>
  <c r="BK372"/>
  <c r="BK144"/>
  <c r="J399"/>
  <c r="J157"/>
  <c i="16" r="J118"/>
  <c r="BK130"/>
  <c r="BK134"/>
  <c r="BK105"/>
  <c r="BK109"/>
  <c i="17" r="BK91"/>
  <c r="J103"/>
  <c l="1" r="R100"/>
  <c i="2" r="T116"/>
  <c r="R116"/>
  <c r="P116"/>
  <c r="T94"/>
  <c r="T144"/>
  <c r="P288"/>
  <c r="P331"/>
  <c r="R343"/>
  <c r="T354"/>
  <c i="3" r="T112"/>
  <c r="T146"/>
  <c r="T190"/>
  <c r="R241"/>
  <c r="R325"/>
  <c r="T449"/>
  <c r="BK496"/>
  <c r="J496"/>
  <c r="J73"/>
  <c r="T553"/>
  <c r="T601"/>
  <c r="R659"/>
  <c r="P688"/>
  <c r="BK716"/>
  <c r="J716"/>
  <c r="J78"/>
  <c r="P722"/>
  <c r="T822"/>
  <c r="T843"/>
  <c r="P882"/>
  <c r="R1035"/>
  <c r="R1068"/>
  <c r="T1103"/>
  <c r="T1153"/>
  <c r="BK1178"/>
  <c r="J1178"/>
  <c r="J87"/>
  <c r="BK1222"/>
  <c r="J1222"/>
  <c r="J88"/>
  <c i="4" r="R94"/>
  <c r="P122"/>
  <c r="BK158"/>
  <c r="J158"/>
  <c r="J67"/>
  <c r="R190"/>
  <c r="P223"/>
  <c r="P249"/>
  <c i="5" r="T92"/>
  <c r="R124"/>
  <c r="R182"/>
  <c r="R196"/>
  <c r="T221"/>
  <c r="BK254"/>
  <c r="J254"/>
  <c r="J69"/>
  <c i="6" r="R101"/>
  <c r="P117"/>
  <c r="P178"/>
  <c r="P177"/>
  <c r="BK339"/>
  <c r="BK390"/>
  <c r="J390"/>
  <c r="J71"/>
  <c r="BK406"/>
  <c r="J406"/>
  <c r="J72"/>
  <c r="BK442"/>
  <c r="J442"/>
  <c r="J73"/>
  <c r="BK480"/>
  <c r="J480"/>
  <c r="J74"/>
  <c r="T527"/>
  <c r="BK965"/>
  <c r="J965"/>
  <c r="J76"/>
  <c r="BK1207"/>
  <c r="J1207"/>
  <c r="J77"/>
  <c i="7" r="R96"/>
  <c r="T110"/>
  <c r="T118"/>
  <c r="T127"/>
  <c r="P141"/>
  <c r="R153"/>
  <c r="T158"/>
  <c r="T172"/>
  <c i="8" r="R92"/>
  <c r="R103"/>
  <c r="P108"/>
  <c r="P116"/>
  <c i="9" r="T89"/>
  <c r="T134"/>
  <c r="T157"/>
  <c r="BK192"/>
  <c r="J192"/>
  <c r="J64"/>
  <c r="P203"/>
  <c i="10" r="P89"/>
  <c r="BK138"/>
  <c r="J138"/>
  <c r="J62"/>
  <c r="T161"/>
  <c r="P185"/>
  <c r="R196"/>
  <c i="11" r="R88"/>
  <c r="T131"/>
  <c r="R146"/>
  <c r="P174"/>
  <c i="12" r="P93"/>
  <c r="T112"/>
  <c r="R188"/>
  <c i="13" r="T110"/>
  <c r="R138"/>
  <c r="R206"/>
  <c r="T256"/>
  <c r="P337"/>
  <c r="T398"/>
  <c r="T449"/>
  <c r="T507"/>
  <c r="P536"/>
  <c r="BK586"/>
  <c r="J586"/>
  <c r="J76"/>
  <c r="T609"/>
  <c r="T619"/>
  <c r="P649"/>
  <c r="P659"/>
  <c r="R670"/>
  <c r="P757"/>
  <c r="BK782"/>
  <c r="J782"/>
  <c r="J83"/>
  <c r="T805"/>
  <c i="14" r="P91"/>
  <c r="P90"/>
  <c r="P89"/>
  <c i="1" r="AU69"/>
  <c i="14" r="P108"/>
  <c i="15" r="R104"/>
  <c r="BK120"/>
  <c r="J120"/>
  <c r="J68"/>
  <c r="P189"/>
  <c r="T207"/>
  <c r="R371"/>
  <c r="P508"/>
  <c i="16" r="P94"/>
  <c r="R101"/>
  <c r="P104"/>
  <c r="P108"/>
  <c r="BK116"/>
  <c r="J116"/>
  <c r="J69"/>
  <c r="R128"/>
  <c i="17" r="BK90"/>
  <c r="J90"/>
  <c r="J61"/>
  <c r="T90"/>
  <c i="2" r="BK94"/>
  <c r="J94"/>
  <c r="J61"/>
  <c r="R144"/>
  <c r="T288"/>
  <c r="BK331"/>
  <c r="J331"/>
  <c r="J68"/>
  <c r="BK343"/>
  <c r="J343"/>
  <c r="J69"/>
  <c r="P354"/>
  <c i="3" r="BK112"/>
  <c r="J112"/>
  <c r="J65"/>
  <c r="R146"/>
  <c r="P190"/>
  <c r="P241"/>
  <c r="T325"/>
  <c r="R449"/>
  <c r="P496"/>
  <c r="BK553"/>
  <c r="J553"/>
  <c r="J74"/>
  <c r="BK601"/>
  <c r="J601"/>
  <c r="J75"/>
  <c r="BK659"/>
  <c r="J659"/>
  <c r="J76"/>
  <c r="BK688"/>
  <c r="J688"/>
  <c r="J77"/>
  <c r="P716"/>
  <c r="R722"/>
  <c r="P822"/>
  <c r="P843"/>
  <c r="R882"/>
  <c r="P1035"/>
  <c r="P1068"/>
  <c r="R1103"/>
  <c r="BK1153"/>
  <c r="J1153"/>
  <c r="J86"/>
  <c r="T1178"/>
  <c r="T1222"/>
  <c i="4" r="P94"/>
  <c r="R122"/>
  <c r="P158"/>
  <c r="P190"/>
  <c r="R223"/>
  <c r="R249"/>
  <c i="5" r="BK92"/>
  <c r="J92"/>
  <c r="J64"/>
  <c r="P124"/>
  <c r="BK182"/>
  <c r="J182"/>
  <c r="J66"/>
  <c r="BK196"/>
  <c r="J196"/>
  <c r="J67"/>
  <c r="BK221"/>
  <c r="J221"/>
  <c r="J68"/>
  <c r="T254"/>
  <c i="6" r="BK101"/>
  <c r="J101"/>
  <c r="J65"/>
  <c r="R117"/>
  <c r="BK178"/>
  <c r="J178"/>
  <c r="J68"/>
  <c r="T339"/>
  <c r="T390"/>
  <c r="T406"/>
  <c r="T442"/>
  <c r="T480"/>
  <c r="BK527"/>
  <c r="J527"/>
  <c r="J75"/>
  <c r="R965"/>
  <c r="T1207"/>
  <c i="7" r="BK96"/>
  <c r="J96"/>
  <c r="J65"/>
  <c r="P110"/>
  <c r="BK118"/>
  <c r="J118"/>
  <c r="J67"/>
  <c r="BK127"/>
  <c r="J127"/>
  <c r="J68"/>
  <c r="BK141"/>
  <c r="J141"/>
  <c r="J69"/>
  <c r="P153"/>
  <c r="P158"/>
  <c r="BK172"/>
  <c r="J172"/>
  <c r="J72"/>
  <c i="8" r="BK92"/>
  <c r="T103"/>
  <c r="T108"/>
  <c r="R116"/>
  <c i="9" r="P89"/>
  <c r="R134"/>
  <c r="P157"/>
  <c r="R192"/>
  <c r="T203"/>
  <c i="10" r="BK89"/>
  <c r="J89"/>
  <c r="J61"/>
  <c r="P138"/>
  <c r="P161"/>
  <c r="BK185"/>
  <c r="J185"/>
  <c r="J64"/>
  <c r="T196"/>
  <c i="11" r="BK88"/>
  <c r="J88"/>
  <c r="J61"/>
  <c r="R131"/>
  <c r="T146"/>
  <c r="T174"/>
  <c i="12" r="R93"/>
  <c r="P112"/>
  <c r="BK188"/>
  <c r="J188"/>
  <c r="J68"/>
  <c i="13" r="BK110"/>
  <c r="BK138"/>
  <c r="J138"/>
  <c r="J66"/>
  <c r="P206"/>
  <c r="P256"/>
  <c r="BK337"/>
  <c r="J337"/>
  <c r="J69"/>
  <c r="BK398"/>
  <c r="J398"/>
  <c r="J70"/>
  <c r="BK449"/>
  <c r="J449"/>
  <c r="J73"/>
  <c r="P507"/>
  <c r="BK536"/>
  <c r="J536"/>
  <c r="J75"/>
  <c r="P586"/>
  <c r="P609"/>
  <c r="P619"/>
  <c r="T649"/>
  <c r="T659"/>
  <c r="T670"/>
  <c r="R757"/>
  <c r="R782"/>
  <c r="BK805"/>
  <c r="J805"/>
  <c r="J85"/>
  <c i="14" r="T91"/>
  <c r="BK108"/>
  <c r="J108"/>
  <c r="J67"/>
  <c i="15" r="BK104"/>
  <c r="J104"/>
  <c r="J66"/>
  <c r="P120"/>
  <c r="P119"/>
  <c r="BK189"/>
  <c r="J189"/>
  <c r="J70"/>
  <c r="R207"/>
  <c r="BK371"/>
  <c r="J371"/>
  <c r="J72"/>
  <c r="BK508"/>
  <c r="J508"/>
  <c r="J73"/>
  <c i="16" r="BK94"/>
  <c r="J94"/>
  <c r="J65"/>
  <c r="BK101"/>
  <c r="J101"/>
  <c r="J66"/>
  <c r="BK104"/>
  <c r="J104"/>
  <c r="J67"/>
  <c r="BK108"/>
  <c r="J108"/>
  <c r="J68"/>
  <c r="P116"/>
  <c r="P128"/>
  <c i="17" r="P90"/>
  <c i="2" r="P94"/>
  <c r="BK144"/>
  <c r="J144"/>
  <c r="J64"/>
  <c r="R288"/>
  <c r="R331"/>
  <c r="T343"/>
  <c r="R354"/>
  <c i="3" r="P112"/>
  <c r="BK146"/>
  <c r="J146"/>
  <c r="J66"/>
  <c r="BK190"/>
  <c r="J190"/>
  <c r="J67"/>
  <c r="BK241"/>
  <c r="J241"/>
  <c r="J68"/>
  <c r="P325"/>
  <c r="P449"/>
  <c r="T496"/>
  <c r="P553"/>
  <c r="P601"/>
  <c r="P659"/>
  <c r="R688"/>
  <c r="R716"/>
  <c r="T722"/>
  <c r="R822"/>
  <c r="R843"/>
  <c r="BK882"/>
  <c r="J882"/>
  <c r="J82"/>
  <c r="BK1035"/>
  <c r="J1035"/>
  <c r="J83"/>
  <c r="BK1068"/>
  <c r="J1068"/>
  <c r="J84"/>
  <c r="BK1103"/>
  <c r="J1103"/>
  <c r="J85"/>
  <c r="R1153"/>
  <c r="R1178"/>
  <c r="P1222"/>
  <c i="4" r="BK94"/>
  <c r="J94"/>
  <c r="J65"/>
  <c r="BK122"/>
  <c r="J122"/>
  <c r="J66"/>
  <c r="T158"/>
  <c r="T190"/>
  <c r="T223"/>
  <c r="T249"/>
  <c i="5" r="P92"/>
  <c r="BK124"/>
  <c r="J124"/>
  <c r="J65"/>
  <c r="T182"/>
  <c r="T196"/>
  <c r="R221"/>
  <c r="P254"/>
  <c i="6" r="T101"/>
  <c r="BK117"/>
  <c r="J117"/>
  <c r="J66"/>
  <c r="T178"/>
  <c r="T177"/>
  <c r="P339"/>
  <c r="P390"/>
  <c r="P406"/>
  <c r="P442"/>
  <c r="P480"/>
  <c r="R527"/>
  <c r="P965"/>
  <c r="P1207"/>
  <c i="7" r="T96"/>
  <c r="BK110"/>
  <c r="J110"/>
  <c r="J66"/>
  <c r="R118"/>
  <c r="R127"/>
  <c r="T141"/>
  <c r="T153"/>
  <c r="BK158"/>
  <c r="J158"/>
  <c r="J71"/>
  <c r="P172"/>
  <c i="8" r="P92"/>
  <c r="BK103"/>
  <c r="J103"/>
  <c r="J66"/>
  <c r="BK108"/>
  <c r="J108"/>
  <c r="J67"/>
  <c r="BK116"/>
  <c r="J116"/>
  <c r="J68"/>
  <c i="9" r="R89"/>
  <c r="BK134"/>
  <c r="J134"/>
  <c r="J62"/>
  <c r="BK157"/>
  <c r="J157"/>
  <c r="J63"/>
  <c r="T192"/>
  <c r="R203"/>
  <c i="10" r="T89"/>
  <c r="R138"/>
  <c r="BK161"/>
  <c r="J161"/>
  <c r="J63"/>
  <c r="R185"/>
  <c r="P196"/>
  <c i="11" r="P88"/>
  <c r="BK131"/>
  <c r="J131"/>
  <c r="J62"/>
  <c r="P146"/>
  <c r="BK174"/>
  <c r="J174"/>
  <c r="J64"/>
  <c i="12" r="BK93"/>
  <c r="J93"/>
  <c r="J65"/>
  <c r="R112"/>
  <c r="P188"/>
  <c i="13" r="P110"/>
  <c r="P138"/>
  <c r="BK206"/>
  <c r="J206"/>
  <c r="J67"/>
  <c r="BK256"/>
  <c r="J256"/>
  <c r="J68"/>
  <c r="T337"/>
  <c r="P398"/>
  <c r="R449"/>
  <c r="BK507"/>
  <c r="J507"/>
  <c r="J74"/>
  <c r="T536"/>
  <c r="R586"/>
  <c r="BK609"/>
  <c r="J609"/>
  <c r="J77"/>
  <c r="R619"/>
  <c r="R649"/>
  <c r="R659"/>
  <c r="BK670"/>
  <c r="J670"/>
  <c r="J81"/>
  <c r="BK757"/>
  <c r="J757"/>
  <c r="J82"/>
  <c r="P782"/>
  <c r="P805"/>
  <c i="14" r="R91"/>
  <c r="T108"/>
  <c i="15" r="P104"/>
  <c r="R120"/>
  <c r="R119"/>
  <c r="R189"/>
  <c r="R188"/>
  <c r="P207"/>
  <c r="P371"/>
  <c r="R508"/>
  <c i="16" r="R94"/>
  <c r="P101"/>
  <c r="R104"/>
  <c r="R108"/>
  <c r="R116"/>
  <c r="T128"/>
  <c i="2" r="R94"/>
  <c r="R93"/>
  <c r="P144"/>
  <c r="BK288"/>
  <c r="J288"/>
  <c r="J65"/>
  <c r="T331"/>
  <c r="P343"/>
  <c r="BK354"/>
  <c r="J354"/>
  <c r="J71"/>
  <c i="3" r="R112"/>
  <c r="P146"/>
  <c r="R190"/>
  <c r="T241"/>
  <c r="BK325"/>
  <c r="J325"/>
  <c r="J69"/>
  <c r="BK449"/>
  <c r="J449"/>
  <c r="J70"/>
  <c r="R496"/>
  <c r="R553"/>
  <c r="R601"/>
  <c r="T659"/>
  <c r="T688"/>
  <c r="T716"/>
  <c r="BK722"/>
  <c r="J722"/>
  <c r="J79"/>
  <c r="BK822"/>
  <c r="J822"/>
  <c r="J80"/>
  <c r="BK843"/>
  <c r="J843"/>
  <c r="J81"/>
  <c r="T882"/>
  <c r="T1035"/>
  <c r="T1068"/>
  <c r="P1103"/>
  <c r="P1153"/>
  <c r="P1178"/>
  <c r="R1222"/>
  <c i="4" r="T94"/>
  <c r="T122"/>
  <c r="R158"/>
  <c r="BK190"/>
  <c r="J190"/>
  <c r="J68"/>
  <c r="BK223"/>
  <c r="J223"/>
  <c r="J69"/>
  <c r="BK249"/>
  <c r="J249"/>
  <c r="J70"/>
  <c i="5" r="R92"/>
  <c r="T124"/>
  <c r="P182"/>
  <c r="P196"/>
  <c r="P221"/>
  <c r="R254"/>
  <c i="6" r="P101"/>
  <c r="P100"/>
  <c r="T117"/>
  <c r="R178"/>
  <c r="R177"/>
  <c r="R339"/>
  <c r="R390"/>
  <c r="R406"/>
  <c r="R442"/>
  <c r="R480"/>
  <c r="P527"/>
  <c r="T965"/>
  <c r="R1207"/>
  <c i="7" r="P96"/>
  <c r="R110"/>
  <c r="P118"/>
  <c r="P127"/>
  <c r="R141"/>
  <c r="BK153"/>
  <c r="J153"/>
  <c r="J70"/>
  <c r="R158"/>
  <c r="R172"/>
  <c i="8" r="T92"/>
  <c r="P103"/>
  <c r="R108"/>
  <c r="T116"/>
  <c i="9" r="BK89"/>
  <c r="J89"/>
  <c r="J61"/>
  <c r="P134"/>
  <c r="R157"/>
  <c r="P192"/>
  <c r="BK203"/>
  <c r="J203"/>
  <c r="J65"/>
  <c i="10" r="R89"/>
  <c r="T138"/>
  <c r="R161"/>
  <c r="T185"/>
  <c r="BK196"/>
  <c r="J196"/>
  <c r="J65"/>
  <c i="11" r="T88"/>
  <c r="T87"/>
  <c r="T86"/>
  <c r="P131"/>
  <c r="BK146"/>
  <c r="J146"/>
  <c r="J63"/>
  <c r="R174"/>
  <c i="12" r="T93"/>
  <c r="BK112"/>
  <c r="J112"/>
  <c r="J67"/>
  <c r="T188"/>
  <c i="13" r="R110"/>
  <c r="T138"/>
  <c r="T206"/>
  <c r="R256"/>
  <c r="R337"/>
  <c r="R398"/>
  <c r="P449"/>
  <c r="R507"/>
  <c r="R536"/>
  <c r="T586"/>
  <c r="R609"/>
  <c r="BK619"/>
  <c r="J619"/>
  <c r="J78"/>
  <c r="BK649"/>
  <c r="J649"/>
  <c r="J79"/>
  <c r="BK659"/>
  <c r="J659"/>
  <c r="J80"/>
  <c r="P670"/>
  <c r="T757"/>
  <c r="T782"/>
  <c r="R805"/>
  <c i="14" r="BK91"/>
  <c r="J91"/>
  <c r="J65"/>
  <c r="R108"/>
  <c i="15" r="T104"/>
  <c r="T120"/>
  <c r="T119"/>
  <c r="T189"/>
  <c r="BK207"/>
  <c r="J207"/>
  <c r="J71"/>
  <c r="T371"/>
  <c r="T508"/>
  <c i="16" r="T94"/>
  <c r="T101"/>
  <c r="T104"/>
  <c r="T108"/>
  <c r="T116"/>
  <c r="BK128"/>
  <c r="J128"/>
  <c r="J70"/>
  <c i="17" r="R90"/>
  <c r="BK100"/>
  <c r="J100"/>
  <c r="J63"/>
  <c r="P100"/>
  <c r="T100"/>
  <c r="BK113"/>
  <c r="J113"/>
  <c r="J64"/>
  <c r="P113"/>
  <c r="R113"/>
  <c r="T113"/>
  <c i="11" r="BK190"/>
  <c r="J190"/>
  <c r="J65"/>
  <c r="BK193"/>
  <c r="J193"/>
  <c r="J66"/>
  <c i="13" r="BK800"/>
  <c r="J800"/>
  <c r="J84"/>
  <c i="15" r="BK97"/>
  <c r="J97"/>
  <c r="J65"/>
  <c i="2" r="BK116"/>
  <c r="J116"/>
  <c r="J62"/>
  <c r="BK326"/>
  <c r="J326"/>
  <c r="J66"/>
  <c i="9" r="BK225"/>
  <c r="J225"/>
  <c r="J67"/>
  <c i="10" r="BK212"/>
  <c r="J212"/>
  <c r="J66"/>
  <c r="BK215"/>
  <c r="J215"/>
  <c r="J67"/>
  <c i="13" r="BK445"/>
  <c r="J445"/>
  <c r="J71"/>
  <c i="17" r="BK85"/>
  <c r="J85"/>
  <c r="J60"/>
  <c r="BK98"/>
  <c r="J98"/>
  <c r="J62"/>
  <c i="2" r="BK136"/>
  <c r="J136"/>
  <c r="J63"/>
  <c i="9" r="BK222"/>
  <c r="J222"/>
  <c r="J66"/>
  <c i="12" r="BK107"/>
  <c r="J107"/>
  <c r="J66"/>
  <c r="BK215"/>
  <c r="J215"/>
  <c r="J69"/>
  <c i="13" r="BK835"/>
  <c r="J835"/>
  <c r="J86"/>
  <c i="2" r="BK350"/>
  <c r="J350"/>
  <c r="J70"/>
  <c i="3" r="BK492"/>
  <c r="J492"/>
  <c r="J71"/>
  <c i="14" r="BK105"/>
  <c r="J105"/>
  <c r="J66"/>
  <c i="17" r="J52"/>
  <c r="BE86"/>
  <c r="BE88"/>
  <c r="BE91"/>
  <c r="BE96"/>
  <c r="BE103"/>
  <c r="BE108"/>
  <c r="BE110"/>
  <c r="BE111"/>
  <c r="BE114"/>
  <c r="BE115"/>
  <c r="E48"/>
  <c r="F55"/>
  <c r="BE92"/>
  <c r="BE93"/>
  <c r="BE94"/>
  <c r="BE97"/>
  <c r="BE99"/>
  <c r="BE101"/>
  <c r="BE105"/>
  <c r="BE107"/>
  <c r="BE112"/>
  <c i="16" r="F58"/>
  <c r="J59"/>
  <c r="J88"/>
  <c r="BE98"/>
  <c r="BE102"/>
  <c r="BE105"/>
  <c r="BE110"/>
  <c r="BE115"/>
  <c r="BE117"/>
  <c r="BE122"/>
  <c r="BE134"/>
  <c r="BE139"/>
  <c r="BE142"/>
  <c r="BE145"/>
  <c r="F89"/>
  <c r="BE99"/>
  <c r="BE106"/>
  <c r="BE107"/>
  <c r="BE111"/>
  <c r="BE113"/>
  <c r="BE119"/>
  <c r="BE120"/>
  <c r="BE121"/>
  <c r="BE124"/>
  <c r="BE125"/>
  <c r="BE126"/>
  <c r="BE131"/>
  <c r="BE135"/>
  <c r="BE140"/>
  <c r="BE143"/>
  <c r="J56"/>
  <c r="BE95"/>
  <c r="BE96"/>
  <c r="BE97"/>
  <c r="BE100"/>
  <c r="BE118"/>
  <c r="BE130"/>
  <c r="BE133"/>
  <c r="BE138"/>
  <c r="BE141"/>
  <c r="E50"/>
  <c r="BE103"/>
  <c r="BE109"/>
  <c r="BE112"/>
  <c r="BE114"/>
  <c r="BE123"/>
  <c r="BE129"/>
  <c r="BE132"/>
  <c r="BE136"/>
  <c r="BE137"/>
  <c i="15" r="J56"/>
  <c r="E83"/>
  <c r="BE98"/>
  <c r="BE121"/>
  <c r="BE146"/>
  <c r="BE152"/>
  <c r="BE157"/>
  <c r="BE174"/>
  <c r="BE178"/>
  <c r="BE224"/>
  <c r="BE239"/>
  <c r="BE242"/>
  <c r="BE274"/>
  <c r="BE338"/>
  <c r="BE366"/>
  <c r="BE471"/>
  <c r="BE476"/>
  <c r="BE524"/>
  <c r="BE526"/>
  <c r="BE105"/>
  <c r="BE167"/>
  <c r="BE190"/>
  <c r="BE192"/>
  <c r="BE197"/>
  <c r="BE202"/>
  <c r="BE208"/>
  <c r="BE240"/>
  <c r="BE263"/>
  <c r="BE283"/>
  <c r="BE292"/>
  <c r="BE305"/>
  <c r="BE307"/>
  <c r="BE387"/>
  <c r="BE480"/>
  <c r="BE485"/>
  <c r="BE509"/>
  <c r="F59"/>
  <c r="BE108"/>
  <c r="BE137"/>
  <c r="BE162"/>
  <c r="BE183"/>
  <c r="BE226"/>
  <c r="BE342"/>
  <c r="BE361"/>
  <c r="BE372"/>
  <c r="BE428"/>
  <c r="BE440"/>
  <c r="BE494"/>
  <c r="J59"/>
  <c r="BE111"/>
  <c r="BE115"/>
  <c r="BE117"/>
  <c r="BE144"/>
  <c r="BE238"/>
  <c r="BE254"/>
  <c r="BE272"/>
  <c r="BE325"/>
  <c r="BE399"/>
  <c r="BE411"/>
  <c r="BE416"/>
  <c r="BE452"/>
  <c r="BE489"/>
  <c r="BE499"/>
  <c i="13" r="J110"/>
  <c r="J65"/>
  <c i="14" r="F58"/>
  <c r="J59"/>
  <c r="BE93"/>
  <c r="BE97"/>
  <c r="F59"/>
  <c r="BE92"/>
  <c r="BE98"/>
  <c r="BE101"/>
  <c r="BE111"/>
  <c i="13" r="BK448"/>
  <c r="J448"/>
  <c r="J72"/>
  <c i="14" r="E50"/>
  <c r="J56"/>
  <c r="J85"/>
  <c r="BE96"/>
  <c r="BE99"/>
  <c r="BE94"/>
  <c r="BE102"/>
  <c r="BE103"/>
  <c r="BE104"/>
  <c r="BE106"/>
  <c r="BE109"/>
  <c i="13" r="E96"/>
  <c r="J102"/>
  <c r="BE111"/>
  <c r="BE118"/>
  <c r="BE125"/>
  <c r="BE132"/>
  <c r="BE148"/>
  <c r="BE158"/>
  <c r="BE162"/>
  <c r="BE228"/>
  <c r="BE235"/>
  <c r="BE250"/>
  <c r="BE257"/>
  <c r="BE289"/>
  <c r="BE296"/>
  <c r="BE319"/>
  <c r="BE323"/>
  <c r="BE331"/>
  <c r="BE353"/>
  <c r="BE365"/>
  <c r="BE367"/>
  <c r="BE370"/>
  <c r="BE399"/>
  <c r="BE414"/>
  <c r="BE441"/>
  <c r="BE457"/>
  <c r="BE460"/>
  <c r="BE501"/>
  <c r="BE508"/>
  <c r="BE547"/>
  <c r="BE551"/>
  <c r="BE556"/>
  <c r="BE559"/>
  <c r="BE569"/>
  <c r="BE571"/>
  <c r="BE587"/>
  <c r="BE590"/>
  <c r="BE593"/>
  <c r="BE596"/>
  <c r="BE617"/>
  <c r="BE620"/>
  <c r="BE625"/>
  <c r="BE627"/>
  <c r="BE647"/>
  <c r="BE650"/>
  <c r="BE698"/>
  <c r="BE703"/>
  <c r="BE706"/>
  <c r="BE710"/>
  <c r="BE754"/>
  <c r="BE755"/>
  <c r="BE758"/>
  <c r="BE769"/>
  <c r="BE791"/>
  <c r="BE798"/>
  <c r="BE801"/>
  <c r="BE814"/>
  <c r="BE817"/>
  <c r="BE827"/>
  <c r="BE829"/>
  <c r="BE834"/>
  <c r="BE836"/>
  <c r="BE115"/>
  <c r="BE121"/>
  <c r="BE142"/>
  <c r="BE145"/>
  <c r="BE149"/>
  <c r="BE152"/>
  <c r="BE156"/>
  <c r="BE174"/>
  <c r="BE184"/>
  <c r="BE218"/>
  <c r="BE242"/>
  <c r="BE276"/>
  <c r="BE280"/>
  <c r="BE294"/>
  <c r="BE314"/>
  <c r="BE326"/>
  <c r="BE328"/>
  <c r="BE333"/>
  <c r="BE335"/>
  <c r="BE338"/>
  <c r="BE350"/>
  <c r="BE392"/>
  <c r="BE407"/>
  <c r="BE422"/>
  <c r="BE428"/>
  <c r="BE433"/>
  <c r="BE438"/>
  <c r="BE440"/>
  <c r="BE446"/>
  <c r="BE485"/>
  <c r="BE511"/>
  <c r="BE515"/>
  <c r="BE534"/>
  <c r="BE537"/>
  <c r="BE542"/>
  <c r="BE545"/>
  <c r="BE561"/>
  <c r="BE576"/>
  <c r="BE606"/>
  <c r="BE615"/>
  <c r="BE623"/>
  <c r="BE637"/>
  <c r="BE660"/>
  <c r="BE676"/>
  <c r="BE690"/>
  <c r="BE701"/>
  <c r="BE720"/>
  <c r="BE761"/>
  <c r="BE764"/>
  <c r="BE786"/>
  <c r="F59"/>
  <c r="BE128"/>
  <c r="BE167"/>
  <c r="BE188"/>
  <c r="BE194"/>
  <c r="BE198"/>
  <c r="BE207"/>
  <c r="BE223"/>
  <c r="BE230"/>
  <c r="BE248"/>
  <c r="BE274"/>
  <c r="BE341"/>
  <c r="BE356"/>
  <c r="BE373"/>
  <c r="BE380"/>
  <c r="BE382"/>
  <c r="BE387"/>
  <c r="BE395"/>
  <c r="BE402"/>
  <c r="BE405"/>
  <c r="BE409"/>
  <c r="BE476"/>
  <c r="BE488"/>
  <c r="BE496"/>
  <c r="BE521"/>
  <c r="BE524"/>
  <c r="BE529"/>
  <c r="BE563"/>
  <c r="BE566"/>
  <c r="BE570"/>
  <c r="BE584"/>
  <c r="BE653"/>
  <c r="BE668"/>
  <c r="BE671"/>
  <c r="BE684"/>
  <c r="BE688"/>
  <c r="BE711"/>
  <c r="BE723"/>
  <c r="BE726"/>
  <c r="BE730"/>
  <c r="BE732"/>
  <c r="BE735"/>
  <c r="BE742"/>
  <c r="BE745"/>
  <c r="BE747"/>
  <c r="BE750"/>
  <c r="BE773"/>
  <c r="BE780"/>
  <c r="BE783"/>
  <c r="BE795"/>
  <c r="BE806"/>
  <c r="BE809"/>
  <c r="BE812"/>
  <c r="BE139"/>
  <c r="BE154"/>
  <c r="BE172"/>
  <c r="BE180"/>
  <c r="BE190"/>
  <c r="BE201"/>
  <c r="BE203"/>
  <c r="BE268"/>
  <c r="BE282"/>
  <c r="BE291"/>
  <c r="BE308"/>
  <c r="BE311"/>
  <c r="BE316"/>
  <c r="BE375"/>
  <c r="BE384"/>
  <c r="BE412"/>
  <c r="BE417"/>
  <c r="BE420"/>
  <c r="BE425"/>
  <c r="BE430"/>
  <c r="BE436"/>
  <c r="BE450"/>
  <c r="BE466"/>
  <c r="BE472"/>
  <c r="BE480"/>
  <c r="BE483"/>
  <c r="BE493"/>
  <c r="BE498"/>
  <c r="BE518"/>
  <c r="BE540"/>
  <c r="BE553"/>
  <c r="BE574"/>
  <c r="BE579"/>
  <c r="BE582"/>
  <c r="BE599"/>
  <c r="BE601"/>
  <c r="BE607"/>
  <c r="BE610"/>
  <c r="BE655"/>
  <c r="BE657"/>
  <c r="BE663"/>
  <c r="BE666"/>
  <c r="BE680"/>
  <c r="BE682"/>
  <c r="BE686"/>
  <c r="BE696"/>
  <c r="BE751"/>
  <c r="BE767"/>
  <c r="BE775"/>
  <c r="BE777"/>
  <c r="BE794"/>
  <c i="12" r="BE100"/>
  <c r="BE103"/>
  <c r="BE158"/>
  <c r="BE164"/>
  <c r="BE170"/>
  <c r="BE177"/>
  <c r="BE191"/>
  <c r="BE216"/>
  <c r="E50"/>
  <c r="J56"/>
  <c r="F59"/>
  <c r="BE98"/>
  <c r="BE105"/>
  <c r="BE113"/>
  <c r="BE122"/>
  <c r="BE125"/>
  <c r="BE145"/>
  <c r="BE189"/>
  <c r="BE198"/>
  <c r="BE201"/>
  <c r="BE206"/>
  <c r="BE108"/>
  <c r="BE152"/>
  <c r="BE186"/>
  <c r="BE195"/>
  <c r="BE212"/>
  <c r="BE94"/>
  <c r="BE116"/>
  <c r="BE119"/>
  <c r="BE128"/>
  <c r="BE133"/>
  <c r="BE167"/>
  <c r="BE180"/>
  <c r="BE183"/>
  <c r="BE204"/>
  <c r="BE209"/>
  <c i="11" r="E48"/>
  <c r="J52"/>
  <c r="F55"/>
  <c r="J82"/>
  <c r="BE96"/>
  <c r="BE120"/>
  <c r="BE138"/>
  <c r="BE141"/>
  <c r="BE144"/>
  <c r="BE152"/>
  <c r="BE160"/>
  <c r="BE163"/>
  <c r="BE164"/>
  <c r="BE166"/>
  <c r="BE171"/>
  <c r="BE172"/>
  <c r="BE181"/>
  <c r="BE184"/>
  <c r="F54"/>
  <c r="BE92"/>
  <c r="BE113"/>
  <c r="BE128"/>
  <c r="BE149"/>
  <c r="BE151"/>
  <c r="BE153"/>
  <c r="BE154"/>
  <c r="BE157"/>
  <c r="BE158"/>
  <c r="BE161"/>
  <c r="BE162"/>
  <c r="BE168"/>
  <c r="BE175"/>
  <c r="BE177"/>
  <c r="BE187"/>
  <c r="J83"/>
  <c r="BE89"/>
  <c r="BE102"/>
  <c r="BE123"/>
  <c r="BE126"/>
  <c r="BE132"/>
  <c r="BE147"/>
  <c r="BE173"/>
  <c r="BE191"/>
  <c r="BE194"/>
  <c r="BE99"/>
  <c r="BE105"/>
  <c r="BE107"/>
  <c r="BE110"/>
  <c r="BE116"/>
  <c r="BE135"/>
  <c r="BE150"/>
  <c r="BE155"/>
  <c r="BE156"/>
  <c r="BE159"/>
  <c r="BE165"/>
  <c r="BE167"/>
  <c r="BE169"/>
  <c r="BE170"/>
  <c i="10" r="F55"/>
  <c r="J83"/>
  <c r="BE93"/>
  <c r="BE106"/>
  <c r="BE123"/>
  <c r="BE135"/>
  <c r="BE139"/>
  <c r="BE155"/>
  <c r="BE163"/>
  <c r="BE165"/>
  <c r="BE172"/>
  <c r="BE173"/>
  <c r="BE176"/>
  <c r="BE180"/>
  <c r="BE182"/>
  <c r="BE199"/>
  <c r="BE213"/>
  <c r="BE216"/>
  <c r="F83"/>
  <c r="J84"/>
  <c r="BE99"/>
  <c r="BE102"/>
  <c r="BE112"/>
  <c r="BE130"/>
  <c r="BE133"/>
  <c r="BE150"/>
  <c r="BE160"/>
  <c r="BE166"/>
  <c r="BE167"/>
  <c r="BE177"/>
  <c r="BE181"/>
  <c r="BE203"/>
  <c r="E48"/>
  <c r="J52"/>
  <c r="BE90"/>
  <c r="BE109"/>
  <c r="BE114"/>
  <c r="BE117"/>
  <c r="BE120"/>
  <c r="BE142"/>
  <c r="BE146"/>
  <c r="BE157"/>
  <c r="BE164"/>
  <c r="BE168"/>
  <c r="BE169"/>
  <c r="BE170"/>
  <c r="BE171"/>
  <c r="BE183"/>
  <c r="BE184"/>
  <c r="BE186"/>
  <c r="BE209"/>
  <c r="BE96"/>
  <c r="BE127"/>
  <c r="BE152"/>
  <c r="BE162"/>
  <c r="BE174"/>
  <c r="BE175"/>
  <c r="BE178"/>
  <c r="BE179"/>
  <c r="BE188"/>
  <c r="BE191"/>
  <c r="BE193"/>
  <c r="BE197"/>
  <c r="BE206"/>
  <c i="9" r="J54"/>
  <c r="E77"/>
  <c r="BE102"/>
  <c r="BE113"/>
  <c r="BE123"/>
  <c r="BE129"/>
  <c r="BE148"/>
  <c r="BE156"/>
  <c r="BE176"/>
  <c r="BE177"/>
  <c r="BE179"/>
  <c r="BE180"/>
  <c r="BE183"/>
  <c r="BE213"/>
  <c i="8" r="J92"/>
  <c r="J65"/>
  <c i="9" r="F54"/>
  <c r="J84"/>
  <c r="BE93"/>
  <c r="BE99"/>
  <c r="BE135"/>
  <c r="BE146"/>
  <c r="BE153"/>
  <c r="BE162"/>
  <c r="BE164"/>
  <c r="BE165"/>
  <c r="BE167"/>
  <c r="BE168"/>
  <c r="BE173"/>
  <c r="BE174"/>
  <c r="BE178"/>
  <c r="BE185"/>
  <c r="BE189"/>
  <c r="BE190"/>
  <c r="BE193"/>
  <c r="BE195"/>
  <c r="BE210"/>
  <c r="BE216"/>
  <c r="BE219"/>
  <c r="F55"/>
  <c r="J81"/>
  <c r="BE90"/>
  <c r="BE96"/>
  <c r="BE108"/>
  <c r="BE110"/>
  <c r="BE116"/>
  <c r="BE119"/>
  <c r="BE131"/>
  <c r="BE138"/>
  <c r="BE142"/>
  <c r="BE158"/>
  <c r="BE160"/>
  <c r="BE161"/>
  <c r="BE166"/>
  <c r="BE169"/>
  <c r="BE175"/>
  <c r="BE181"/>
  <c r="BE182"/>
  <c r="BE184"/>
  <c r="BE186"/>
  <c r="BE188"/>
  <c r="BE198"/>
  <c r="BE223"/>
  <c r="BE226"/>
  <c r="BE105"/>
  <c r="BE126"/>
  <c r="BE151"/>
  <c r="BE159"/>
  <c r="BE163"/>
  <c r="BE170"/>
  <c r="BE171"/>
  <c r="BE172"/>
  <c r="BE187"/>
  <c r="BE200"/>
  <c r="BE204"/>
  <c r="BE206"/>
  <c i="8" r="E50"/>
  <c r="F58"/>
  <c r="F87"/>
  <c r="BE101"/>
  <c r="BE102"/>
  <c r="BE104"/>
  <c r="BE106"/>
  <c r="BE117"/>
  <c r="BE118"/>
  <c r="BE125"/>
  <c r="BE128"/>
  <c r="J56"/>
  <c r="J87"/>
  <c r="BE93"/>
  <c r="BE94"/>
  <c r="BE107"/>
  <c r="BE111"/>
  <c r="BE112"/>
  <c r="BE113"/>
  <c r="BE122"/>
  <c r="BE123"/>
  <c r="J58"/>
  <c r="BE97"/>
  <c r="BE98"/>
  <c r="BE99"/>
  <c r="BE100"/>
  <c r="BE105"/>
  <c r="BE109"/>
  <c r="BE110"/>
  <c r="BE114"/>
  <c r="BE115"/>
  <c r="BE119"/>
  <c r="BE120"/>
  <c r="BE95"/>
  <c r="BE96"/>
  <c r="BE121"/>
  <c r="BE124"/>
  <c r="BE126"/>
  <c r="BE127"/>
  <c r="BE129"/>
  <c i="6" r="J339"/>
  <c r="J70"/>
  <c i="7" r="J59"/>
  <c r="F90"/>
  <c r="BE102"/>
  <c r="BE106"/>
  <c r="BE107"/>
  <c r="BE109"/>
  <c r="BE111"/>
  <c r="BE113"/>
  <c r="BE121"/>
  <c r="BE123"/>
  <c r="BE129"/>
  <c r="BE134"/>
  <c r="BE138"/>
  <c r="BE144"/>
  <c r="BE149"/>
  <c r="BE154"/>
  <c r="BE160"/>
  <c r="BE176"/>
  <c r="BE177"/>
  <c r="BE182"/>
  <c r="BE186"/>
  <c r="BE188"/>
  <c r="E50"/>
  <c r="J56"/>
  <c r="F59"/>
  <c r="BE97"/>
  <c r="BE103"/>
  <c r="BE108"/>
  <c r="BE112"/>
  <c r="BE124"/>
  <c r="BE125"/>
  <c r="BE126"/>
  <c r="BE132"/>
  <c r="BE142"/>
  <c r="BE145"/>
  <c r="BE150"/>
  <c r="BE152"/>
  <c r="BE164"/>
  <c r="BE170"/>
  <c r="BE174"/>
  <c r="BE180"/>
  <c r="BE181"/>
  <c r="BE185"/>
  <c r="J90"/>
  <c r="BE98"/>
  <c r="BE100"/>
  <c r="BE116"/>
  <c r="BE128"/>
  <c r="BE135"/>
  <c r="BE136"/>
  <c r="BE137"/>
  <c r="BE143"/>
  <c r="BE146"/>
  <c r="BE147"/>
  <c r="BE156"/>
  <c r="BE161"/>
  <c r="BE165"/>
  <c r="BE173"/>
  <c r="BE178"/>
  <c r="BE99"/>
  <c r="BE101"/>
  <c r="BE104"/>
  <c r="BE105"/>
  <c r="BE114"/>
  <c r="BE115"/>
  <c r="BE117"/>
  <c r="BE119"/>
  <c r="BE120"/>
  <c r="BE122"/>
  <c r="BE130"/>
  <c r="BE131"/>
  <c r="BE133"/>
  <c r="BE139"/>
  <c r="BE140"/>
  <c r="BE148"/>
  <c r="BE151"/>
  <c r="BE155"/>
  <c r="BE157"/>
  <c r="BE159"/>
  <c r="BE162"/>
  <c r="BE163"/>
  <c r="BE166"/>
  <c r="BE167"/>
  <c r="BE168"/>
  <c r="BE169"/>
  <c r="BE175"/>
  <c r="BE179"/>
  <c r="BE183"/>
  <c i="6" r="E87"/>
  <c r="J96"/>
  <c r="BE106"/>
  <c r="BE126"/>
  <c r="BE148"/>
  <c r="BE152"/>
  <c r="BE198"/>
  <c r="BE295"/>
  <c r="BE346"/>
  <c r="BE358"/>
  <c r="BE371"/>
  <c r="BE407"/>
  <c r="BE432"/>
  <c r="BE437"/>
  <c r="BE466"/>
  <c r="BE475"/>
  <c r="BE492"/>
  <c r="BE509"/>
  <c r="BE522"/>
  <c r="BE528"/>
  <c r="BE536"/>
  <c r="BE574"/>
  <c r="BE610"/>
  <c r="BE675"/>
  <c r="BE677"/>
  <c r="BE742"/>
  <c r="BE752"/>
  <c r="BE784"/>
  <c r="BE858"/>
  <c r="BE888"/>
  <c r="BE909"/>
  <c r="BE955"/>
  <c r="BE1063"/>
  <c r="BE1078"/>
  <c r="BE1108"/>
  <c r="BE1181"/>
  <c r="BE1194"/>
  <c i="5" r="BK91"/>
  <c r="J91"/>
  <c r="J63"/>
  <c i="6" r="J93"/>
  <c r="F96"/>
  <c r="BE110"/>
  <c r="BE118"/>
  <c r="BE179"/>
  <c r="BE217"/>
  <c r="BE234"/>
  <c r="BE240"/>
  <c r="BE246"/>
  <c r="BE284"/>
  <c r="BE290"/>
  <c r="BE307"/>
  <c r="BE321"/>
  <c r="BE326"/>
  <c r="BE363"/>
  <c r="BE365"/>
  <c r="BE453"/>
  <c r="BE497"/>
  <c r="BE513"/>
  <c r="BE517"/>
  <c r="BE576"/>
  <c r="BE612"/>
  <c r="BE643"/>
  <c r="BE707"/>
  <c r="BE747"/>
  <c r="BE864"/>
  <c r="BE904"/>
  <c r="BE953"/>
  <c r="BE960"/>
  <c r="BE966"/>
  <c r="BE1029"/>
  <c r="BE1126"/>
  <c r="BE1197"/>
  <c r="BE1202"/>
  <c r="BE1208"/>
  <c r="BE1225"/>
  <c r="BE1227"/>
  <c r="BE1228"/>
  <c r="BE1230"/>
  <c r="BE219"/>
  <c r="BE221"/>
  <c r="BE259"/>
  <c r="BE271"/>
  <c r="BE340"/>
  <c r="BE348"/>
  <c r="BE356"/>
  <c r="BE396"/>
  <c r="BE401"/>
  <c r="BE417"/>
  <c r="BE422"/>
  <c r="BE448"/>
  <c r="BE503"/>
  <c r="BE609"/>
  <c r="BE659"/>
  <c r="BE737"/>
  <c r="BE796"/>
  <c r="BE801"/>
  <c r="BE846"/>
  <c r="BE853"/>
  <c r="BE874"/>
  <c r="BE1000"/>
  <c r="BE1014"/>
  <c r="BE1044"/>
  <c r="BE1120"/>
  <c r="BE1176"/>
  <c r="BE1186"/>
  <c r="BE102"/>
  <c r="BE160"/>
  <c r="BE210"/>
  <c r="BE252"/>
  <c r="BE278"/>
  <c r="BE332"/>
  <c r="BE376"/>
  <c r="BE384"/>
  <c r="BE391"/>
  <c r="BE412"/>
  <c r="BE427"/>
  <c r="BE443"/>
  <c r="BE458"/>
  <c r="BE464"/>
  <c r="BE470"/>
  <c r="BE481"/>
  <c r="BE483"/>
  <c r="BE487"/>
  <c r="BE507"/>
  <c r="BE608"/>
  <c r="BE791"/>
  <c r="BE803"/>
  <c r="BE869"/>
  <c r="BE879"/>
  <c r="BE886"/>
  <c r="BE1052"/>
  <c r="BE1058"/>
  <c r="BE1093"/>
  <c r="BE1114"/>
  <c r="BE1170"/>
  <c i="5" r="J56"/>
  <c r="E79"/>
  <c r="F87"/>
  <c r="J88"/>
  <c r="BE93"/>
  <c r="BE96"/>
  <c r="BE97"/>
  <c r="BE98"/>
  <c r="BE106"/>
  <c r="BE107"/>
  <c r="BE109"/>
  <c r="BE112"/>
  <c r="BE113"/>
  <c r="BE125"/>
  <c r="BE129"/>
  <c r="BE131"/>
  <c r="BE134"/>
  <c r="BE145"/>
  <c r="BE162"/>
  <c r="BE163"/>
  <c r="BE180"/>
  <c r="BE181"/>
  <c r="BE188"/>
  <c r="BE194"/>
  <c r="BE195"/>
  <c r="BE202"/>
  <c r="BE203"/>
  <c r="BE209"/>
  <c r="BE210"/>
  <c r="BE211"/>
  <c r="BE212"/>
  <c r="BE213"/>
  <c r="BE214"/>
  <c r="BE218"/>
  <c r="BE222"/>
  <c r="BE224"/>
  <c r="BE241"/>
  <c r="BE242"/>
  <c r="BE247"/>
  <c r="BE251"/>
  <c r="BE252"/>
  <c r="BE256"/>
  <c r="BE260"/>
  <c r="BE261"/>
  <c r="BE263"/>
  <c r="F88"/>
  <c r="BE104"/>
  <c r="BE116"/>
  <c r="BE117"/>
  <c r="BE122"/>
  <c r="BE128"/>
  <c r="BE135"/>
  <c r="BE137"/>
  <c r="BE138"/>
  <c r="BE142"/>
  <c r="BE143"/>
  <c r="BE147"/>
  <c r="BE148"/>
  <c r="BE153"/>
  <c r="BE154"/>
  <c r="BE158"/>
  <c r="BE168"/>
  <c r="BE169"/>
  <c r="BE170"/>
  <c r="BE172"/>
  <c r="BE179"/>
  <c r="BE200"/>
  <c r="BE205"/>
  <c r="BE206"/>
  <c r="BE208"/>
  <c r="BE217"/>
  <c r="BE225"/>
  <c r="BE229"/>
  <c r="BE239"/>
  <c r="BE240"/>
  <c r="BE245"/>
  <c r="BE253"/>
  <c r="BE259"/>
  <c r="J58"/>
  <c r="BE101"/>
  <c r="BE102"/>
  <c r="BE105"/>
  <c r="BE111"/>
  <c r="BE114"/>
  <c r="BE118"/>
  <c r="BE123"/>
  <c r="BE130"/>
  <c r="BE132"/>
  <c r="BE144"/>
  <c r="BE149"/>
  <c r="BE150"/>
  <c r="BE152"/>
  <c r="BE164"/>
  <c r="BE166"/>
  <c r="BE171"/>
  <c r="BE173"/>
  <c r="BE175"/>
  <c r="BE176"/>
  <c r="BE178"/>
  <c r="BE183"/>
  <c r="BE185"/>
  <c r="BE190"/>
  <c r="BE191"/>
  <c r="BE193"/>
  <c r="BE197"/>
  <c r="BE215"/>
  <c r="BE219"/>
  <c r="BE220"/>
  <c r="BE227"/>
  <c r="BE231"/>
  <c r="BE237"/>
  <c r="BE243"/>
  <c r="BE244"/>
  <c r="BE246"/>
  <c r="BE250"/>
  <c r="BE257"/>
  <c r="BE258"/>
  <c r="BE95"/>
  <c r="BE99"/>
  <c r="BE100"/>
  <c r="BE110"/>
  <c r="BE115"/>
  <c r="BE120"/>
  <c r="BE121"/>
  <c r="BE127"/>
  <c r="BE133"/>
  <c r="BE139"/>
  <c r="BE140"/>
  <c r="BE156"/>
  <c r="BE157"/>
  <c r="BE159"/>
  <c r="BE161"/>
  <c r="BE165"/>
  <c r="BE167"/>
  <c r="BE174"/>
  <c r="BE186"/>
  <c r="BE189"/>
  <c r="BE192"/>
  <c r="BE199"/>
  <c r="BE216"/>
  <c r="BE226"/>
  <c r="BE228"/>
  <c r="BE230"/>
  <c r="BE233"/>
  <c r="BE234"/>
  <c r="BE235"/>
  <c r="BE238"/>
  <c r="BE248"/>
  <c r="BE255"/>
  <c i="3" r="BK111"/>
  <c r="J111"/>
  <c r="J64"/>
  <c i="4" r="F58"/>
  <c r="E80"/>
  <c r="J88"/>
  <c r="BE95"/>
  <c r="BE111"/>
  <c r="BE123"/>
  <c r="BE125"/>
  <c r="BE128"/>
  <c r="BE138"/>
  <c r="BE143"/>
  <c r="BE152"/>
  <c r="BE155"/>
  <c r="BE156"/>
  <c r="BE159"/>
  <c r="BE161"/>
  <c r="BE162"/>
  <c r="BE163"/>
  <c r="BE166"/>
  <c r="BE168"/>
  <c r="BE170"/>
  <c r="BE174"/>
  <c r="BE177"/>
  <c r="BE178"/>
  <c r="BE180"/>
  <c r="BE181"/>
  <c r="BE187"/>
  <c r="BE188"/>
  <c r="BE192"/>
  <c r="BE197"/>
  <c r="BE204"/>
  <c r="BE209"/>
  <c r="BE210"/>
  <c r="BE211"/>
  <c r="BE218"/>
  <c r="BE222"/>
  <c r="BE227"/>
  <c r="BE237"/>
  <c r="BE244"/>
  <c r="BE245"/>
  <c r="BE246"/>
  <c r="BE248"/>
  <c r="BE254"/>
  <c i="3" r="BK495"/>
  <c r="J495"/>
  <c r="J72"/>
  <c i="4" r="J56"/>
  <c r="F89"/>
  <c r="BE98"/>
  <c r="BE117"/>
  <c r="BE124"/>
  <c r="BE129"/>
  <c r="BE132"/>
  <c r="BE146"/>
  <c r="BE147"/>
  <c r="BE148"/>
  <c r="BE150"/>
  <c r="BE173"/>
  <c r="BE175"/>
  <c r="BE185"/>
  <c r="BE195"/>
  <c r="BE202"/>
  <c r="BE207"/>
  <c r="BE226"/>
  <c r="BE234"/>
  <c r="BE238"/>
  <c r="BE241"/>
  <c r="BE250"/>
  <c r="BE256"/>
  <c r="BE258"/>
  <c r="J89"/>
  <c r="BE101"/>
  <c r="BE114"/>
  <c r="BE119"/>
  <c r="BE127"/>
  <c r="BE130"/>
  <c r="BE131"/>
  <c r="BE134"/>
  <c r="BE135"/>
  <c r="BE136"/>
  <c r="BE137"/>
  <c r="BE139"/>
  <c r="BE140"/>
  <c r="BE141"/>
  <c r="BE145"/>
  <c r="BE149"/>
  <c r="BE151"/>
  <c r="BE153"/>
  <c r="BE160"/>
  <c r="BE164"/>
  <c r="BE165"/>
  <c r="BE172"/>
  <c r="BE176"/>
  <c r="BE182"/>
  <c r="BE183"/>
  <c r="BE184"/>
  <c r="BE189"/>
  <c r="BE193"/>
  <c r="BE194"/>
  <c r="BE198"/>
  <c r="BE199"/>
  <c r="BE200"/>
  <c r="BE201"/>
  <c r="BE203"/>
  <c r="BE206"/>
  <c r="BE215"/>
  <c r="BE221"/>
  <c r="BE224"/>
  <c r="BE231"/>
  <c r="BE233"/>
  <c r="BE236"/>
  <c r="BE239"/>
  <c r="BE240"/>
  <c r="BE242"/>
  <c r="BE243"/>
  <c r="BE247"/>
  <c r="BE104"/>
  <c r="BE107"/>
  <c r="BE126"/>
  <c r="BE133"/>
  <c r="BE142"/>
  <c r="BE144"/>
  <c r="BE154"/>
  <c r="BE157"/>
  <c r="BE167"/>
  <c r="BE169"/>
  <c r="BE171"/>
  <c r="BE179"/>
  <c r="BE186"/>
  <c r="BE191"/>
  <c r="BE196"/>
  <c r="BE205"/>
  <c r="BE208"/>
  <c r="BE212"/>
  <c r="BE213"/>
  <c r="BE214"/>
  <c r="BE216"/>
  <c r="BE217"/>
  <c r="BE219"/>
  <c r="BE220"/>
  <c r="BE225"/>
  <c r="BE228"/>
  <c r="BE229"/>
  <c r="BE230"/>
  <c r="BE232"/>
  <c r="BE235"/>
  <c r="BE252"/>
  <c i="2" r="BK93"/>
  <c r="J93"/>
  <c r="J60"/>
  <c i="3" r="BE134"/>
  <c r="BE140"/>
  <c r="BE169"/>
  <c r="BE225"/>
  <c r="BE228"/>
  <c r="BE251"/>
  <c r="BE256"/>
  <c r="BE268"/>
  <c r="BE272"/>
  <c r="BE274"/>
  <c r="BE310"/>
  <c r="BE329"/>
  <c r="BE362"/>
  <c r="BE368"/>
  <c r="BE385"/>
  <c r="BE404"/>
  <c r="BE416"/>
  <c r="BE419"/>
  <c r="BE434"/>
  <c r="BE437"/>
  <c r="BE446"/>
  <c r="BE453"/>
  <c r="BE461"/>
  <c r="BE469"/>
  <c r="BE477"/>
  <c r="BE493"/>
  <c r="BE497"/>
  <c r="BE530"/>
  <c r="BE532"/>
  <c r="BE550"/>
  <c r="BE554"/>
  <c r="BE562"/>
  <c r="BE568"/>
  <c r="BE572"/>
  <c r="BE584"/>
  <c r="BE596"/>
  <c r="BE606"/>
  <c r="BE608"/>
  <c r="BE611"/>
  <c r="BE622"/>
  <c r="BE632"/>
  <c r="BE652"/>
  <c r="BE673"/>
  <c r="BE686"/>
  <c r="BE694"/>
  <c r="BE703"/>
  <c r="BE726"/>
  <c r="BE733"/>
  <c r="BE778"/>
  <c r="BE787"/>
  <c r="BE803"/>
  <c r="BE833"/>
  <c r="BE883"/>
  <c r="BE903"/>
  <c r="BE923"/>
  <c r="BE938"/>
  <c r="BE956"/>
  <c r="BE958"/>
  <c r="BE961"/>
  <c r="BE966"/>
  <c r="BE971"/>
  <c r="BE987"/>
  <c r="BE1010"/>
  <c r="BE1013"/>
  <c r="BE1016"/>
  <c r="BE1024"/>
  <c r="BE1025"/>
  <c r="BE1062"/>
  <c r="BE1089"/>
  <c r="BE1101"/>
  <c r="BE1170"/>
  <c r="BE1179"/>
  <c r="J56"/>
  <c r="F59"/>
  <c r="BE123"/>
  <c r="BE154"/>
  <c r="BE157"/>
  <c r="BE179"/>
  <c r="BE186"/>
  <c r="BE209"/>
  <c r="BE219"/>
  <c r="BE235"/>
  <c r="BE242"/>
  <c r="BE245"/>
  <c r="BE280"/>
  <c r="BE359"/>
  <c r="BE370"/>
  <c r="BE392"/>
  <c r="BE395"/>
  <c r="BE401"/>
  <c r="BE410"/>
  <c r="BE422"/>
  <c r="BE425"/>
  <c r="BE450"/>
  <c r="BE457"/>
  <c r="BE459"/>
  <c r="BE474"/>
  <c r="BE480"/>
  <c r="BE482"/>
  <c r="BE503"/>
  <c r="BE507"/>
  <c r="BE519"/>
  <c r="BE546"/>
  <c r="BE570"/>
  <c r="BE592"/>
  <c r="BE599"/>
  <c r="BE602"/>
  <c r="BE625"/>
  <c r="BE628"/>
  <c r="BE634"/>
  <c r="BE644"/>
  <c r="BE649"/>
  <c r="BE657"/>
  <c r="BE660"/>
  <c r="BE667"/>
  <c r="BE691"/>
  <c r="BE720"/>
  <c r="BE723"/>
  <c r="BE731"/>
  <c r="BE765"/>
  <c r="BE820"/>
  <c r="BE823"/>
  <c r="BE841"/>
  <c r="BE848"/>
  <c r="BE854"/>
  <c r="BE856"/>
  <c r="BE860"/>
  <c r="BE862"/>
  <c r="BE864"/>
  <c r="BE866"/>
  <c r="BE874"/>
  <c r="BE889"/>
  <c r="BE900"/>
  <c r="BE925"/>
  <c r="BE932"/>
  <c r="BE933"/>
  <c r="BE945"/>
  <c r="BE979"/>
  <c r="BE982"/>
  <c r="BE998"/>
  <c r="BE1030"/>
  <c r="BE1036"/>
  <c r="BE1039"/>
  <c r="BE1059"/>
  <c r="BE1069"/>
  <c r="BE1078"/>
  <c r="BE1107"/>
  <c r="BE1129"/>
  <c r="BE1133"/>
  <c r="BE1137"/>
  <c r="BE1146"/>
  <c r="BE1151"/>
  <c r="BE1157"/>
  <c r="BE1160"/>
  <c r="BE1168"/>
  <c r="BE1172"/>
  <c r="BE1174"/>
  <c r="BE1176"/>
  <c r="BE1186"/>
  <c r="BE1207"/>
  <c r="BE1216"/>
  <c r="BE1223"/>
  <c r="BE1226"/>
  <c r="BE1228"/>
  <c r="BE1231"/>
  <c r="BE1232"/>
  <c r="BE1235"/>
  <c r="BE1237"/>
  <c r="E50"/>
  <c r="BE113"/>
  <c r="BE117"/>
  <c r="BE131"/>
  <c r="BE147"/>
  <c r="BE151"/>
  <c r="BE159"/>
  <c r="BE184"/>
  <c r="BE203"/>
  <c r="BE206"/>
  <c r="BE260"/>
  <c r="BE262"/>
  <c r="BE284"/>
  <c r="BE295"/>
  <c r="BE321"/>
  <c r="BE326"/>
  <c r="BE344"/>
  <c r="BE347"/>
  <c r="BE375"/>
  <c r="BE380"/>
  <c r="BE398"/>
  <c r="BE407"/>
  <c r="BE413"/>
  <c r="BE440"/>
  <c r="BE514"/>
  <c r="BE516"/>
  <c r="BE524"/>
  <c r="BE543"/>
  <c r="BE575"/>
  <c r="BE578"/>
  <c r="BE587"/>
  <c r="BE613"/>
  <c r="BE617"/>
  <c r="BE631"/>
  <c r="BE637"/>
  <c r="BE647"/>
  <c r="BE655"/>
  <c r="BE670"/>
  <c r="BE676"/>
  <c r="BE681"/>
  <c r="BE706"/>
  <c r="BE712"/>
  <c r="BE714"/>
  <c r="BE762"/>
  <c r="BE781"/>
  <c r="BE784"/>
  <c r="BE790"/>
  <c r="BE793"/>
  <c r="BE795"/>
  <c r="BE811"/>
  <c r="BE839"/>
  <c r="BE844"/>
  <c r="BE871"/>
  <c r="BE880"/>
  <c r="BE911"/>
  <c r="BE915"/>
  <c r="BE920"/>
  <c r="BE928"/>
  <c r="BE940"/>
  <c r="BE942"/>
  <c r="BE1001"/>
  <c r="BE1007"/>
  <c r="BE1048"/>
  <c r="BE1066"/>
  <c r="BE1097"/>
  <c r="BE1104"/>
  <c r="BE1122"/>
  <c r="BE1125"/>
  <c r="BE1142"/>
  <c r="BE1154"/>
  <c r="BE1184"/>
  <c r="BE1205"/>
  <c r="BE115"/>
  <c r="BE126"/>
  <c r="BE162"/>
  <c r="BE166"/>
  <c r="BE172"/>
  <c r="BE175"/>
  <c r="BE191"/>
  <c r="BE216"/>
  <c r="BE222"/>
  <c r="BE232"/>
  <c r="BE249"/>
  <c r="BE270"/>
  <c r="BE276"/>
  <c r="BE278"/>
  <c r="BE282"/>
  <c r="BE307"/>
  <c r="BE323"/>
  <c r="BE350"/>
  <c r="BE357"/>
  <c r="BE372"/>
  <c r="BE428"/>
  <c r="BE431"/>
  <c r="BE443"/>
  <c r="BE464"/>
  <c r="BE466"/>
  <c r="BE472"/>
  <c r="BE486"/>
  <c r="BE511"/>
  <c r="BE527"/>
  <c r="BE534"/>
  <c r="BE537"/>
  <c r="BE540"/>
  <c r="BE565"/>
  <c r="BE581"/>
  <c r="BE590"/>
  <c r="BE619"/>
  <c r="BE641"/>
  <c r="BE663"/>
  <c r="BE689"/>
  <c r="BE697"/>
  <c r="BE700"/>
  <c r="BE717"/>
  <c r="BE739"/>
  <c r="BE743"/>
  <c r="BE756"/>
  <c r="BE767"/>
  <c r="BE769"/>
  <c r="BE770"/>
  <c r="BE773"/>
  <c r="BE826"/>
  <c r="BE828"/>
  <c r="BE837"/>
  <c r="BE846"/>
  <c r="BE850"/>
  <c r="BE852"/>
  <c r="BE858"/>
  <c r="BE877"/>
  <c r="BE894"/>
  <c r="BE906"/>
  <c r="BE914"/>
  <c r="BE948"/>
  <c r="BE950"/>
  <c r="BE963"/>
  <c r="BE969"/>
  <c r="BE976"/>
  <c r="BE990"/>
  <c r="BE995"/>
  <c r="BE1004"/>
  <c r="BE1019"/>
  <c r="BE1020"/>
  <c r="BE1028"/>
  <c r="BE1033"/>
  <c r="BE1042"/>
  <c r="BE1045"/>
  <c r="BE1050"/>
  <c r="BE1057"/>
  <c r="BE1064"/>
  <c r="BE1072"/>
  <c r="BE1075"/>
  <c r="BE1091"/>
  <c r="BE1099"/>
  <c r="BE1110"/>
  <c r="BE1113"/>
  <c r="BE1117"/>
  <c r="BE1139"/>
  <c r="BE1144"/>
  <c r="BE1148"/>
  <c r="BE1182"/>
  <c r="BE1189"/>
  <c r="BE1202"/>
  <c i="2" r="BE95"/>
  <c r="BE101"/>
  <c r="BE105"/>
  <c r="BE107"/>
  <c r="BE145"/>
  <c r="BE155"/>
  <c r="BE164"/>
  <c r="BE176"/>
  <c r="BE190"/>
  <c r="BE193"/>
  <c r="BE201"/>
  <c r="BE205"/>
  <c r="BE218"/>
  <c r="BE233"/>
  <c r="BE258"/>
  <c r="BE320"/>
  <c r="BE327"/>
  <c r="BE338"/>
  <c r="BE344"/>
  <c r="BE355"/>
  <c r="BE368"/>
  <c r="BE377"/>
  <c r="E48"/>
  <c r="J52"/>
  <c r="BE109"/>
  <c r="BE113"/>
  <c r="BE117"/>
  <c r="BE124"/>
  <c r="BE137"/>
  <c r="BE148"/>
  <c r="BE158"/>
  <c r="BE161"/>
  <c r="BE179"/>
  <c r="BE215"/>
  <c r="BE230"/>
  <c r="BE240"/>
  <c r="BE245"/>
  <c r="BE252"/>
  <c r="BE255"/>
  <c r="BE265"/>
  <c r="BE268"/>
  <c r="BE275"/>
  <c r="BE278"/>
  <c r="BE281"/>
  <c r="BE286"/>
  <c r="BE289"/>
  <c r="BE292"/>
  <c r="BE294"/>
  <c r="BE298"/>
  <c r="BE302"/>
  <c r="BE305"/>
  <c r="BE308"/>
  <c r="BE311"/>
  <c r="BE314"/>
  <c r="BE317"/>
  <c r="BE323"/>
  <c r="BE332"/>
  <c r="F55"/>
  <c r="BE97"/>
  <c r="BE347"/>
  <c r="BE351"/>
  <c i="5" r="F37"/>
  <c i="1" r="BB59"/>
  <c i="6" r="F38"/>
  <c i="1" r="BC60"/>
  <c i="5" r="F38"/>
  <c i="1" r="BC59"/>
  <c i="9" r="F35"/>
  <c i="1" r="BB63"/>
  <c i="10" r="F37"/>
  <c i="1" r="BD64"/>
  <c i="11" r="F34"/>
  <c i="1" r="BA65"/>
  <c i="13" r="F36"/>
  <c i="1" r="BA68"/>
  <c i="12" r="F38"/>
  <c i="1" r="BC67"/>
  <c i="13" r="F37"/>
  <c i="1" r="BB68"/>
  <c i="16" r="F39"/>
  <c i="1" r="BD71"/>
  <c i="17" r="F34"/>
  <c i="1" r="BA72"/>
  <c i="2" r="F34"/>
  <c i="1" r="BA55"/>
  <c i="4" r="F36"/>
  <c i="1" r="BA58"/>
  <c i="5" r="J36"/>
  <c i="1" r="AW59"/>
  <c i="7" r="J36"/>
  <c i="1" r="AW61"/>
  <c i="7" r="F38"/>
  <c i="1" r="BC61"/>
  <c i="8" r="F36"/>
  <c i="1" r="BA62"/>
  <c i="8" r="F39"/>
  <c i="1" r="BD62"/>
  <c i="10" r="F35"/>
  <c i="1" r="BB64"/>
  <c i="11" r="F37"/>
  <c i="1" r="BD65"/>
  <c i="13" r="J36"/>
  <c i="1" r="AW68"/>
  <c i="15" r="F36"/>
  <c i="1" r="BA70"/>
  <c i="2" r="J34"/>
  <c i="1" r="AW55"/>
  <c i="5" r="F39"/>
  <c i="1" r="BD59"/>
  <c i="2" r="F36"/>
  <c i="1" r="BC55"/>
  <c i="3" r="F36"/>
  <c i="1" r="BA57"/>
  <c i="4" r="F38"/>
  <c i="1" r="BC58"/>
  <c i="7" r="F36"/>
  <c i="1" r="BA61"/>
  <c i="8" r="F38"/>
  <c i="1" r="BC62"/>
  <c i="9" r="F34"/>
  <c i="1" r="BA63"/>
  <c i="10" r="F36"/>
  <c i="1" r="BC64"/>
  <c i="11" r="F36"/>
  <c i="1" r="BC65"/>
  <c i="12" r="F37"/>
  <c i="1" r="BB67"/>
  <c i="15" r="F39"/>
  <c i="1" r="BD70"/>
  <c r="AS54"/>
  <c i="3" r="F37"/>
  <c i="1" r="BB57"/>
  <c i="17" r="J34"/>
  <c i="1" r="AW72"/>
  <c i="2" r="F35"/>
  <c i="1" r="BB55"/>
  <c i="5" r="F36"/>
  <c i="1" r="BA59"/>
  <c i="7" r="F37"/>
  <c i="1" r="BB61"/>
  <c i="8" r="J36"/>
  <c i="1" r="AW62"/>
  <c i="9" r="J34"/>
  <c i="1" r="AW63"/>
  <c i="9" r="F37"/>
  <c i="1" r="BD63"/>
  <c i="10" r="J34"/>
  <c i="1" r="AW64"/>
  <c i="11" r="F35"/>
  <c i="1" r="BB65"/>
  <c i="12" r="F36"/>
  <c i="1" r="BA67"/>
  <c i="13" r="F39"/>
  <c i="1" r="BD68"/>
  <c i="4" r="J36"/>
  <c i="1" r="AW58"/>
  <c i="6" r="F39"/>
  <c i="1" r="BD60"/>
  <c i="6" r="J36"/>
  <c i="1" r="AW60"/>
  <c i="12" r="J36"/>
  <c i="1" r="AW67"/>
  <c i="14" r="F36"/>
  <c i="1" r="BA69"/>
  <c i="15" r="F38"/>
  <c i="1" r="BC70"/>
  <c i="2" r="F37"/>
  <c i="1" r="BD55"/>
  <c i="3" r="F39"/>
  <c i="1" r="BD57"/>
  <c i="17" r="F36"/>
  <c i="1" r="BC72"/>
  <c i="4" r="F39"/>
  <c i="1" r="BD58"/>
  <c i="6" r="F37"/>
  <c i="1" r="BB60"/>
  <c i="15" r="J36"/>
  <c i="1" r="AW70"/>
  <c i="3" r="J36"/>
  <c i="1" r="AW57"/>
  <c i="4" r="F37"/>
  <c i="1" r="BB58"/>
  <c i="7" r="F39"/>
  <c i="1" r="BD61"/>
  <c i="8" r="F37"/>
  <c i="1" r="BB62"/>
  <c i="9" r="F36"/>
  <c i="1" r="BC63"/>
  <c i="10" r="F34"/>
  <c i="1" r="BA64"/>
  <c i="11" r="J34"/>
  <c i="1" r="AW65"/>
  <c i="13" r="F38"/>
  <c i="1" r="BC68"/>
  <c i="6" r="F36"/>
  <c i="1" r="BA60"/>
  <c i="14" r="J36"/>
  <c i="1" r="AW69"/>
  <c i="14" r="F37"/>
  <c i="1" r="BB69"/>
  <c i="14" r="F38"/>
  <c i="1" r="BC69"/>
  <c i="14" r="F39"/>
  <c i="1" r="BD69"/>
  <c i="15" r="F37"/>
  <c i="1" r="BB70"/>
  <c i="16" r="F37"/>
  <c i="1" r="BB71"/>
  <c i="16" r="J36"/>
  <c i="1" r="AW71"/>
  <c i="3" r="F38"/>
  <c i="1" r="BC57"/>
  <c i="12" r="F39"/>
  <c i="1" r="BD67"/>
  <c i="16" r="F38"/>
  <c i="1" r="BC71"/>
  <c i="16" r="F36"/>
  <c i="1" r="BA71"/>
  <c i="17" r="F35"/>
  <c i="1" r="BB72"/>
  <c i="17" r="F37"/>
  <c i="1" r="BD72"/>
  <c i="17" l="1" r="R85"/>
  <c r="R84"/>
  <c r="T85"/>
  <c r="T84"/>
  <c r="P85"/>
  <c r="P84"/>
  <c i="1" r="AU72"/>
  <c i="15" r="R96"/>
  <c r="R95"/>
  <c i="13" r="R109"/>
  <c i="12" r="T92"/>
  <c r="T91"/>
  <c i="3" r="R111"/>
  <c i="16" r="R93"/>
  <c r="R92"/>
  <c i="11" r="P87"/>
  <c r="P86"/>
  <c i="1" r="AU65"/>
  <c i="7" r="T95"/>
  <c r="T94"/>
  <c i="6" r="P338"/>
  <c i="3" r="P111"/>
  <c i="13" r="BK109"/>
  <c r="J109"/>
  <c r="J64"/>
  <c i="9" r="P88"/>
  <c r="P87"/>
  <c i="1" r="AU63"/>
  <c i="15" r="P188"/>
  <c r="P96"/>
  <c r="P95"/>
  <c i="1" r="AU70"/>
  <c i="13" r="T109"/>
  <c i="10" r="P88"/>
  <c r="P87"/>
  <c i="1" r="AU64"/>
  <c i="2" r="P330"/>
  <c i="15" r="T188"/>
  <c r="T96"/>
  <c r="T95"/>
  <c i="8" r="T91"/>
  <c r="T90"/>
  <c i="7" r="P95"/>
  <c r="P94"/>
  <c i="1" r="AU61"/>
  <c i="6" r="P99"/>
  <c i="1" r="AU60"/>
  <c i="4" r="T93"/>
  <c r="T92"/>
  <c i="9" r="R88"/>
  <c r="R87"/>
  <c i="12" r="R92"/>
  <c r="R91"/>
  <c i="6" r="T338"/>
  <c i="3" r="P495"/>
  <c i="13" r="T448"/>
  <c r="T108"/>
  <c i="11" r="R87"/>
  <c r="R86"/>
  <c i="6" r="R100"/>
  <c i="5" r="T91"/>
  <c i="6" r="R338"/>
  <c i="14" r="R90"/>
  <c r="R89"/>
  <c i="13" r="R448"/>
  <c i="3" r="T495"/>
  <c i="2" r="R330"/>
  <c r="R92"/>
  <c i="8" r="BK91"/>
  <c r="J91"/>
  <c r="J64"/>
  <c i="4" r="P93"/>
  <c r="P92"/>
  <c i="1" r="AU58"/>
  <c i="8" r="R91"/>
  <c r="R90"/>
  <c i="7" r="R95"/>
  <c r="R94"/>
  <c i="2" r="T93"/>
  <c i="16" r="T93"/>
  <c r="T92"/>
  <c i="13" r="P448"/>
  <c i="10" r="R88"/>
  <c r="R87"/>
  <c i="5" r="R91"/>
  <c i="3" r="R495"/>
  <c r="R110"/>
  <c i="13" r="P109"/>
  <c i="10" r="T88"/>
  <c r="T87"/>
  <c i="8" r="P91"/>
  <c r="P90"/>
  <c i="1" r="AU62"/>
  <c i="6" r="T100"/>
  <c r="T99"/>
  <c i="5" r="P91"/>
  <c i="1" r="AU59"/>
  <c i="2" r="T330"/>
  <c r="T92"/>
  <c r="P93"/>
  <c r="P92"/>
  <c i="1" r="AU55"/>
  <c i="14" r="T90"/>
  <c r="T89"/>
  <c i="16" r="P93"/>
  <c r="P92"/>
  <c i="1" r="AU71"/>
  <c i="12" r="P92"/>
  <c r="P91"/>
  <c i="1" r="AU67"/>
  <c i="9" r="T88"/>
  <c r="T87"/>
  <c i="6" r="BK338"/>
  <c r="J338"/>
  <c r="J69"/>
  <c i="4" r="R93"/>
  <c r="R92"/>
  <c i="3" r="T111"/>
  <c r="T110"/>
  <c i="2" r="BK330"/>
  <c r="J330"/>
  <c r="J67"/>
  <c i="10" r="BK88"/>
  <c r="J88"/>
  <c r="J60"/>
  <c i="11" r="BK87"/>
  <c r="J87"/>
  <c r="J60"/>
  <c i="14" r="BK90"/>
  <c r="J90"/>
  <c r="J64"/>
  <c i="16" r="BK93"/>
  <c r="J93"/>
  <c r="J64"/>
  <c i="4" r="BK93"/>
  <c r="J93"/>
  <c r="J64"/>
  <c i="6" r="BK177"/>
  <c r="J177"/>
  <c r="J67"/>
  <c i="15" r="BK119"/>
  <c r="J119"/>
  <c r="J67"/>
  <c i="17" r="BK84"/>
  <c r="J84"/>
  <c i="7" r="BK95"/>
  <c r="BK94"/>
  <c r="J94"/>
  <c r="J63"/>
  <c i="9" r="BK88"/>
  <c r="J88"/>
  <c r="J60"/>
  <c i="12" r="BK92"/>
  <c r="J92"/>
  <c r="J64"/>
  <c i="15" r="BK188"/>
  <c r="J188"/>
  <c r="J69"/>
  <c i="13" r="BK108"/>
  <c r="J108"/>
  <c r="J63"/>
  <c i="3" r="BK110"/>
  <c r="J110"/>
  <c r="J63"/>
  <c i="2" r="BK92"/>
  <c r="J92"/>
  <c r="J59"/>
  <c i="7" r="J35"/>
  <c i="1" r="AV61"/>
  <c r="AT61"/>
  <c r="BC56"/>
  <c r="AY56"/>
  <c i="8" r="J35"/>
  <c i="1" r="AV62"/>
  <c r="AT62"/>
  <c r="BD56"/>
  <c i="9" r="J33"/>
  <c i="1" r="AV63"/>
  <c r="AT63"/>
  <c i="13" r="J35"/>
  <c i="1" r="AV68"/>
  <c r="AT68"/>
  <c i="12" r="J35"/>
  <c i="1" r="AV67"/>
  <c r="AT67"/>
  <c i="14" r="J35"/>
  <c i="1" r="AV69"/>
  <c r="AT69"/>
  <c i="15" r="F35"/>
  <c i="1" r="AZ70"/>
  <c i="3" r="F35"/>
  <c i="1" r="AZ57"/>
  <c i="7" r="F35"/>
  <c i="1" r="AZ61"/>
  <c i="8" r="F35"/>
  <c i="1" r="AZ62"/>
  <c r="BA56"/>
  <c r="AW56"/>
  <c r="BB56"/>
  <c r="AX56"/>
  <c i="11" r="F33"/>
  <c i="1" r="AZ65"/>
  <c i="12" r="F35"/>
  <c i="1" r="AZ67"/>
  <c i="4" r="F35"/>
  <c i="1" r="AZ58"/>
  <c i="5" r="F35"/>
  <c i="1" r="AZ59"/>
  <c i="11" r="J33"/>
  <c i="1" r="AV65"/>
  <c r="AT65"/>
  <c i="13" r="F35"/>
  <c i="1" r="AZ68"/>
  <c i="10" r="J33"/>
  <c i="1" r="AV64"/>
  <c r="AT64"/>
  <c i="14" r="F35"/>
  <c i="1" r="AZ69"/>
  <c i="15" r="J35"/>
  <c i="1" r="AV70"/>
  <c r="AT70"/>
  <c i="17" r="J30"/>
  <c i="1" r="AG72"/>
  <c i="2" r="J33"/>
  <c i="1" r="AV55"/>
  <c r="AT55"/>
  <c i="5" r="J32"/>
  <c i="1" r="AG59"/>
  <c i="6" r="F35"/>
  <c i="1" r="AZ60"/>
  <c i="16" r="F35"/>
  <c i="1" r="AZ71"/>
  <c r="BA66"/>
  <c r="AW66"/>
  <c i="17" r="J33"/>
  <c i="1" r="AV72"/>
  <c r="AT72"/>
  <c r="AN72"/>
  <c i="3" r="J35"/>
  <c i="1" r="AV57"/>
  <c r="AT57"/>
  <c i="9" r="F33"/>
  <c i="1" r="AZ63"/>
  <c i="10" r="F33"/>
  <c i="1" r="AZ64"/>
  <c i="4" r="J35"/>
  <c i="1" r="AV58"/>
  <c r="AT58"/>
  <c i="5" r="J35"/>
  <c i="1" r="AV59"/>
  <c r="AT59"/>
  <c i="6" r="J35"/>
  <c i="1" r="AV60"/>
  <c r="AT60"/>
  <c r="BB66"/>
  <c r="AX66"/>
  <c i="16" r="J35"/>
  <c i="1" r="AV71"/>
  <c r="AT71"/>
  <c r="BD66"/>
  <c r="BC66"/>
  <c r="AY66"/>
  <c i="17" r="F33"/>
  <c i="1" r="AZ72"/>
  <c i="2" r="F33"/>
  <c i="1" r="AZ55"/>
  <c i="6" l="1" r="R99"/>
  <c i="13" r="P108"/>
  <c i="1" r="AU68"/>
  <c i="3" r="P110"/>
  <c i="1" r="AU57"/>
  <c i="13" r="R108"/>
  <c i="15" r="BK96"/>
  <c r="BK95"/>
  <c r="J95"/>
  <c i="10" r="BK87"/>
  <c r="J87"/>
  <c r="J59"/>
  <c i="14" r="BK89"/>
  <c r="J89"/>
  <c r="J63"/>
  <c i="4" r="BK92"/>
  <c r="J92"/>
  <c r="J63"/>
  <c i="6" r="BK100"/>
  <c r="BK99"/>
  <c r="J99"/>
  <c i="16" r="BK92"/>
  <c r="J92"/>
  <c i="17" r="J59"/>
  <c i="12" r="BK91"/>
  <c r="J91"/>
  <c i="9" r="BK87"/>
  <c r="J87"/>
  <c i="8" r="BK90"/>
  <c r="J90"/>
  <c r="J63"/>
  <c i="11" r="BK86"/>
  <c r="J86"/>
  <c i="7" r="J95"/>
  <c r="J64"/>
  <c i="17" r="J39"/>
  <c i="1" r="AN59"/>
  <c i="5" r="J41"/>
  <c i="15" r="J32"/>
  <c i="1" r="AG70"/>
  <c r="BB54"/>
  <c r="W31"/>
  <c i="6" r="J32"/>
  <c i="1" r="AG60"/>
  <c r="AZ56"/>
  <c r="AV56"/>
  <c r="AT56"/>
  <c r="AU66"/>
  <c i="2" r="J30"/>
  <c i="1" r="AG55"/>
  <c i="11" r="J30"/>
  <c i="1" r="AG65"/>
  <c r="BC54"/>
  <c r="W32"/>
  <c i="7" r="J32"/>
  <c i="1" r="AG61"/>
  <c r="BD54"/>
  <c r="W33"/>
  <c i="9" r="J30"/>
  <c i="1" r="AG63"/>
  <c i="3" r="J32"/>
  <c i="1" r="AG57"/>
  <c i="13" r="J32"/>
  <c i="1" r="AG68"/>
  <c r="AU56"/>
  <c r="BA54"/>
  <c r="AW54"/>
  <c r="AK30"/>
  <c i="16" r="J32"/>
  <c i="1" r="AG71"/>
  <c i="12" r="J32"/>
  <c i="1" r="AG67"/>
  <c r="AZ66"/>
  <c r="AV66"/>
  <c r="AT66"/>
  <c i="15" l="1" r="J41"/>
  <c i="12" r="J41"/>
  <c i="11" r="J39"/>
  <c i="6" r="J41"/>
  <c i="9" r="J39"/>
  <c i="7" r="J41"/>
  <c i="16" r="J41"/>
  <c i="12" r="J63"/>
  <c i="15" r="J96"/>
  <c r="J64"/>
  <c i="6" r="J63"/>
  <c i="11" r="J59"/>
  <c i="9" r="J59"/>
  <c i="16" r="J63"/>
  <c i="15" r="J63"/>
  <c i="6" r="J100"/>
  <c r="J64"/>
  <c i="13" r="J41"/>
  <c i="1" r="AN68"/>
  <c i="3" r="J41"/>
  <c i="1" r="AN57"/>
  <c i="2" r="J39"/>
  <c i="1" r="AN55"/>
  <c r="AN61"/>
  <c r="AN63"/>
  <c r="AN65"/>
  <c r="AN60"/>
  <c r="AN67"/>
  <c r="AN70"/>
  <c r="AN71"/>
  <c r="AU54"/>
  <c i="4" r="J32"/>
  <c i="1" r="AG58"/>
  <c r="AN58"/>
  <c r="AY54"/>
  <c r="AX54"/>
  <c i="14" r="J32"/>
  <c i="1" r="AG69"/>
  <c r="AG66"/>
  <c r="AN66"/>
  <c i="8" r="J32"/>
  <c i="1" r="AG62"/>
  <c r="AN62"/>
  <c i="10" r="J30"/>
  <c i="1" r="AG64"/>
  <c r="W30"/>
  <c r="AZ54"/>
  <c r="AV54"/>
  <c r="AK29"/>
  <c i="4" l="1" r="J41"/>
  <c i="14" r="J41"/>
  <c i="8" r="J41"/>
  <c i="10" r="J39"/>
  <c i="1" r="AN64"/>
  <c r="AN69"/>
  <c r="AT54"/>
  <c r="W29"/>
  <c r="AG56"/>
  <c r="AN56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<sst xmlns="http://schemas.openxmlformats.org/spreadsheetml/2006/main">
  <si>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</si>
  <si>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</si>
  <si>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</si>
  <si>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</si>
  <si>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</si>
  <si>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{b3734c53-7f4c-4c46-94f2-7f4f7faeadec}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</si>
  <si>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</si>
  <si>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</si>
  <si>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</si>
  <si>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</si>
  <si>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</si>
  <si>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</si>
  <si>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</si>
  <si>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</si>
  <si>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22-09-2G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</si>
  <si>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</si>
  <si>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</si>
  <si>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základní školy Žitomířská - úprava 21.10. 2024</t>
  </si>
  <si>
    <t>KSO:</t>
  </si>
  <si>
    <t/>
  </si>
  <si>
    <t>CC-CZ:</t>
  </si>
  <si>
    <t>Místo:</t>
  </si>
  <si>
    <t xml:space="preserve"> </t>
  </si>
  <si>
    <t>Datum:</t>
  </si>
  <si>
    <t>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</si>
  <si>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</si>
  <si>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</si>
  <si>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</si>
  <si>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</si>
  <si>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</si>
  <si>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</si>
  <si>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</si>
  <si>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</si>
  <si>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</si>
  <si>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</si>
  <si>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</si>
  <si>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</si>
  <si>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</si>
  <si>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</si>
  <si>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</si>
  <si>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</si>
  <si>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</si>
  <si>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</si>
  <si>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</si>
  <si>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</si>
  <si>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</si>
  <si>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</si>
  <si>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</si>
  <si>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</si>
  <si>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</si>
  <si>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</si>
  <si>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</si>
  <si>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</si>
  <si>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</si>
  <si>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</si>
  <si>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</si>
  <si>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</si>
  <si>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</si>
  <si>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</si>
  <si>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</si>
  <si>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</si>
  <si>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</si>
  <si>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</si>
  <si>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</si>
  <si>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</si>
  <si>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</si>
  <si>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</si>
  <si>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</si>
  <si>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</si>
  <si>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</si>
  <si>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</si>
  <si>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</si>
  <si>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</si>
  <si>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</si>
  <si>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</si>
  <si>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00 - Demolice, příprava území</t>
  </si>
  <si>
    <t>STA</t>
  </si>
  <si>
    <t>1</t>
  </si>
  <si>
    <t>{88decde8-b850-456d-86ab-d10594c63cbc}</t>
  </si>
  <si>
    <t>2</t>
  </si>
  <si>
    <t>02</t>
  </si>
  <si>
    <t>SO 01 - Navrhovaná přístavba a stavební úpravy stávajícího objektu školy</t>
  </si>
  <si>
    <t>{9648db02-6914-4256-9254-6fe1b1cc0525}</t>
  </si>
  <si>
    <t>SO 01.1 - Stavební část</t>
  </si>
  <si>
    <t>Soupis</t>
  </si>
  <si>
    <t>{ddfad4f7-b6bc-489c-894a-68c686b58dbb}</t>
  </si>
  <si>
    <t>SO 01.2 - ZTI, vnitřní vodovod, kanalizace, plynovod</t>
  </si>
  <si>
    <t>{00de7580-6e57-4be5-872d-0c172e17be1c}</t>
  </si>
  <si>
    <t>03</t>
  </si>
  <si>
    <t>SO 01.3 - Vzduchotechnika</t>
  </si>
  <si>
    <t>{ecf3400e-4e69-4cc4-b584-c57447291519}</t>
  </si>
  <si>
    <t>04</t>
  </si>
  <si>
    <t>SO 01.4 - Vytápění</t>
  </si>
  <si>
    <t>{4b4258b4-fd6f-4212-b3bc-877f3bd6bab0}</t>
  </si>
  <si>
    <t>05</t>
  </si>
  <si>
    <t>SO 01.5 - Silnoproudé rozvody</t>
  </si>
  <si>
    <t>{795845d7-719d-4967-bfa2-db6c38a79da0}</t>
  </si>
  <si>
    <t>06</t>
  </si>
  <si>
    <t>SO 01.6 - Slabopoudé rozvody</t>
  </si>
  <si>
    <t>{2563d3b9-da87-4503-bb99-3dd7ba6ff2cb}</t>
  </si>
  <si>
    <t xml:space="preserve">SO 03.11 -  Vodovod - Přípojka stávající školy a vnitřní rozvody</t>
  </si>
  <si>
    <t>{6e848a41-374c-4798-8c16-f44c2ee34b01}</t>
  </si>
  <si>
    <t>SO 04.11, SO 04.12 - Kanalizace splašková - přípojka a vnitřní kanalizace pro objekt č.p.1360</t>
  </si>
  <si>
    <t>{6b7eb8c5-3e9c-4c6e-9ae6-39d25d67fdf0}</t>
  </si>
  <si>
    <t xml:space="preserve">SO 4.13, SO04.14 - Kanalizace splašková a dešťová - vnitřní,  pro stávající objekt (ÚDRŽBA)</t>
  </si>
  <si>
    <t>{d379f35e-2ebc-41c8-af01-2b16347db4ab}</t>
  </si>
  <si>
    <t>SO 10 - Bezbariérový výtah pro dotaci</t>
  </si>
  <si>
    <t>{19324ae1-1682-4a21-963f-f5dc8555763c}</t>
  </si>
  <si>
    <t>SO 10.1 - Bourací práce</t>
  </si>
  <si>
    <t>{e4650a26-13a9-4753-a23d-f4bff2d31799}</t>
  </si>
  <si>
    <t>SO10.2 - Stavební část</t>
  </si>
  <si>
    <t>{7f734896-46d7-4616-bf09-8404373593da}</t>
  </si>
  <si>
    <t>SO 10.3 - ZTI, vnitřní vodovod, kanalizace, plynovod</t>
  </si>
  <si>
    <t>{16393bfd-a17a-424e-b1c5-244be5344fa3}</t>
  </si>
  <si>
    <t>SO 10.4 - Vytápění</t>
  </si>
  <si>
    <t>{6e3229b1-0c14-4e6e-9500-ba2c0a763fbd}</t>
  </si>
  <si>
    <t>SO 10.5 - Silnoproudé rozvody</t>
  </si>
  <si>
    <t>{180d53db-4dc0-4595-b83b-509625c307d8}</t>
  </si>
  <si>
    <t>07</t>
  </si>
  <si>
    <t>VRN</t>
  </si>
  <si>
    <t>VON</t>
  </si>
  <si>
    <t>{63a14f1f-3755-4518-be26-4b8988ec5c7e}</t>
  </si>
  <si>
    <t>KRYCÍ LIST SOUPISU PRACÍ</t>
  </si>
  <si>
    <t>Objekt:</t>
  </si>
  <si>
    <t>01 - SO 00 - Demolice, příprava území</t>
  </si>
  <si>
    <t xml:space="preserve"> Český Brod k.ú. 622737</t>
  </si>
  <si>
    <t>Město Český Brod</t>
  </si>
  <si>
    <t>GREBNER spol. s r.o.</t>
  </si>
  <si>
    <t>Ing. 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</si>
  <si>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</si>
  <si>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</si>
  <si>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</si>
  <si>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</si>
  <si>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</si>
  <si>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</si>
  <si>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</si>
  <si>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</si>
  <si>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</si>
  <si>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</si>
  <si>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</si>
  <si>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</si>
  <si>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</si>
  <si>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</si>
  <si>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</si>
  <si>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</si>
  <si>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</si>
  <si>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</si>
  <si>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</si>
  <si>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</si>
  <si>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</si>
  <si>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</si>
  <si>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</si>
  <si>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</si>
  <si>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</si>
  <si>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</si>
  <si>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</si>
  <si>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</si>
  <si>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</si>
  <si>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</si>
  <si>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</si>
  <si>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</si>
  <si>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</si>
  <si>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</si>
  <si>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</si>
  <si>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</si>
  <si>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</si>
  <si>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m2</t>
  </si>
  <si>
    <t>CS ÚRS 2024 02</t>
  </si>
  <si>
    <t>4</t>
  </si>
  <si>
    <t>-1427436869</t>
  </si>
  <si>
    <t>Online PSC</t>
  </si>
  <si>
    <t>https://podminky.urs.cz/item/CS_URS_2024_02/113107162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</si>
  <si>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</si>
  <si>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</si>
  <si>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354197794</t>
  </si>
  <si>
    <t>https://podminky.urs.cz/item/CS_URS_2024_02/113107182</t>
  </si>
  <si>
    <t>P</t>
  </si>
  <si>
    <t>Poznámka k položce:_x000d_
část přilehající k budově_x000d_
_x000d_
Celkové úpravy povrchů jsou řešeny v rámci stavby pavilonu v souborech SO 00 a SO 08.</t>
  </si>
  <si>
    <t>VV</t>
  </si>
  <si>
    <t xml:space="preserve">(15,8+12,3)*1,5  "část asfaltového povrchu obvodu stavby</t>
  </si>
  <si>
    <t>3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</si>
  <si>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</si>
  <si>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</si>
  <si>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-725994782</t>
  </si>
  <si>
    <t>https://podminky.urs.cz/item/CS_URS_2024_02/113107331</t>
  </si>
  <si>
    <t>Poznámka k položce:_x000d_
Bourání přiléhajících venkovních objektů je řešeno v souborech SO 00 a SO 10 výstavby pavilonu</t>
  </si>
  <si>
    <t xml:space="preserve">9,8*1,2  "část betonového povrchu</t>
  </si>
  <si>
    <t>119003223</t>
  </si>
  <si>
    <t>Pomocné konstrukce při zabezpečení výkopu svislé ocelové mobilní oplocení, výšky přes 1,5 do 2,2 m panely vyplněné profilovaným plechem zřízení</t>
  </si>
  <si>
    <t>m</t>
  </si>
  <si>
    <t>955080830</t>
  </si>
  <si>
    <t>https://podminky.urs.cz/item/CS_URS_2024_02/119003223</t>
  </si>
  <si>
    <t>5</t>
  </si>
  <si>
    <t>119003224</t>
  </si>
  <si>
    <t>Pomocné konstrukce při zabezpečení výkopu svislé ocelové mobilní oplocení, výšky přes 1,5 do 2,2 m panely vyplněné profilovaným plechem odstranění</t>
  </si>
  <si>
    <t>-1013798387</t>
  </si>
  <si>
    <t>https://podminky.urs.cz/item/CS_URS_2024_02/119003224</t>
  </si>
  <si>
    <t>6</t>
  </si>
  <si>
    <t>121151113</t>
  </si>
  <si>
    <t>Sejmutí ornice strojně při souvislé ploše přes 100 do 500 m2, tl. vrstvy do 200 mm</t>
  </si>
  <si>
    <t>1793305617</t>
  </si>
  <si>
    <t>https://podminky.urs.cz/item/CS_URS_2024_02/121151113</t>
  </si>
  <si>
    <t xml:space="preserve">(28,8+22+18,7+25,2)*1,5  "část zatravněné části obvodu stavby</t>
  </si>
  <si>
    <t>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</si>
  <si>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</si>
  <si>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</si>
  <si>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m3</t>
  </si>
  <si>
    <t>-1045098415</t>
  </si>
  <si>
    <t>https://podminky.urs.cz/item/CS_URS_2024_02/162351104</t>
  </si>
  <si>
    <t xml:space="preserve">142*0,2  "ornice na meziskládku k dalšímu použití</t>
  </si>
  <si>
    <t>Svislé a kompletní konstrukce</t>
  </si>
  <si>
    <t>8</t>
  </si>
  <si>
    <t>317944321</t>
  </si>
  <si>
    <t>Válcované nosníky dodatečně osazované do připravených otvorů bez zazdění hlav do č. 12</t>
  </si>
  <si>
    <t>t</t>
  </si>
  <si>
    <t>-27277204</t>
  </si>
  <si>
    <t>https://podminky.urs.cz/item/CS_URS_2024_02/317944321</t>
  </si>
  <si>
    <t>IPE 120 - překlady</t>
  </si>
  <si>
    <t xml:space="preserve">(1,4*2+1,555*4)*10,6*0,001  "3NP</t>
  </si>
  <si>
    <t xml:space="preserve">2*1,5*10,6*0,001  "2NP</t>
  </si>
  <si>
    <t xml:space="preserve">(4*1,5+4*1,2)*10,6*0,001  "1PP</t>
  </si>
  <si>
    <t>Součet</t>
  </si>
  <si>
    <t>9</t>
  </si>
  <si>
    <t>317944323</t>
  </si>
  <si>
    <t>Válcované nosníky dodatečně osazované do připravených otvorů bez zazdění hlav č. 14 až 22</t>
  </si>
  <si>
    <t>-1089369987</t>
  </si>
  <si>
    <t>https://podminky.urs.cz/item/CS_URS_2024_02/317944323</t>
  </si>
  <si>
    <t xml:space="preserve">IPE  140</t>
  </si>
  <si>
    <t xml:space="preserve">4*1,8*12,9*0,001  "2NP  </t>
  </si>
  <si>
    <t xml:space="preserve">(4*1,4)*12,9*0,001  "1PP</t>
  </si>
  <si>
    <t>IPE 180</t>
  </si>
  <si>
    <t xml:space="preserve">2,5*4*18,8*0,001  "3NP</t>
  </si>
  <si>
    <t>UPE 180</t>
  </si>
  <si>
    <t xml:space="preserve">2*2,8*19,7*0,001  "3NP</t>
  </si>
  <si>
    <t>IPE 200</t>
  </si>
  <si>
    <t xml:space="preserve">(2,35*4+2,8*4)*22,4*0,001  "3NP</t>
  </si>
  <si>
    <t>Úpravy povrchů, podlahy a osazování výplní</t>
  </si>
  <si>
    <t>10</t>
  </si>
  <si>
    <t>632683112</t>
  </si>
  <si>
    <t>Sešívání trhlin v betonových podlahách ocelovými sponkami se zálivkou pryskyřicí vzdálenosti sponek přes 10 do 15 cm</t>
  </si>
  <si>
    <t>-1533594924</t>
  </si>
  <si>
    <t>https://podminky.urs.cz/item/CS_URS_2024_02/632683112</t>
  </si>
  <si>
    <t xml:space="preserve">3,3*6  " 1PP, S00.03 - předpoklad</t>
  </si>
  <si>
    <t xml:space="preserve">6,8*9  "1NP S01.10, 11, 12 -předpoklad</t>
  </si>
  <si>
    <t xml:space="preserve">5*3+6,5*3  "2NP, S02.06, S02.1 - předpoklad</t>
  </si>
  <si>
    <t xml:space="preserve">6*7+5*3  "3NP, S03.1, S03.5, S03.6 předpoklad</t>
  </si>
  <si>
    <t>Ostatní konstrukce a práce, bourání</t>
  </si>
  <si>
    <t>11</t>
  </si>
  <si>
    <t>961044111</t>
  </si>
  <si>
    <t>Bourání základů z betonu prostého</t>
  </si>
  <si>
    <t>510936935</t>
  </si>
  <si>
    <t>https://podminky.urs.cz/item/CS_URS_2024_02/961044111</t>
  </si>
  <si>
    <t xml:space="preserve">(6,2+6,175+1,055)*0,65*1,1+(6,2+4,3)*0,4*1,1  "1PP, kotelna</t>
  </si>
  <si>
    <t>12</t>
  </si>
  <si>
    <t>962031133</t>
  </si>
  <si>
    <t>Bourání příček nebo přizdívek z cihel pálených plných nebo dutých, tl. přes 100 do 150 mm</t>
  </si>
  <si>
    <t>-147905315</t>
  </si>
  <si>
    <t>https://podminky.urs.cz/item/CS_URS_2024_02/962031133</t>
  </si>
  <si>
    <t xml:space="preserve">6,6*3,75  "3NP S03.05</t>
  </si>
  <si>
    <t xml:space="preserve">(2,2+1+2,5)*3,75  "3NP, schodiště</t>
  </si>
  <si>
    <t>(1,6+2,8)*3,4 "1NP, SO1.12</t>
  </si>
  <si>
    <t xml:space="preserve">(4,235+2,09+2,89)*3  "1PP,  SOO.09</t>
  </si>
  <si>
    <t>13</t>
  </si>
  <si>
    <t>962032231</t>
  </si>
  <si>
    <t>Bourání zdiva nadzákladového z cihel pálených plných nebo lícových nebo vápenopískových, na maltu vápennou nebo vápenocementovou, objemu přes 1 m3</t>
  </si>
  <si>
    <t>-549372800</t>
  </si>
  <si>
    <t>https://podminky.urs.cz/item/CS_URS_2024_02/962032231</t>
  </si>
  <si>
    <t>(5,3+0,9)*3,6*0,61 "3NP, SO3.02</t>
  </si>
  <si>
    <t>14</t>
  </si>
  <si>
    <t>963051113</t>
  </si>
  <si>
    <t>Bourání železobetonových stropů deskových, tl. přes 80 mm</t>
  </si>
  <si>
    <t>-1441255971</t>
  </si>
  <si>
    <t>https://podminky.urs.cz/item/CS_URS_2024_02/963051113</t>
  </si>
  <si>
    <t xml:space="preserve">6,4*6,4*0,35  "1NP, SO1.07, kotelna</t>
  </si>
  <si>
    <t>963053935</t>
  </si>
  <si>
    <t>Bourání železobetonových monolitických schodišťových ramen zazděných oboustranně</t>
  </si>
  <si>
    <t>-75571906</t>
  </si>
  <si>
    <t>https://podminky.urs.cz/item/CS_URS_2024_02/963053935</t>
  </si>
  <si>
    <t xml:space="preserve">(2,9*2+2,2++2,4+2,85)*1,1  "trojramenné schodiště 4NP</t>
  </si>
  <si>
    <t>16</t>
  </si>
  <si>
    <t>965042141</t>
  </si>
  <si>
    <t>Bourání mazanin betonových nebo z litého asfaltu tl. do 100 mm, plochy přes 4 m2</t>
  </si>
  <si>
    <t>-167440145</t>
  </si>
  <si>
    <t>https://podminky.urs.cz/item/CS_URS_2024_02/965042141</t>
  </si>
  <si>
    <t xml:space="preserve">2,2*1,6*0,05  "podesta ve 4NP - předpoklad tl.50mm</t>
  </si>
  <si>
    <t>4,995*2,5*0,1 "3NP - pod schody</t>
  </si>
  <si>
    <t>1PP</t>
  </si>
  <si>
    <t xml:space="preserve">34,6*0,1  "S00.01, chodba</t>
  </si>
  <si>
    <t xml:space="preserve">6,425*9,515*0,1  "S00.04, klub</t>
  </si>
  <si>
    <t xml:space="preserve">45,4*0,1  "S00.07,  chodba</t>
  </si>
  <si>
    <t xml:space="preserve">40,9*0,1  "S00.09, dílna</t>
  </si>
  <si>
    <t xml:space="preserve">(9,48*6,425+4,5*0,35)*0,1   "S00.10, družina</t>
  </si>
  <si>
    <t xml:space="preserve">(2*1,735+3,225*1,83)*0,1  "S00.13,17</t>
  </si>
  <si>
    <t>17</t>
  </si>
  <si>
    <t>965045113</t>
  </si>
  <si>
    <t>Bourání potěrů tl. do 50 mm cementových nebo pískocementových, plochy přes 4 m2</t>
  </si>
  <si>
    <t>-999132398</t>
  </si>
  <si>
    <t>https://podminky.urs.cz/item/CS_URS_2024_02/965045113</t>
  </si>
  <si>
    <t>4,995*2,5*0,05 "3NP - pod schody - předpoklad</t>
  </si>
  <si>
    <t>18</t>
  </si>
  <si>
    <t>965046111</t>
  </si>
  <si>
    <t>Broušení stávajících betonových podlah úběr do 3 mm</t>
  </si>
  <si>
    <t>-130021565</t>
  </si>
  <si>
    <t>https://podminky.urs.cz/item/CS_URS_2024_02/965046111</t>
  </si>
  <si>
    <t xml:space="preserve">3,3*2,795  " S00.03</t>
  </si>
  <si>
    <t>1NP</t>
  </si>
  <si>
    <t xml:space="preserve">7,5+37,7+39,9  "S01.10, S01.11, S01.12</t>
  </si>
  <si>
    <t>2NP</t>
  </si>
  <si>
    <t xml:space="preserve">23,7+33,1  "S02.06, S02.01</t>
  </si>
  <si>
    <t>3NP</t>
  </si>
  <si>
    <t xml:space="preserve">24,6+35,1+64,1  "S03.1, S03.5, S03.6</t>
  </si>
  <si>
    <t>19</t>
  </si>
  <si>
    <t>965049113</t>
  </si>
  <si>
    <t>Bourání mazanin Příplatek k cenám za bourání mazanin betonových s rabicovým pletivem, tl. do 100 mm</t>
  </si>
  <si>
    <t>-2016683733</t>
  </si>
  <si>
    <t>https://podminky.urs.cz/item/CS_URS_2024_02/965049113</t>
  </si>
  <si>
    <t xml:space="preserve">4,995*2,5*0,1 "3NP - pod schody  -předpoklad</t>
  </si>
  <si>
    <t>20</t>
  </si>
  <si>
    <t>965081223</t>
  </si>
  <si>
    <t>Bourání podlah z dlaždic bez podkladního lože nebo mazaniny, s jakoukoliv výplní spár keramických nebo xylolitových tl. přes 10 mm plochy přes 1 m2</t>
  </si>
  <si>
    <t>1060593508</t>
  </si>
  <si>
    <t>https://podminky.urs.cz/item/CS_URS_2024_02/965081223</t>
  </si>
  <si>
    <t xml:space="preserve">2,2*1,6  "podesta ve 4NP</t>
  </si>
  <si>
    <t>4,995*2,5 "3NP - pod schody</t>
  </si>
  <si>
    <t xml:space="preserve">7,1+37,7+39,9  "1NP, S01.10, S01.11, S01.12</t>
  </si>
  <si>
    <t xml:space="preserve">(34,6+45,4)  "1PP, S00.01, S00.07</t>
  </si>
  <si>
    <t xml:space="preserve">3,3*2,795  " 1PP, S00.03</t>
  </si>
  <si>
    <t>965081601</t>
  </si>
  <si>
    <t>Odsekání soklíků včetně otlučení podkladní omítky až na zdivo schodišťových</t>
  </si>
  <si>
    <t>2116008520</t>
  </si>
  <si>
    <t>https://podminky.urs.cz/item/CS_URS_2024_02/965081601</t>
  </si>
  <si>
    <t>(6,3+4,9)*2+(3,3+2,795*2)+(22,19*2+1,96)</t>
  </si>
  <si>
    <t>22</t>
  </si>
  <si>
    <t>965082923</t>
  </si>
  <si>
    <t>Odstranění násypu pod podlahami nebo ochranného násypu na střechách tl. do 100 mm, plochy přes 2 m2</t>
  </si>
  <si>
    <t>2110881725</t>
  </si>
  <si>
    <t>https://podminky.urs.cz/item/CS_URS_2024_02/965082923</t>
  </si>
  <si>
    <t>23</t>
  </si>
  <si>
    <t>966080115</t>
  </si>
  <si>
    <t>Bourání kontaktního zateplení včetně povrchové úpravy omítkou nebo nátěrem z desek z minerální vlny, tloušťky přes 120 do 180 mm</t>
  </si>
  <si>
    <t>220784806</t>
  </si>
  <si>
    <t>https://podminky.urs.cz/item/CS_URS_2024_02/966080115</t>
  </si>
  <si>
    <t xml:space="preserve">(4,3+6,4)*9,5  "část nad kotelnou</t>
  </si>
  <si>
    <t>24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</si>
  <si>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</si>
  <si>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</si>
  <si>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-1771500378</t>
  </si>
  <si>
    <t>https://podminky.urs.cz/item/CS_URS_2024_02/967031132</t>
  </si>
  <si>
    <t xml:space="preserve">2,3*5*0,61+2,3*2*0,3+2,3*2*4*0,2  "dveře</t>
  </si>
  <si>
    <t xml:space="preserve">2,5*2*0,61+2,5*0,35+2,3*0,2*2*5  "dveře</t>
  </si>
  <si>
    <t xml:space="preserve">2,3*2*0,2*8  "dveře</t>
  </si>
  <si>
    <t>2,3*2*0,75+2,3*4*0,3 "dveře</t>
  </si>
  <si>
    <t>(1,75*16)*0,3 "okna</t>
  </si>
  <si>
    <t>25</t>
  </si>
  <si>
    <t>968062355</t>
  </si>
  <si>
    <t>Vybourání dřevěných rámů oken s křídly, dveřních zárubní, vrat, stěn, ostění nebo obkladů rámů oken s křídly dvojitých, plochy do 2 m2</t>
  </si>
  <si>
    <t>-1590704286</t>
  </si>
  <si>
    <t>https://podminky.urs.cz/item/CS_URS_2024_02/968062355</t>
  </si>
  <si>
    <t xml:space="preserve">1,095*1,75*8  "1PP</t>
  </si>
  <si>
    <t>26</t>
  </si>
  <si>
    <t>968072455</t>
  </si>
  <si>
    <t>Vybourání kovových rámů oken s křídly, dveřních zárubní, vrat, stěn, ostění nebo obkladů dveřních zárubní, plochy do 2 m2</t>
  </si>
  <si>
    <t>-52690846</t>
  </si>
  <si>
    <t>https://podminky.urs.cz/item/CS_URS_2024_02/968072455</t>
  </si>
  <si>
    <t>1,05*2,2+0,75*2,06+0,9*2,1+1*2,2 "3NP - dveře</t>
  </si>
  <si>
    <t xml:space="preserve">0,75*2,1+1,05*2,2+0,8*1,9+1*2,2*2  "2NP</t>
  </si>
  <si>
    <t xml:space="preserve">0,9*2+1*2,2*6+0,75*2*2  "1NP</t>
  </si>
  <si>
    <t xml:space="preserve">0,9*2,1*3+1*2,2*3  "1PP</t>
  </si>
  <si>
    <t>27</t>
  </si>
  <si>
    <t>968072456</t>
  </si>
  <si>
    <t>Vybourání kovových rámů oken s křídly, dveřních zárubní, vrat, stěn, ostění nebo obkladů dveřních zárubní, plochy přes 2 m2</t>
  </si>
  <si>
    <t>-1409379944</t>
  </si>
  <si>
    <t>https://podminky.urs.cz/item/CS_URS_2024_02/968072456</t>
  </si>
  <si>
    <t xml:space="preserve">1,9*2,34  "2NP</t>
  </si>
  <si>
    <t xml:space="preserve">2,32*2,2  "1NP</t>
  </si>
  <si>
    <t>28</t>
  </si>
  <si>
    <t>971033681</t>
  </si>
  <si>
    <t>Vybourání otvorů ve zdivu základovém nebo nadzákladovém z cihel, tvárnic, příčkovek z cihel pálených na maltu vápennou nebo vápenocementovou plochy do 4 m2, tl. do 900 mm</t>
  </si>
  <si>
    <t>818481853</t>
  </si>
  <si>
    <t>https://podminky.urs.cz/item/CS_URS_2024_02/971033681</t>
  </si>
  <si>
    <t xml:space="preserve">1,2*2,4*0,61+1*2,3*0,3  "3NP, pro D126, D 127</t>
  </si>
  <si>
    <t xml:space="preserve">1,4*2,15*0,61+0,9*2,15+0,4*0,2*2,2  "2NP, pro D119, D123, D117</t>
  </si>
  <si>
    <t xml:space="preserve">1,5*2,37*0,3+0,7*2,4*0,61  "1NP,  D 113</t>
  </si>
  <si>
    <t xml:space="preserve">1*2,3*0,75+0,3*0,8*0,75+0,75*1,1*0,75+1*2,3*0,3*2  ", 1PP,  ,D103, D104, D107</t>
  </si>
  <si>
    <t>29</t>
  </si>
  <si>
    <t>971034471</t>
  </si>
  <si>
    <t>Vybourání otvorů ve zdivu základovém nebo nadzákladovém z cihel, tvárnic, příčkovek z cihel pálených na maltu vápennou nebo vápenocementovou z jedné strany, plochy do 0,25 m2, tl. do 750 mm</t>
  </si>
  <si>
    <t>kus</t>
  </si>
  <si>
    <t>-924408706</t>
  </si>
  <si>
    <t>https://podminky.urs.cz/item/CS_URS_2024_02/971034471</t>
  </si>
  <si>
    <t xml:space="preserve">6  "1PP - prostupy</t>
  </si>
  <si>
    <t>30</t>
  </si>
  <si>
    <t>973031335</t>
  </si>
  <si>
    <t>Vysekání výklenků nebo kapes ve zdivu z cihel na maltu vápennou nebo vápenocementovou kapes, plochy do 0,16 m2, hl. do 300 mm</t>
  </si>
  <si>
    <t>-1374891409</t>
  </si>
  <si>
    <t>https://podminky.urs.cz/item/CS_URS_2024_02/973031335</t>
  </si>
  <si>
    <t xml:space="preserve">1  "1PP, S00.10, ZTI</t>
  </si>
  <si>
    <t>31</t>
  </si>
  <si>
    <t>973031345</t>
  </si>
  <si>
    <t>Vysekání výklenků nebo kapes ve zdivu z cihel na maltu vápennou nebo vápenocementovou kapes, plochy do 0,25 m2, hl. do 300 mm</t>
  </si>
  <si>
    <t>-1511822590</t>
  </si>
  <si>
    <t>https://podminky.urs.cz/item/CS_URS_2024_02/973031345</t>
  </si>
  <si>
    <t xml:space="preserve">7  "3NP, uložení překladů IPE</t>
  </si>
  <si>
    <t xml:space="preserve">3  "2NP, </t>
  </si>
  <si>
    <t xml:space="preserve">2  "1NP</t>
  </si>
  <si>
    <t xml:space="preserve">7  "1PP</t>
  </si>
  <si>
    <t>32</t>
  </si>
  <si>
    <t>973031813</t>
  </si>
  <si>
    <t>Vysekání výklenků nebo kapes ve zdivu z cihel na maltu vápennou nebo vápenocementovou kapes pro zavázání nových příček, tl. do 150 mm</t>
  </si>
  <si>
    <t>-1677049507</t>
  </si>
  <si>
    <t>https://podminky.urs.cz/item/CS_URS_2024_02/973031813</t>
  </si>
  <si>
    <t xml:space="preserve">4*2,9  "1PP</t>
  </si>
  <si>
    <t>33</t>
  </si>
  <si>
    <t>973031825</t>
  </si>
  <si>
    <t>Vysekání výklenků nebo kapes ve zdivu z cihel na maltu vápennou nebo vápenocementovou kapes pro zavázání nových zdí, tl. do 450 mm</t>
  </si>
  <si>
    <t>-1553122805</t>
  </si>
  <si>
    <t>https://podminky.urs.cz/item/CS_URS_2024_02/973031825</t>
  </si>
  <si>
    <t xml:space="preserve">7*3,2  "1PP</t>
  </si>
  <si>
    <t xml:space="preserve">6*3,6  "1NP</t>
  </si>
  <si>
    <t xml:space="preserve">4*3,6  "2NP</t>
  </si>
  <si>
    <t xml:space="preserve">4*3,6  "3NP</t>
  </si>
  <si>
    <t>34</t>
  </si>
  <si>
    <t>974031666</t>
  </si>
  <si>
    <t>Vysekání rýh ve zdivu cihelném na maltu vápennou nebo vápenocementovou pro vtahování nosníků do zdí, před vybouráním otvoru do hl. 150 mm, při v. nosníku do 250 mm</t>
  </si>
  <si>
    <t>-893785752</t>
  </si>
  <si>
    <t>https://podminky.urs.cz/item/CS_URS_2024_02/974031666</t>
  </si>
  <si>
    <t xml:space="preserve">1,2*2+1,5*6  "1PP</t>
  </si>
  <si>
    <t>35</t>
  </si>
  <si>
    <t>978015361</t>
  </si>
  <si>
    <t>Otlučení vápenných nebo vápenocementových omítek vnějších ploch s vyškrabáním spar a s očištěním zdiva stupně členitosti 1 a 2, v rozsahu přes 30 do 50 %</t>
  </si>
  <si>
    <t>-461723067</t>
  </si>
  <si>
    <t>https://podminky.urs.cz/item/CS_URS_2024_02/978015361</t>
  </si>
  <si>
    <t xml:space="preserve">7,2*0,4*4*2+14,5*0,4*2+8,9*0,4*4  "příprava přístaveb</t>
  </si>
  <si>
    <t>36</t>
  </si>
  <si>
    <t>981011314</t>
  </si>
  <si>
    <t>Demolice budov postupným rozebíráním z cihel, kamene, smíšeného nebo hrázděného zdiva, tvárnic na maltu vápennou nebo vápenocementovou s podílem konstrukcí přes 20 do 25 %</t>
  </si>
  <si>
    <t>300364450</t>
  </si>
  <si>
    <t>https://podminky.urs.cz/item/CS_URS_2024_02/981011314</t>
  </si>
  <si>
    <t>7,2*7,2*4,3 "1NP, kotelna , SO1.07 na D.1.1b-02</t>
  </si>
  <si>
    <t xml:space="preserve">2*3*2,9   "Demolice bočního vstupu vč. základových konstrukcí a podkladních vrstev pochozí dlažby  XIV.</t>
  </si>
  <si>
    <t>37</t>
  </si>
  <si>
    <t>997013213</t>
  </si>
  <si>
    <t>Vnitrostaveništní doprava suti a vybouraných hmot vodorovně do 50 m s naložením ručně pro budovy a haly výšky přes 9 do 12 m</t>
  </si>
  <si>
    <t>-1123215295</t>
  </si>
  <si>
    <t>https://podminky.urs.cz/item/CS_URS_2024_02/997013213</t>
  </si>
  <si>
    <t>997</t>
  </si>
  <si>
    <t>Přesun sutě</t>
  </si>
  <si>
    <t>38</t>
  </si>
  <si>
    <t>997006002</t>
  </si>
  <si>
    <t>Úprava stavebního odpadu třídění strojové</t>
  </si>
  <si>
    <t>-1681117609</t>
  </si>
  <si>
    <t>https://podminky.urs.cz/item/CS_URS_2024_02/997006002</t>
  </si>
  <si>
    <t xml:space="preserve">108,14  "suť demoliční</t>
  </si>
  <si>
    <t>39</t>
  </si>
  <si>
    <t>997013501</t>
  </si>
  <si>
    <t>Odvoz suti a vybouraných hmot na skládku nebo meziskládku se složením, na vzdálenost do 1 km</t>
  </si>
  <si>
    <t>-1996155091</t>
  </si>
  <si>
    <t>https://podminky.urs.cz/item/CS_URS_2024_02/997013501</t>
  </si>
  <si>
    <t>40</t>
  </si>
  <si>
    <t>997013509</t>
  </si>
  <si>
    <t>Odvoz suti a vybouraných hmot na skládku nebo meziskládku se složením, na vzdálenost Příplatek k ceně za každý další započatý 1 km přes 1 km</t>
  </si>
  <si>
    <t>1974863329</t>
  </si>
  <si>
    <t>https://podminky.urs.cz/item/CS_URS_2024_02/997013509</t>
  </si>
  <si>
    <t>Poznámka k položce:_x000d_
Sládku určí dodavatel - max. vzdálenost 5km</t>
  </si>
  <si>
    <t>396,655*4 'Přepočtené koeficientem množství</t>
  </si>
  <si>
    <t>41</t>
  </si>
  <si>
    <t>-1214325692</t>
  </si>
  <si>
    <t xml:space="preserve">2,782  "nebezpečný odpad - skládka 30km</t>
  </si>
  <si>
    <t>2,782*29 'Přepočtené koeficientem množství</t>
  </si>
  <si>
    <t>42</t>
  </si>
  <si>
    <t>997013861</t>
  </si>
  <si>
    <t>Poplatek za uložení stavebního odpadu na recyklační skládce (skládkovné) z prostého betonu zatříděného do Katalogu odpadů pod kódem 17 01 01</t>
  </si>
  <si>
    <t>750386972</t>
  </si>
  <si>
    <t>https://podminky.urs.cz/item/CS_URS_2024_02/997013861</t>
  </si>
  <si>
    <t xml:space="preserve">28,444+58,989+0,056+0,006+3,822   "beton</t>
  </si>
  <si>
    <t>43</t>
  </si>
  <si>
    <t>997013862</t>
  </si>
  <si>
    <t>Poplatek za uložení stavebního odpadu na recyklační skládce (skládkovné) z armovaného betonu zatříděného do Katalogu odpadů pod kódem 17 01 01</t>
  </si>
  <si>
    <t>933631294</t>
  </si>
  <si>
    <t>https://podminky.urs.cz/item/CS_URS_2024_02/997013862</t>
  </si>
  <si>
    <t xml:space="preserve">34,406+5,247  "žb</t>
  </si>
  <si>
    <t>44</t>
  </si>
  <si>
    <t>997013863</t>
  </si>
  <si>
    <t>Poplatek za uložení stavebního odpadu na recyklační skládce (skládkovné) cihelného zatříděného do Katalogu odpadů pod kódem 17 01 02</t>
  </si>
  <si>
    <t>-754211446</t>
  </si>
  <si>
    <t>https://podminky.urs.cz/item/CS_URS_2024_02/997013863</t>
  </si>
  <si>
    <t xml:space="preserve">23,159+24,507+2,341+22,3+2,064+0,062+1,843+1,092+0,741+1,418+0,104  "cihly</t>
  </si>
  <si>
    <t>45</t>
  </si>
  <si>
    <t>997013871</t>
  </si>
  <si>
    <t>Poplatek za uložení stavebního odpadu na recyklační skládce (skládkovné) směsného stavebního a demoličního zatříděného do Katalogu odpadů pod kódem 17 09 04</t>
  </si>
  <si>
    <t>-1304452209</t>
  </si>
  <si>
    <t>https://podminky.urs.cz/item/CS_URS_2024_02/997013871</t>
  </si>
  <si>
    <t xml:space="preserve">10,826+0,699+0,95+3,65+0,602+108,14+3,571  "demoliční odpad</t>
  </si>
  <si>
    <t>46</t>
  </si>
  <si>
    <t>997013875</t>
  </si>
  <si>
    <t>Poplatek za uložení stavebního odpadu na recyklační skládce (skládkovné) asfaltového bez obsahu dehtu zatříděného do Katalogu odpadů pod kódem 17 03 02</t>
  </si>
  <si>
    <t>1995275444</t>
  </si>
  <si>
    <t>https://podminky.urs.cz/item/CS_URS_2024_02/997013875</t>
  </si>
  <si>
    <t xml:space="preserve">9,273*0,7  "asfalt běžný -70%</t>
  </si>
  <si>
    <t>47</t>
  </si>
  <si>
    <t>997013873</t>
  </si>
  <si>
    <t>Poplatek za uložení stavebního odpadu na recyklační skládce (skládkovné) zeminy a kamení zatříděného do Katalogu odpadů pod kódem 17 05 04</t>
  </si>
  <si>
    <t>222326905</t>
  </si>
  <si>
    <t>https://podminky.urs.cz/item/CS_URS_2024_02/997013873</t>
  </si>
  <si>
    <t xml:space="preserve">12,224+35,543  "podkladní vrstvy</t>
  </si>
  <si>
    <t>48</t>
  </si>
  <si>
    <t>997013814</t>
  </si>
  <si>
    <t>Poplatek za uložení stavebního odpadu na skládce (skládkovné) z izolačních materiálů zatříděného do Katalogu odpadů pod kódem 17 06 04</t>
  </si>
  <si>
    <t>-1265869853</t>
  </si>
  <si>
    <t>https://podminky.urs.cz/item/CS_URS_2024_02/997013814</t>
  </si>
  <si>
    <t>1,83 "KZS,izolace</t>
  </si>
  <si>
    <t>49</t>
  </si>
  <si>
    <t>997013847</t>
  </si>
  <si>
    <t>Poplatek za uložení stavebního odpadu na skládce (skládkovné) asfaltového s obsahem dehtu zatříděného do Katalogu odpadů pod kódem 17 03 01</t>
  </si>
  <si>
    <t>-1538364552</t>
  </si>
  <si>
    <t>https://podminky.urs.cz/item/CS_URS_2024_02/997013847</t>
  </si>
  <si>
    <t xml:space="preserve">9,273*0,3  "asfalt nebezpečný -30%</t>
  </si>
  <si>
    <t>998</t>
  </si>
  <si>
    <t>Přesun hmot</t>
  </si>
  <si>
    <t>50</t>
  </si>
  <si>
    <t>998001123</t>
  </si>
  <si>
    <t>Přesun hmot pro demolice objektů výšky do 21 m</t>
  </si>
  <si>
    <t>578674583</t>
  </si>
  <si>
    <t>https://podminky.urs.cz/item/CS_URS_2024_02/998001123</t>
  </si>
  <si>
    <t xml:space="preserve">100,31  "demolice</t>
  </si>
  <si>
    <t>PSV</t>
  </si>
  <si>
    <t>Práce a dodávky PSV</t>
  </si>
  <si>
    <t>725</t>
  </si>
  <si>
    <t>Zdravotechnika - zařizovací předměty</t>
  </si>
  <si>
    <t>51</t>
  </si>
  <si>
    <t>725210821</t>
  </si>
  <si>
    <t>Demontáž umyvadel bez výtokových armatur umyvadel</t>
  </si>
  <si>
    <t>soubor</t>
  </si>
  <si>
    <t>634721096</t>
  </si>
  <si>
    <t>https://podminky.urs.cz/item/CS_URS_2024_02/725210821</t>
  </si>
  <si>
    <t xml:space="preserve">3  "3NP</t>
  </si>
  <si>
    <t xml:space="preserve">1  "1NP</t>
  </si>
  <si>
    <t xml:space="preserve">3  "1PP</t>
  </si>
  <si>
    <t>52</t>
  </si>
  <si>
    <t>725310823R</t>
  </si>
  <si>
    <t>Demontáž dřezů vestavěných včetně  kuchyňských sestav</t>
  </si>
  <si>
    <t>946161410</t>
  </si>
  <si>
    <t xml:space="preserve">1  "1PP</t>
  </si>
  <si>
    <t xml:space="preserve">4  "1NP</t>
  </si>
  <si>
    <t xml:space="preserve">1  "2NP</t>
  </si>
  <si>
    <t>763</t>
  </si>
  <si>
    <t>Konstrukce suché výstavby</t>
  </si>
  <si>
    <t>53</t>
  </si>
  <si>
    <t>763121811</t>
  </si>
  <si>
    <t>Demontáž předsazených nebo šachtových stěn ze sádrokartonových desek s nosnou konstrukcí z ocelových profilů jednoduchých, opláštění jednoduché</t>
  </si>
  <si>
    <t>-516168029</t>
  </si>
  <si>
    <t>https://podminky.urs.cz/item/CS_URS_2024_02/763121811</t>
  </si>
  <si>
    <t xml:space="preserve">(9,51+6,425)*2*1,2  "1PP, S00.04</t>
  </si>
  <si>
    <t>54</t>
  </si>
  <si>
    <t>763431802</t>
  </si>
  <si>
    <t>Demontáž podhledu minerálního na zavěšeném na roštu polozapuštěném</t>
  </si>
  <si>
    <t>48644966</t>
  </si>
  <si>
    <t>https://podminky.urs.cz/item/CS_URS_2024_02/763431802</t>
  </si>
  <si>
    <t xml:space="preserve">34,6  "1PP, S00.01</t>
  </si>
  <si>
    <t>766</t>
  </si>
  <si>
    <t>Konstrukce truhlářské</t>
  </si>
  <si>
    <t>55</t>
  </si>
  <si>
    <t>766691812</t>
  </si>
  <si>
    <t>Demontáž parapetních desek dřevěných nebo plastových šířky přes 300 mm</t>
  </si>
  <si>
    <t>452446253</t>
  </si>
  <si>
    <t>https://podminky.urs.cz/item/CS_URS_2024_02/766691812</t>
  </si>
  <si>
    <t xml:space="preserve">4  "1PP</t>
  </si>
  <si>
    <t>776</t>
  </si>
  <si>
    <t>Podlahy povlakové</t>
  </si>
  <si>
    <t>56</t>
  </si>
  <si>
    <t>776201812</t>
  </si>
  <si>
    <t>Demontáž povlakových podlahovin lepených ručně s podložkou</t>
  </si>
  <si>
    <t>429205944</t>
  </si>
  <si>
    <t>https://podminky.urs.cz/item/CS_URS_2024_02/776201812</t>
  </si>
  <si>
    <t xml:space="preserve">6,425*9,515  "S00.04, klub</t>
  </si>
  <si>
    <t xml:space="preserve">(9,48*6,425+4,5*0,35)   "S00.10, družina</t>
  </si>
  <si>
    <t xml:space="preserve">37,7*0,5  "S01.11 ,50%</t>
  </si>
  <si>
    <t xml:space="preserve">7,1+39,9  "S01.4+S001.12</t>
  </si>
  <si>
    <t xml:space="preserve">23,7+33,1  "S02.1,S02.6</t>
  </si>
  <si>
    <t>57</t>
  </si>
  <si>
    <t>776410811</t>
  </si>
  <si>
    <t>Demontáž soklíků nebo lišt pryžových nebo plastových</t>
  </si>
  <si>
    <t>-1425782040</t>
  </si>
  <si>
    <t>https://podminky.urs.cz/item/CS_URS_2024_02/776410811</t>
  </si>
  <si>
    <t xml:space="preserve">(6,425+9,515)*2  "S00.04, klub</t>
  </si>
  <si>
    <t xml:space="preserve">(9,48+6,425+4,5+0,35)*2   "S00.10, družina</t>
  </si>
  <si>
    <t xml:space="preserve">(5,2+5,8+2,8+2,3+4)*2  "1NP</t>
  </si>
  <si>
    <t xml:space="preserve">(4,7+5+4,9+6,5)*2   "2NP</t>
  </si>
  <si>
    <t xml:space="preserve">(6,6+15+5+4,2)*2  "3NP</t>
  </si>
  <si>
    <t>781</t>
  </si>
  <si>
    <t>Dokončovací práce - obklady</t>
  </si>
  <si>
    <t>58</t>
  </si>
  <si>
    <t>781473810</t>
  </si>
  <si>
    <t>Demontáž obkladů z dlaždic keramických lepených</t>
  </si>
  <si>
    <t>-1348327230</t>
  </si>
  <si>
    <t>https://podminky.urs.cz/item/CS_URS_2024_02/781473810</t>
  </si>
  <si>
    <t xml:space="preserve">(6,4*2+9,5)*1,2+1,5*1,6+5*1,6  "S00.4, S00.9, D00.10</t>
  </si>
  <si>
    <t xml:space="preserve">1,2*1,6+(4+3+2,5)*0,9  "S0.11,S0.12</t>
  </si>
  <si>
    <t xml:space="preserve">1,2*1,6*3   "S03.5, 6</t>
  </si>
  <si>
    <t>F11</t>
  </si>
  <si>
    <t>fasáda F.11</t>
  </si>
  <si>
    <t>195,44</t>
  </si>
  <si>
    <t>F12</t>
  </si>
  <si>
    <t>spodní část rohové přístavby</t>
  </si>
  <si>
    <t>31,46</t>
  </si>
  <si>
    <t>ob</t>
  </si>
  <si>
    <t>obklad keramický</t>
  </si>
  <si>
    <t>69,34</t>
  </si>
  <si>
    <t>OS</t>
  </si>
  <si>
    <t>obvod stavby pro sanaci</t>
  </si>
  <si>
    <t>129</t>
  </si>
  <si>
    <t>P31</t>
  </si>
  <si>
    <t>PLOCHA PODLAHY NADZEMNÍCH PATER</t>
  </si>
  <si>
    <t>97,8</t>
  </si>
  <si>
    <t>P32</t>
  </si>
  <si>
    <t>skladba podlahy na terénu</t>
  </si>
  <si>
    <t>185</t>
  </si>
  <si>
    <t>P33</t>
  </si>
  <si>
    <t xml:space="preserve">podlaha na terénu </t>
  </si>
  <si>
    <t>99,3</t>
  </si>
  <si>
    <t>02 - SO 01 - Navrhovaná přístavba a stavební úpravy stávajícího objektu školy</t>
  </si>
  <si>
    <t>P35</t>
  </si>
  <si>
    <t>nová nášlapná plocha</t>
  </si>
  <si>
    <t>136,3</t>
  </si>
  <si>
    <t>Soupis:</t>
  </si>
  <si>
    <t>P36</t>
  </si>
  <si>
    <t>nové vrstvy - dlažba</t>
  </si>
  <si>
    <t>121,8</t>
  </si>
  <si>
    <t>01 - SO 01.1 - Stavební část</t>
  </si>
  <si>
    <t>P39</t>
  </si>
  <si>
    <t>Kotelna - stěrka</t>
  </si>
  <si>
    <t>P40</t>
  </si>
  <si>
    <t>multifunkční místnost</t>
  </si>
  <si>
    <t>M2</t>
  </si>
  <si>
    <t>21,2</t>
  </si>
  <si>
    <t>P41</t>
  </si>
  <si>
    <t>SCHODIŠTĚ 4NP</t>
  </si>
  <si>
    <t>13,3</t>
  </si>
  <si>
    <t>R11</t>
  </si>
  <si>
    <t xml:space="preserve">jižní nároží - plocha střechy s atikou </t>
  </si>
  <si>
    <t>64,803</t>
  </si>
  <si>
    <t>V</t>
  </si>
  <si>
    <t>celkový výkop</t>
  </si>
  <si>
    <t>336,64</t>
  </si>
  <si>
    <t>z</t>
  </si>
  <si>
    <t>zpětný zásyp</t>
  </si>
  <si>
    <t>303,012</t>
  </si>
  <si>
    <t xml:space="preserve">    2 - Zakládání</t>
  </si>
  <si>
    <t xml:space="preserve">    4 - Vodorovné konstrukce</t>
  </si>
  <si>
    <t xml:space="preserve">    D2 - Fasády: skladby F.11, F.12</t>
  </si>
  <si>
    <t xml:space="preserve">    D3 - Sanace spodní stavby - F14</t>
  </si>
  <si>
    <t xml:space="preserve">    712 - Povlakové krytiny - střechy, skladby R.11</t>
  </si>
  <si>
    <t xml:space="preserve">    711 - Izolace proti vodě, vlhkosti a plynům</t>
  </si>
  <si>
    <t xml:space="preserve">    713 - Izolace tepelné</t>
  </si>
  <si>
    <t xml:space="preserve">    735 - Ústřední vytápění - otopná tělesa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</si>
  <si>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</si>
  <si>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</si>
  <si>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</si>
  <si>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</si>
  <si>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784 - Dokončovací práce - malby a tapety</t>
  </si>
  <si>
    <t xml:space="preserve">    786 - Dokončovací práce - čalounické úpravy</t>
  </si>
  <si>
    <t>-645642931</t>
  </si>
  <si>
    <t>982037200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</si>
  <si>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</si>
  <si>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</si>
  <si>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-1246688134</t>
  </si>
  <si>
    <t>https://podminky.urs.cz/item/CS_URS_2024_02/132251254</t>
  </si>
  <si>
    <t xml:space="preserve">OS*1,7*1,4  "obkop stavby</t>
  </si>
  <si>
    <t>(8*1,6*2+6,7*0,6)*1 "základové pasy rohové přístavby</t>
  </si>
  <si>
    <t xml:space="preserve">(15,5+12,3+18,7+9,8)+(28,8+18,7+25,2)  "obvod stavby pro sanaci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</si>
  <si>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</si>
  <si>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</si>
  <si>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-1595906140</t>
  </si>
  <si>
    <t>https://podminky.urs.cz/item/CS_URS_2024_02/162351103</t>
  </si>
  <si>
    <t>V +Z "výkop na meziskládku a zpět na zásyp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</si>
  <si>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</si>
  <si>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</si>
  <si>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447091847</t>
  </si>
  <si>
    <t>https://podminky.urs.cz/item/CS_URS_2024_02/162651112</t>
  </si>
  <si>
    <t xml:space="preserve">V-Z  "skládka - přebytečná zemina</t>
  </si>
  <si>
    <t xml:space="preserve">(PI*0,4*0,4*20)   "P1 - P5, celková délka 5ks pilot</t>
  </si>
  <si>
    <t>167151111</t>
  </si>
  <si>
    <t>Nakládání, skládání a překládání neulehlého výkopku nebo sypaniny strojně nakládání, množství přes 100 m3, z hornin třídy těžitelnosti I, skupiny 1 až 3</t>
  </si>
  <si>
    <t>527921763</t>
  </si>
  <si>
    <t>https://podminky.urs.cz/item/CS_URS_2024_02/167151111</t>
  </si>
  <si>
    <t xml:space="preserve">V  "nakládka na meziskládce</t>
  </si>
  <si>
    <t>171201231</t>
  </si>
  <si>
    <t>505181007</t>
  </si>
  <si>
    <t>https://podminky.urs.cz/item/CS_URS_2024_02/171201231</t>
  </si>
  <si>
    <t xml:space="preserve">V-Z  "přebytečná zemina</t>
  </si>
  <si>
    <t>43,681*1,7 'Přepočtené koeficientem množství</t>
  </si>
  <si>
    <t>174151102</t>
  </si>
  <si>
    <t>Zásyp sypaninou z jakékoliv horniny strojně s uložením výkopku ve vrstvách se zhutněním v prostorách s omezeným pohybem stroje s urovnáním povrchu zásypu</t>
  </si>
  <si>
    <t>451016854</t>
  </si>
  <si>
    <t>https://podminky.urs.cz/item/CS_URS_2024_02/174151102</t>
  </si>
  <si>
    <t>V "celkový výkop</t>
  </si>
  <si>
    <t xml:space="preserve">-(OS*1,8*0,1)  "izolační vrstvy</t>
  </si>
  <si>
    <t xml:space="preserve">-(PI*0,4*0,4*1,5+((7,25+6,7)*0,6+6,64*0,45)*0,85)  "zákl. pasy rohové přístavby</t>
  </si>
  <si>
    <t>Zakládání</t>
  </si>
  <si>
    <t>226212614</t>
  </si>
  <si>
    <t>Velkoprofilové vrty náběrovým vrtáním svislé zapažené ocelovými pažnicemi průměru přes 650 do 850 mm, v hl od 0 do 10 m v hornině tř. IV</t>
  </si>
  <si>
    <t>-1239139314</t>
  </si>
  <si>
    <t>https://podminky.urs.cz/item/CS_URS_2024_02/226212614</t>
  </si>
  <si>
    <t>Poznámka k položce:_x000d_
Alternativně lze použít piloty 600mm dle statiky.</t>
  </si>
  <si>
    <t xml:space="preserve">17  "piloty d=800mm, přístavba, 5ks</t>
  </si>
  <si>
    <t>226212615</t>
  </si>
  <si>
    <t>Velkoprofilové vrty náběrovým vrtáním svislé zapažené ocelovými pažnicemi průměru přes 650 do 850 mm, v hl od 0 do 10 m v hornině tř. V</t>
  </si>
  <si>
    <t>-1477476383</t>
  </si>
  <si>
    <t>https://podminky.urs.cz/item/CS_URS_2024_02/226212615</t>
  </si>
  <si>
    <t xml:space="preserve">3  "piloty d=800mm, přístavba, 5ks</t>
  </si>
  <si>
    <t>231212113</t>
  </si>
  <si>
    <t>Zřízení výplně pilot zapažených s vytažením pažnic z vrtu svislých z betonu železového, v hl od 0 do 10 m, při průměru piloty přes 650 do 1250 mm</t>
  </si>
  <si>
    <t>527118934</t>
  </si>
  <si>
    <t>https://podminky.urs.cz/item/CS_URS_2024_02/231212113</t>
  </si>
  <si>
    <t xml:space="preserve">20  "piloty d=800mm, přístavba, 5ks</t>
  </si>
  <si>
    <t>M</t>
  </si>
  <si>
    <t>58932937</t>
  </si>
  <si>
    <t>beton C 25/30 X0,XC1-4,XD1-2,XA1-2,XF1 kamenivo frakce 0/22</t>
  </si>
  <si>
    <t>-933358061</t>
  </si>
  <si>
    <t>231611114</t>
  </si>
  <si>
    <t>Výztuž pilot betonovaných do země z oceli 10 505 (R)</t>
  </si>
  <si>
    <t>-79540074</t>
  </si>
  <si>
    <t>https://podminky.urs.cz/item/CS_URS_2024_02/231611114</t>
  </si>
  <si>
    <t xml:space="preserve">214*1,1*0,001  "statika s 10% rezervou</t>
  </si>
  <si>
    <t>239111113</t>
  </si>
  <si>
    <t>Odbourání vrchní znehodnocené části výplně betonových pilot při průměru piloty přes 650 do 1250 mm</t>
  </si>
  <si>
    <t>-1927435971</t>
  </si>
  <si>
    <t>https://podminky.urs.cz/item/CS_URS_2024_02/239111113</t>
  </si>
  <si>
    <t>Poznámka k položce:_x000d_
Odvoz na skládku řešen v SO 10.1</t>
  </si>
  <si>
    <t xml:space="preserve">5*0,4  "piloty - předpoklad</t>
  </si>
  <si>
    <t>273313611</t>
  </si>
  <si>
    <t>Základy z betonu prostého desky z betonu kamenem neprokládaného tř. C 16/20</t>
  </si>
  <si>
    <t>-973682589</t>
  </si>
  <si>
    <t>https://podminky.urs.cz/item/CS_URS_2024_02/273313611</t>
  </si>
  <si>
    <t xml:space="preserve">7,5*7,5*0,05  "podklad jižní přístavby</t>
  </si>
  <si>
    <t>273321511</t>
  </si>
  <si>
    <t>Základy z betonu železového (bez výztuže) desky z betonu bez zvláštních nároků na prostředí tř. C 25/30</t>
  </si>
  <si>
    <t>845968349</t>
  </si>
  <si>
    <t>https://podminky.urs.cz/item/CS_URS_2024_02/273321511</t>
  </si>
  <si>
    <t xml:space="preserve">48*0,15  "přístavba rohová</t>
  </si>
  <si>
    <t>273362021</t>
  </si>
  <si>
    <t>Výztuž základů desek ze svařovaných sítí z drátů typu KARI</t>
  </si>
  <si>
    <t>-76883236</t>
  </si>
  <si>
    <t>https://podminky.urs.cz/item/CS_URS_2024_02/273362021</t>
  </si>
  <si>
    <t xml:space="preserve">48*2*5,4*0,001*1,2  "deska rohová, KARI 8/150  + 20% přídavek dle Statiky</t>
  </si>
  <si>
    <t>274321611</t>
  </si>
  <si>
    <t>Základy z betonu železového (bez výztuže) pasy z betonu bez zvláštních nároků na prostředí tř. C 30/37</t>
  </si>
  <si>
    <t>535777800</t>
  </si>
  <si>
    <t>https://podminky.urs.cz/item/CS_URS_2024_02/274321611</t>
  </si>
  <si>
    <t xml:space="preserve">7,2*0,6*0,85*2+7,2*0,45*0,85  "zákl. pasy rohové přístavby</t>
  </si>
  <si>
    <t>274351121</t>
  </si>
  <si>
    <t>Bednění základů pasů rovné zřízení</t>
  </si>
  <si>
    <t>1067238913</t>
  </si>
  <si>
    <t>https://podminky.urs.cz/item/CS_URS_2024_02/274351121</t>
  </si>
  <si>
    <t xml:space="preserve">(7,2+0,6)*2*0,85*2+(7,2+0,45)*2*0,85  "zákl. pasy rohové přístavby</t>
  </si>
  <si>
    <t>39,525*1,15 'Přepočtené koeficientem množství</t>
  </si>
  <si>
    <t>274351122</t>
  </si>
  <si>
    <t>Bednění základů pasů rovné odstranění</t>
  </si>
  <si>
    <t>-647830681</t>
  </si>
  <si>
    <t>https://podminky.urs.cz/item/CS_URS_2024_02/274351122</t>
  </si>
  <si>
    <t>274361821</t>
  </si>
  <si>
    <t>Výztuž základů pasů z betonářské oceli 10 505 (R) nebo BSt 500</t>
  </si>
  <si>
    <t>1578185428</t>
  </si>
  <si>
    <t>https://podminky.urs.cz/item/CS_URS_2024_02/274361821</t>
  </si>
  <si>
    <t xml:space="preserve">(295,3+246,96+187,92)*0,001*1,2   "Statika s přídavkem  </t>
  </si>
  <si>
    <t>310239211</t>
  </si>
  <si>
    <t>Zazdívka otvorů ve zdivu nadzákladovém cihlami pálenými plochy přes 1 m2 do 4 m2 na maltu vápenocementovou</t>
  </si>
  <si>
    <t>-771727560</t>
  </si>
  <si>
    <t>https://podminky.urs.cz/item/CS_URS_2024_02/310239211</t>
  </si>
  <si>
    <t>1PP - W01</t>
  </si>
  <si>
    <t>(1,5+0,75)*2,3*0,45+1,1*2,4*0,75+1,1*2,3*0,3</t>
  </si>
  <si>
    <t>1,1*2,3*0,445</t>
  </si>
  <si>
    <t xml:space="preserve">2,2*3,6*0,2  "vyrovnání komínové zdi</t>
  </si>
  <si>
    <t>1,5*3*0,61+1,2*2,5*0,61+1,2*3*0,3</t>
  </si>
  <si>
    <t>311231136</t>
  </si>
  <si>
    <t>Zdivo z cihel pálených nosné z cihel plných dl. 250 mm P 15 na maltu MC-5 nebo MC-10</t>
  </si>
  <si>
    <t>1070588437</t>
  </si>
  <si>
    <t>https://podminky.urs.cz/item/CS_URS_2024_02/311231136</t>
  </si>
  <si>
    <t xml:space="preserve">2,9*4*0,2  "3NP, vřetenová stěna u schodiště, W07</t>
  </si>
  <si>
    <t>311113134</t>
  </si>
  <si>
    <t>Nadzákladové zdi z betonových tvárnic ztraceného bednění hladkých, včetně výplně z betonu třídy C 16/20, tloušťky zdiva přes 250 do 300 mm</t>
  </si>
  <si>
    <t>514899598</t>
  </si>
  <si>
    <t>https://podminky.urs.cz/item/CS_URS_2024_02/311113134</t>
  </si>
  <si>
    <t xml:space="preserve">(0,5+0,6+1,54+0,3)*6,35  "1NP - část obvodu přístavby</t>
  </si>
  <si>
    <t>311235161</t>
  </si>
  <si>
    <t>Zdivo jednovrstvé z cihel děrovaných broušených na celoplošnou tenkovrstvou maltu, pevnost cihel přes P10 do P15, tl. zdiva 300 mm</t>
  </si>
  <si>
    <t>-498118505</t>
  </si>
  <si>
    <t>https://podminky.urs.cz/item/CS_URS_2024_02/311235161</t>
  </si>
  <si>
    <t>rohová přístavba</t>
  </si>
  <si>
    <t xml:space="preserve">(5,2+6,9)*6,7-2,2*1,8  "1NP</t>
  </si>
  <si>
    <t xml:space="preserve">(6,68+7,15)*7,6  "2, 3NP</t>
  </si>
  <si>
    <t xml:space="preserve">-(5*2*4)  "okna</t>
  </si>
  <si>
    <t>311272227</t>
  </si>
  <si>
    <t>Zdivo z pórobetonových tvárnic na tenké maltové lože, tl. zdiva 300 mm pevnost tvárnic přes P2 do P4, objemová hmotnost do 450 kg/m3 na pero a drážku</t>
  </si>
  <si>
    <t>-240217912</t>
  </si>
  <si>
    <t>https://podminky.urs.cz/item/CS_URS_2024_02/311272227</t>
  </si>
  <si>
    <t xml:space="preserve">4,65*3,8   "W04, dočasné zazdění</t>
  </si>
  <si>
    <t>311361821</t>
  </si>
  <si>
    <t>Výztuž nadzákladových zdí nosných svislých nebo odkloněných od svislice, rovných nebo oblých z betonářské oceli 10 505 (R) nebo BSt 500</t>
  </si>
  <si>
    <t>-1121965490</t>
  </si>
  <si>
    <t>https://podminky.urs.cz/item/CS_URS_2024_02/311361821</t>
  </si>
  <si>
    <t xml:space="preserve">0,132*1,2  "(8xR8+8xR10) s přídavkem 20% - zdivo ZB rohového přístavku</t>
  </si>
  <si>
    <t>331231116</t>
  </si>
  <si>
    <t>Pilíře volně stojící z cihel pálených čtyřhranné až osmihranné (průřezu čtverce, T nebo kříže) pravoúhlé pod omítku nebo režné, bez spárování z cihel plných dl. 290 mm P 7 až P 15 M I, na maltu MC-5 nebo MC-10</t>
  </si>
  <si>
    <t>73239156</t>
  </si>
  <si>
    <t>https://podminky.urs.cz/item/CS_URS_2024_02/331231116</t>
  </si>
  <si>
    <t xml:space="preserve">0,62*0,4*3+0,6*0,4*4  "2NP, 3NP</t>
  </si>
  <si>
    <t>342241111</t>
  </si>
  <si>
    <t>Příčky nebo přizdívky jednoduché z cihel nebo příčkovek pálených na maltu MVC nebo MC lícových, včetně spárování dl. 290 mm (český formát 290x140x65 mm) plných, tl. 65 mm</t>
  </si>
  <si>
    <t>908384244</t>
  </si>
  <si>
    <t>https://podminky.urs.cz/item/CS_URS_2024_02/342241111</t>
  </si>
  <si>
    <t xml:space="preserve">0,3*1,1*8+0,3*0,75  "1PP, přizdívka parapetů</t>
  </si>
  <si>
    <t>342244221</t>
  </si>
  <si>
    <t>Příčky jednoduché z cihel děrovaných broušených, na tenkovrstvou maltu, pevnost cihel do P15, tl. příčky 140 mm</t>
  </si>
  <si>
    <t>-760277699</t>
  </si>
  <si>
    <t>https://podminky.urs.cz/item/CS_URS_2024_02/342244221</t>
  </si>
  <si>
    <t xml:space="preserve">(1,8+2,8)*3-0,7*2  "1PP - W02</t>
  </si>
  <si>
    <t>12,4*1,05 'Přepočtené koeficientem množství</t>
  </si>
  <si>
    <t>342291121</t>
  </si>
  <si>
    <t>Ukotvení příček plochými kotvami, do konstrukce cihelné</t>
  </si>
  <si>
    <t>-488450416</t>
  </si>
  <si>
    <t>https://podminky.urs.cz/item/CS_URS_2024_02/342291121</t>
  </si>
  <si>
    <t xml:space="preserve">4*3 "1PP  </t>
  </si>
  <si>
    <t>346272266</t>
  </si>
  <si>
    <t>Přizdívky z pórobetonových tvárnic objemová hmotnost do 500 kg/m3, na tenké maltové lože, tloušťka přizdívky 200 mm</t>
  </si>
  <si>
    <t>-1065259123</t>
  </si>
  <si>
    <t>https://podminky.urs.cz/item/CS_URS_2024_02/346272266</t>
  </si>
  <si>
    <t xml:space="preserve">6,3*1,4 +1,2*1,4 "1PP </t>
  </si>
  <si>
    <t xml:space="preserve">0,975*3,4  "S03.15</t>
  </si>
  <si>
    <t>13,815*1,05 'Přepočtené koeficientem množství</t>
  </si>
  <si>
    <t>Vodorovné konstrukce</t>
  </si>
  <si>
    <t>411321616</t>
  </si>
  <si>
    <t>Stropy z betonu železového (bez výztuže) stropů deskových, plochých střech, desek balkonových, desek hřibových stropů včetně hlavic hřibových sloupů tř. C 30/37</t>
  </si>
  <si>
    <t>-1512679062</t>
  </si>
  <si>
    <t>https://podminky.urs.cz/item/CS_URS_2024_02/411321616</t>
  </si>
  <si>
    <t xml:space="preserve">44*3*0,12  "přístavba rohová na TR plech nad vlnu, 1NP, 2NP, 3NP</t>
  </si>
  <si>
    <t>411351011</t>
  </si>
  <si>
    <t>Bednění stropních konstrukcí - bez podpěrné konstrukce desek tloušťky stropní desky přes 5 do 25 cm zřízení</t>
  </si>
  <si>
    <t>-408817022</t>
  </si>
  <si>
    <t>https://podminky.urs.cz/item/CS_URS_2024_02/411351011</t>
  </si>
  <si>
    <t xml:space="preserve">(7,2+7,1)*0,15*3   "okraj stropů</t>
  </si>
  <si>
    <t>6,435*1,15 'Přepočtené koeficientem množství</t>
  </si>
  <si>
    <t>411351012</t>
  </si>
  <si>
    <t>Bednění stropních konstrukcí - bez podpěrné konstrukce desek tloušťky stropní desky přes 5 do 25 cm odstranění</t>
  </si>
  <si>
    <t>-1122368408</t>
  </si>
  <si>
    <t>https://podminky.urs.cz/item/CS_URS_2024_02/411351012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</si>
  <si>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</si>
  <si>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</si>
  <si>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2087292718</t>
  </si>
  <si>
    <t>https://podminky.urs.cz/item/CS_URS_2024_02/411354203</t>
  </si>
  <si>
    <t>Poznámka k položce:_x000d_
TR PLECH TR40S-0,75 mm_x000d_
včetně 8xR8 + 8xR10</t>
  </si>
  <si>
    <t xml:space="preserve">44*3  "přístavba rohová</t>
  </si>
  <si>
    <t>132*1,15 'Přepočtené koeficientem množství</t>
  </si>
  <si>
    <t>411354311</t>
  </si>
  <si>
    <t>Podpěrná konstrukce stropů - desek, kleneb a skořepin výška podepření do 4 m tloušťka stropu přes 5 do 15 cm zřízení</t>
  </si>
  <si>
    <t>-1929356371</t>
  </si>
  <si>
    <t>https://podminky.urs.cz/item/CS_URS_2024_02/411354311</t>
  </si>
  <si>
    <t xml:space="preserve">48*3  "rohová přístavba</t>
  </si>
  <si>
    <t>411354312</t>
  </si>
  <si>
    <t>Podpěrná konstrukce stropů - desek, kleneb a skořepin výška podepření do 4 m tloušťka stropu přes 5 do 15 cm odstranění</t>
  </si>
  <si>
    <t>-1328089945</t>
  </si>
  <si>
    <t>https://podminky.urs.cz/item/CS_URS_2024_02/411354312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</si>
  <si>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</si>
  <si>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</si>
  <si>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578660839</t>
  </si>
  <si>
    <t>https://podminky.urs.cz/item/CS_URS_2024_02/411362021</t>
  </si>
  <si>
    <t xml:space="preserve">44*3*4,44*0,001*1,2  "KARI 6/100</t>
  </si>
  <si>
    <t xml:space="preserve">597,25*0,001*1,05  "R10</t>
  </si>
  <si>
    <t xml:space="preserve">2*3*94,2*0,001*1,2  "PL.12mm</t>
  </si>
  <si>
    <t>413941123</t>
  </si>
  <si>
    <t>Osazování ocelových válcovaných nosníků ve stropech I nebo IE nebo U nebo UE nebo L č. 14 až 22 nebo výšky přes 120 do 220 mm</t>
  </si>
  <si>
    <t>-1812534922</t>
  </si>
  <si>
    <t>https://podminky.urs.cz/item/CS_URS_2024_02/413941123</t>
  </si>
  <si>
    <t>13010754</t>
  </si>
  <si>
    <t>ocel profilová jakost S235JR (11 375) průřez IPE 220</t>
  </si>
  <si>
    <t>49476387</t>
  </si>
  <si>
    <t>6,05*3*26,2*0,001*1,2</t>
  </si>
  <si>
    <t>413941125</t>
  </si>
  <si>
    <t>Osazování ocelových válcovaných nosníků ve stropech I nebo IE nebo U nebo UE nebo L č. 24 a výše nebo výšky přes 220 mm</t>
  </si>
  <si>
    <t>1292926258</t>
  </si>
  <si>
    <t>https://podminky.urs.cz/item/CS_URS_2024_02/413941125</t>
  </si>
  <si>
    <t>13010756</t>
  </si>
  <si>
    <t>ocel profilová jakost S235JR (11 375) průřez IPE 240</t>
  </si>
  <si>
    <t>-2023005239</t>
  </si>
  <si>
    <t>3,7*3*30,7*0,001*1,2</t>
  </si>
  <si>
    <t>413941133</t>
  </si>
  <si>
    <t>Osazování ocelových válcovaných nosníků ve stropech HE-A nebo HE-B, výšky přes 120 do 220 mm</t>
  </si>
  <si>
    <t>1221739497</t>
  </si>
  <si>
    <t>https://podminky.urs.cz/item/CS_URS_2024_02/413941133</t>
  </si>
  <si>
    <t>13010962</t>
  </si>
  <si>
    <t>ocel profilová jakost S235JR (11 375) průřez HEA 220</t>
  </si>
  <si>
    <t>-987932195</t>
  </si>
  <si>
    <t xml:space="preserve">(7,5+6,05)*3*50,5*0,001*1,2  "přístavba</t>
  </si>
  <si>
    <t>413941135</t>
  </si>
  <si>
    <t>Osazování ocelových válcovaných nosníků ve stropech HE-A nebo HE-B, výšky přes 220 mm</t>
  </si>
  <si>
    <t>-1984842567</t>
  </si>
  <si>
    <t>https://podminky.urs.cz/item/CS_URS_2024_02/413941135</t>
  </si>
  <si>
    <t>13010964</t>
  </si>
  <si>
    <t>ocel profilová jakost S235JR (11 375) průřez HEA 240</t>
  </si>
  <si>
    <t>-750658134</t>
  </si>
  <si>
    <t xml:space="preserve">(7,5+7,5)*3*60,3*0,001*1,2  "přístavba</t>
  </si>
  <si>
    <t>417321616</t>
  </si>
  <si>
    <t>Ztužující pásy a věnce z betonu železového (bez výztuže) tř. C 30/37</t>
  </si>
  <si>
    <t>-225403561</t>
  </si>
  <si>
    <t>https://podminky.urs.cz/item/CS_URS_2024_02/417321616</t>
  </si>
  <si>
    <t xml:space="preserve">22,2*0,25*0,3  "V1 - ROH  </t>
  </si>
  <si>
    <t xml:space="preserve">3,4*0,25*0,3  "V1a</t>
  </si>
  <si>
    <t xml:space="preserve">7,2*0,5*0,3  "V2</t>
  </si>
  <si>
    <t xml:space="preserve">14,3*0,5*0,3  "V3</t>
  </si>
  <si>
    <t xml:space="preserve">4,4*0,56*0,3  "V4</t>
  </si>
  <si>
    <t xml:space="preserve">10*0,56*0,3  "V4"</t>
  </si>
  <si>
    <t xml:space="preserve">4,4*0,69*0,3  "V5</t>
  </si>
  <si>
    <t xml:space="preserve">5*2*0,66*0,3  "V5"</t>
  </si>
  <si>
    <t>417351115</t>
  </si>
  <si>
    <t>Bednění bočnic ztužujících pásů a věnců včetně vzpěr zřízení</t>
  </si>
  <si>
    <t>-2050196499</t>
  </si>
  <si>
    <t>https://podminky.urs.cz/item/CS_URS_2024_02/417351115</t>
  </si>
  <si>
    <t xml:space="preserve">22,2*0,25*2 "V1 - ROH  </t>
  </si>
  <si>
    <t xml:space="preserve">3,4*0,25*2+0,3*2,6  "V1a , vč. nadpraží</t>
  </si>
  <si>
    <t xml:space="preserve">7,2*0,5*2  "V2</t>
  </si>
  <si>
    <t xml:space="preserve">14,3*0,5*2  "V3</t>
  </si>
  <si>
    <t xml:space="preserve">4,4*0,56*2  "V4</t>
  </si>
  <si>
    <t xml:space="preserve">10*(0,56*2+0,3)  "V4, vč. nadpraží</t>
  </si>
  <si>
    <t xml:space="preserve">4,4*0,69*2  "V5</t>
  </si>
  <si>
    <t xml:space="preserve">5*2*(0,66*2+0,3)  "V5, vč. nadpraží</t>
  </si>
  <si>
    <t>76,48*1,15 'Přepočtené koeficientem množství</t>
  </si>
  <si>
    <t>417351116</t>
  </si>
  <si>
    <t>Bednění bočnic ztužujících pásů a věnců včetně vzpěr odstranění</t>
  </si>
  <si>
    <t>-2066491978</t>
  </si>
  <si>
    <t>https://podminky.urs.cz/item/CS_URS_2024_02/417351116</t>
  </si>
  <si>
    <t>417361821</t>
  </si>
  <si>
    <t>Výztuž ztužujících pásů a věnců z betonářské oceli 10 505 (R) nebo BSt 500</t>
  </si>
  <si>
    <t>-1790545869</t>
  </si>
  <si>
    <t>https://podminky.urs.cz/item/CS_URS_2024_02/417361821</t>
  </si>
  <si>
    <t xml:space="preserve">22,2*7,4*0,001*1,1  "V1 - ROH  </t>
  </si>
  <si>
    <t xml:space="preserve">3,4*9,8*0,0001*1,1  "V1a</t>
  </si>
  <si>
    <t xml:space="preserve">7,2*14,1*0,001*1,1  "V2</t>
  </si>
  <si>
    <t xml:space="preserve">14,3*12*0,001*1,1  "V3</t>
  </si>
  <si>
    <t xml:space="preserve">4,4*14,5*0,001*1,1  "V4</t>
  </si>
  <si>
    <t>10*13,3*0,001*1,1 "V4"</t>
  </si>
  <si>
    <t xml:space="preserve">4,4*34,2*0,001*1,1  "V5</t>
  </si>
  <si>
    <t xml:space="preserve">5*2*31*0,001*1,1  "V5"</t>
  </si>
  <si>
    <t>1538111R</t>
  </si>
  <si>
    <t xml:space="preserve">Osazení kotev tyčových se zainjektováními déla 0,5 m a průměru 16 mm, </t>
  </si>
  <si>
    <t>ks</t>
  </si>
  <si>
    <t>-192304575</t>
  </si>
  <si>
    <t>50 "kotvení stropních desek</t>
  </si>
  <si>
    <t>13021015</t>
  </si>
  <si>
    <t>tyč ocelová kruhová žebírková DIN 488 jakost B500B (10 505) výztuž do betonu D 16mm</t>
  </si>
  <si>
    <t>650643219</t>
  </si>
  <si>
    <t xml:space="preserve">0,5*50*1,6*0,001  "R16</t>
  </si>
  <si>
    <t>319202321</t>
  </si>
  <si>
    <t>Vyrovnání nerovného povrchu vnitřního i vnějšího zdiva přizděním, tl. přes 30 do 80 mm</t>
  </si>
  <si>
    <t>955315113</t>
  </si>
  <si>
    <t>https://podminky.urs.cz/item/CS_URS_2024_02/319202321</t>
  </si>
  <si>
    <t xml:space="preserve">30  "předpoklad</t>
  </si>
  <si>
    <t>612131301</t>
  </si>
  <si>
    <t>Podkladní a spojovací vrstva vnitřních omítaných ploch cementový postřik nanášený strojně celoplošně stěn</t>
  </si>
  <si>
    <t>-837758873</t>
  </si>
  <si>
    <t>https://podminky.urs.cz/item/CS_URS_2024_02/612131301</t>
  </si>
  <si>
    <t xml:space="preserve">(1,8+2,8)*3-0,7*2*2  "1PP - W02</t>
  </si>
  <si>
    <t>2,9*4*2 "3NP, vřetenová stěna u schodiště, W07</t>
  </si>
  <si>
    <t xml:space="preserve">(6,68+7,15)*7,6-(5*2*4)  "2, 3NP</t>
  </si>
  <si>
    <t xml:space="preserve">(0,62+0,4)*2*3+(0,6+0,4)*2*4  "2NP, 3NP pilíře</t>
  </si>
  <si>
    <t>W01</t>
  </si>
  <si>
    <t xml:space="preserve">((1,5+0,75)*2,3+1,1*2,4+1,1*2,3)*2  "1PP</t>
  </si>
  <si>
    <t xml:space="preserve">0,9*2,75*2  "2NP</t>
  </si>
  <si>
    <t xml:space="preserve">(1,5*3*1,2*2,5+1,2*3)*2  "3NP</t>
  </si>
  <si>
    <t xml:space="preserve">2,2*4,2*2  "vyrovnání komínové zdi</t>
  </si>
  <si>
    <t>268,858*1,05 'Přepočtené koeficientem množství</t>
  </si>
  <si>
    <t>612321341</t>
  </si>
  <si>
    <t>Omítka vápenocementová vnitřních ploch nanášená strojně dvouvrstvá, tloušťky jádrové omítky do 10 mm a tloušťky štuku do 3 mm štuková svislých konstrukcí stěn</t>
  </si>
  <si>
    <t>268676443</t>
  </si>
  <si>
    <t>https://podminky.urs.cz/item/CS_URS_2024_02/612321341</t>
  </si>
  <si>
    <t>612321141</t>
  </si>
  <si>
    <t>Omítka vápenocementová vnitřních ploch nanášená ručně dvouvrstvá, tloušťky jádrové omítky do 10 mm a tloušťky štuku do 3 mm štuková svislých konstrukcí stěn</t>
  </si>
  <si>
    <t>-630734863</t>
  </si>
  <si>
    <t>https://podminky.urs.cz/item/CS_URS_2024_02/612321141</t>
  </si>
  <si>
    <t>60 "oprava navazujících omítek k zazděným otvorům - předpoklad</t>
  </si>
  <si>
    <t>612142001</t>
  </si>
  <si>
    <t>Pletivo vnitřních ploch v ploše nebo pruzích, na plném podkladu sklovláknité vtlačené do tmelu včetně tmelu stěn</t>
  </si>
  <si>
    <t>-1292178324</t>
  </si>
  <si>
    <t>https://podminky.urs.cz/item/CS_URS_2024_02/612142001</t>
  </si>
  <si>
    <t>Pórobeton</t>
  </si>
  <si>
    <t xml:space="preserve">(1,1+1+0,3)*6,65  "1NP - část obvodu</t>
  </si>
  <si>
    <t>33,63*1,05 'Přepočtené koeficientem množství</t>
  </si>
  <si>
    <t>59</t>
  </si>
  <si>
    <t>612311131</t>
  </si>
  <si>
    <t>Vápenný štuk vnitřních ploch tloušťky do 3 mm svislých konstrukcí stěn</t>
  </si>
  <si>
    <t>-905795932</t>
  </si>
  <si>
    <t>https://podminky.urs.cz/item/CS_URS_2024_02/612311131</t>
  </si>
  <si>
    <t>60</t>
  </si>
  <si>
    <t>612325302</t>
  </si>
  <si>
    <t>Vápenocementová omítka ostění nebo nadpraží štuková dvouvrstvá</t>
  </si>
  <si>
    <t>-1281222437</t>
  </si>
  <si>
    <t>https://podminky.urs.cz/item/CS_URS_2024_02/612325302</t>
  </si>
  <si>
    <t xml:space="preserve">86,72  "vybourané otvory  ve stávající budově</t>
  </si>
  <si>
    <t>61</t>
  </si>
  <si>
    <t>631311114</t>
  </si>
  <si>
    <t>Mazanina z betonu prostého bez zvýšených nároků na prostředí tl. přes 50 do 80 mm tř. C 16/20</t>
  </si>
  <si>
    <t>-1736355445</t>
  </si>
  <si>
    <t>https://podminky.urs.cz/item/CS_URS_2024_02/631311114</t>
  </si>
  <si>
    <t xml:space="preserve">P32*0,077  "podlaha na terénu</t>
  </si>
  <si>
    <t xml:space="preserve">(P33)*0,07  </t>
  </si>
  <si>
    <t xml:space="preserve">P39*0,075  "kotelna</t>
  </si>
  <si>
    <t>62</t>
  </si>
  <si>
    <t>631319011</t>
  </si>
  <si>
    <t>Příplatek k cenám mazanin za úpravu povrchu mazaniny přehlazením, mazanina tl. přes 50 do 80 mm</t>
  </si>
  <si>
    <t>64863404</t>
  </si>
  <si>
    <t>https://podminky.urs.cz/item/CS_URS_2024_02/631319011</t>
  </si>
  <si>
    <t>63</t>
  </si>
  <si>
    <t>631319171</t>
  </si>
  <si>
    <t>Příplatek k cenám mazanin za stržení povrchu spodní vrstvy mazaniny latí před vložením výztuže nebo pletiva pro tl. obou vrstev mazaniny přes 50 do 80 mm</t>
  </si>
  <si>
    <t>-256060734</t>
  </si>
  <si>
    <t>https://podminky.urs.cz/item/CS_URS_2024_02/631319171</t>
  </si>
  <si>
    <t>64</t>
  </si>
  <si>
    <t>631362021</t>
  </si>
  <si>
    <t>Výztuž mazanin ze svařovaných sítí z drátů typu KARI</t>
  </si>
  <si>
    <t>-620578553</t>
  </si>
  <si>
    <t>https://podminky.urs.cz/item/CS_URS_2024_02/631362021</t>
  </si>
  <si>
    <t xml:space="preserve">(P32+P33+P39)*4,5*0,001   "KARI 6 / 100</t>
  </si>
  <si>
    <t>65</t>
  </si>
  <si>
    <t>632441220</t>
  </si>
  <si>
    <t>Potěr anhydritový samonivelační litý tř. C 25, tl. přes 45 do 50 mm</t>
  </si>
  <si>
    <t>1104267564</t>
  </si>
  <si>
    <t>https://podminky.urs.cz/item/CS_URS_2024_02/632441220</t>
  </si>
  <si>
    <t xml:space="preserve">P31  "CELKOVÁ tl.65mm, nadzemní patra</t>
  </si>
  <si>
    <t xml:space="preserve">P40  "celkem tl. 55mm</t>
  </si>
  <si>
    <t>66</t>
  </si>
  <si>
    <t>632441292</t>
  </si>
  <si>
    <t>Potěr anhydritový samonivelační litý Příplatek k cenám za každých dalších i započatých 5 mm tloušťky přes 50 mm tř. C 25</t>
  </si>
  <si>
    <t>-786319747</t>
  </si>
  <si>
    <t>https://podminky.urs.cz/item/CS_URS_2024_02/632441292</t>
  </si>
  <si>
    <t xml:space="preserve">P31*3   "CELKOVÁ tl.65mm</t>
  </si>
  <si>
    <t xml:space="preserve">P40  "tl. 55mm</t>
  </si>
  <si>
    <t>67</t>
  </si>
  <si>
    <t>634112126</t>
  </si>
  <si>
    <t>Obvodová dilatace mezi stěnou a mazaninou nebo potěrem podlahovým páskem z pěnového PE s fólií tl. do 10 mm, výšky 100 mm</t>
  </si>
  <si>
    <t>1960069647</t>
  </si>
  <si>
    <t>https://podminky.urs.cz/item/CS_URS_2024_02/634112126</t>
  </si>
  <si>
    <t xml:space="preserve">(6,8+6,8+4,1+5,1+6+6,6+10,2+4,7+5,1+6,8+6,8)*2  "obvod místností se skladbou P.31</t>
  </si>
  <si>
    <t xml:space="preserve">(9,5+6,4+9,3+6,3+9,5+6,4)*2  "obvod místností se skladbou P.32</t>
  </si>
  <si>
    <t xml:space="preserve">(6,3+4,9+23)*2  " mistnosti se skladbou P33,</t>
  </si>
  <si>
    <t xml:space="preserve">(6,8+3,6+6,8+3)*2  "P39, P40</t>
  </si>
  <si>
    <t>68</t>
  </si>
  <si>
    <t>642942721</t>
  </si>
  <si>
    <t>Osazování zárubní nebo rámů kovových dveřních lisovaných nebo z úhelníků bez dveřních křídel na montážní pěnu, plochy otvoru přes 2,5 do 4,5 m2</t>
  </si>
  <si>
    <t>-849894992</t>
  </si>
  <si>
    <t>https://podminky.urs.cz/item/CS_URS_2024_02/642942721</t>
  </si>
  <si>
    <t>Poznámka k položce:_x000d_
- ZÁRUBEŃ SE STÍNOVOU DRÁŽKOU V LÍCI ZDIVA / OBKLADU_x000d_
_x000d_
- PRÁŠKOVÉ LAKOVÁNÍ RAL PRO VŠECHNY DODÁVANÉ ZÁRUBNĚ</t>
  </si>
  <si>
    <t>69</t>
  </si>
  <si>
    <t>55331750</t>
  </si>
  <si>
    <t>zárubeň dvoukřídlá ocelová pro zdění tl stěny 160-200mm rozměru 1450/1970, 2100mm</t>
  </si>
  <si>
    <t>329251627</t>
  </si>
  <si>
    <t>Poznámka k položce:_x000d_
- PRÁŠKOVÉ LAKOVÁNÍ RAL PRO VŠECHNY DODÁVANÉ ZÁRUBNĚ</t>
  </si>
  <si>
    <t xml:space="preserve">1  "tl. 200mm, D 128</t>
  </si>
  <si>
    <t>70</t>
  </si>
  <si>
    <t>642945112</t>
  </si>
  <si>
    <t>Osazování ocelových zárubní protipožárních nebo protiplynových dveří do vynechaného otvoru, s obetonováním, dveří dvoukřídlových přes 2,5 do 6,5 m2</t>
  </si>
  <si>
    <t>1036704578</t>
  </si>
  <si>
    <t>https://podminky.urs.cz/item/CS_URS_2024_02/642945112</t>
  </si>
  <si>
    <t>Poznámka k položce:_x000d_
ZÁRUBEŃ SE STÍNOVOU DRÁŽKOU V LÍCI ZDIVA / OBKLADU_x000d_
_x000d_
- PRÁŠKOVÉ LAKOVÁNÍ RAL PRO VŠECHNY DODÁVANÉ ZÁRUBNĚ</t>
  </si>
  <si>
    <t>71</t>
  </si>
  <si>
    <t>55331772R</t>
  </si>
  <si>
    <t>zárubeň dvoukřídlá ocelová pro zdění s protipožární úpravou tl stěny 200mm rozměru 2000/2200mm</t>
  </si>
  <si>
    <t>1519202800</t>
  </si>
  <si>
    <t>Poznámka k položce:_x000d_
 - zárubeň se stínovou drážkou v líci_x000d_
_x000d_
- PRÁŠKOVÉ LAKOVÁNÍ RAL</t>
  </si>
  <si>
    <t xml:space="preserve">1  "tl. stěny 200mm, D117</t>
  </si>
  <si>
    <t>72</t>
  </si>
  <si>
    <t>642942611</t>
  </si>
  <si>
    <t>Osazování zárubní nebo rámů kovových dveřních lisovaných nebo z úhelníků bez dveřních křídel na montážní pěnu, plochy otvoru do 2,5 m2</t>
  </si>
  <si>
    <t>-88973304</t>
  </si>
  <si>
    <t>https://podminky.urs.cz/item/CS_URS_2024_02/642942611</t>
  </si>
  <si>
    <t>Poznámka k položce:_x000d_
- ZÁRUBEŃ -SE STÍNOVOU DRÁŽKOU V LÍCI ZDIVA / OBKLADU_x000d_
_x000d_
- PRÁŠKOVÉ LAKOVÁNÍ RAL PRO VŠECHNY DODÁVANÉ ZÁRUBNĚ</t>
  </si>
  <si>
    <t>73</t>
  </si>
  <si>
    <t>55331486</t>
  </si>
  <si>
    <t>zárubeň jednokřídlá ocelová pro zdění tl stěny 110-150mm rozměru 700/1970, 2100mm</t>
  </si>
  <si>
    <t>2088619311</t>
  </si>
  <si>
    <t xml:space="preserve">1   " tl.150mm,  D109</t>
  </si>
  <si>
    <t>74</t>
  </si>
  <si>
    <t>55331487</t>
  </si>
  <si>
    <t>zárubeň jednokřídlá ocelová pro zdění tl stěny 110-150mm rozměru 800/1970, 2100mm</t>
  </si>
  <si>
    <t>1618066080</t>
  </si>
  <si>
    <t xml:space="preserve">3  " tl.150mm, D 108</t>
  </si>
  <si>
    <t>75</t>
  </si>
  <si>
    <t>55331488</t>
  </si>
  <si>
    <t>zárubeň jednokřídlá ocelová pro zdění tl stěny 110-150mm rozměru 900/1970, 2100mm</t>
  </si>
  <si>
    <t>1630455613</t>
  </si>
  <si>
    <t xml:space="preserve">1  "D126, 3NP</t>
  </si>
  <si>
    <t>76</t>
  </si>
  <si>
    <t>55331493</t>
  </si>
  <si>
    <t>zárubeň jednokřídlá ocelová pro zdění tl stěny 160-200mm rozměru 900/1970, 2100mm</t>
  </si>
  <si>
    <t>1259793500</t>
  </si>
  <si>
    <t xml:space="preserve">1  "tl.200mm , D 107, 1PP</t>
  </si>
  <si>
    <t>77</t>
  </si>
  <si>
    <t>55331553</t>
  </si>
  <si>
    <t>zárubeň jednokřídlá ocelová pro zdění tl stěny 260-300mm rozměru 900/1970, 2100mm</t>
  </si>
  <si>
    <t>-2115788004</t>
  </si>
  <si>
    <t>Poznámka k položce:_x000d_
zárubeň se stínovou drážkou v líci_x000d_
práškové lakování RAL</t>
  </si>
  <si>
    <t xml:space="preserve">2  "tl. stěny  300mm, D 103, D 104, 1PP</t>
  </si>
  <si>
    <t>78</t>
  </si>
  <si>
    <t>642945111</t>
  </si>
  <si>
    <t>Osazování ocelových zárubní protipožárních nebo protiplynových dveří do vynechaného otvoru, s obetonováním, dveří jednokřídlových do 2,5 m2</t>
  </si>
  <si>
    <t>-1252329809</t>
  </si>
  <si>
    <t>https://podminky.urs.cz/item/CS_URS_2024_02/642945111</t>
  </si>
  <si>
    <t>79</t>
  </si>
  <si>
    <t>55331563</t>
  </si>
  <si>
    <t>zárubeň jednokřídlá ocelová pro zdění s protipožární úpravou tl stěny 110-150mm rozměru 900/1970, 2100mm</t>
  </si>
  <si>
    <t>901761703</t>
  </si>
  <si>
    <t xml:space="preserve">4  "900/2100, tl.150mm, D101, D102, D105, D106, </t>
  </si>
  <si>
    <t>80</t>
  </si>
  <si>
    <t>5533156.1</t>
  </si>
  <si>
    <t>zárubeň jednokřídlá ocelová pro zdění s protipožární úpravou tl stěny 110-150mm rozměru 900/ 2200mm</t>
  </si>
  <si>
    <t>-924404204</t>
  </si>
  <si>
    <t xml:space="preserve">1  "D123</t>
  </si>
  <si>
    <t>81</t>
  </si>
  <si>
    <t>55331566.1</t>
  </si>
  <si>
    <t>zárubeň jednokřídlá ocelová pro zdění s protipožární úpravou tl stěny 160-200mm rozměru 700/ 2200mm</t>
  </si>
  <si>
    <t>1507078464</t>
  </si>
  <si>
    <t xml:space="preserve">3  "tl. stěny 200mm, D 111, 3ks,</t>
  </si>
  <si>
    <t>82</t>
  </si>
  <si>
    <t>55331567.1</t>
  </si>
  <si>
    <t>zárubeň jednokřídlá ocelová pro zdění s protipožární úpravou tl stěny 160-200mm rozměru 800/ 2200mm</t>
  </si>
  <si>
    <t>-796412113</t>
  </si>
  <si>
    <t xml:space="preserve">2  "tl.200mm, D116, D120</t>
  </si>
  <si>
    <t>83</t>
  </si>
  <si>
    <t>55331568.1</t>
  </si>
  <si>
    <t>zárubeň jednokřídlá ocelová pro zdění s protipožární úpravou tl stěny 160-200mm rozměru 900/ 2200mm</t>
  </si>
  <si>
    <t>621277441</t>
  </si>
  <si>
    <t xml:space="preserve">1  "tl.200mm, D119</t>
  </si>
  <si>
    <t>84</t>
  </si>
  <si>
    <t>55331565R</t>
  </si>
  <si>
    <t>zárubeň jednokřídlá ocelová pro zdění s protipožární úpravou tl stěny 160-200mm rozměru 1000/ 2200mm</t>
  </si>
  <si>
    <t>-1080824229</t>
  </si>
  <si>
    <t xml:space="preserve">5  "tl, stěny 200mm, D 112, 4ks, D118</t>
  </si>
  <si>
    <t>85</t>
  </si>
  <si>
    <t>55331569.1</t>
  </si>
  <si>
    <t>zárubeň jednokřídlá ocelová pro zdění s protipožární úpravou tl stěny 160-200mm rozměru 1100/ 2200mm</t>
  </si>
  <si>
    <t>812591861</t>
  </si>
  <si>
    <t xml:space="preserve">2  "tl. 200mm, D110, 2ks</t>
  </si>
  <si>
    <t>86</t>
  </si>
  <si>
    <t>55331578</t>
  </si>
  <si>
    <t>zárubeň jednokřídlá ocelová pro zdění s protipožární úpravou tl stěny 260-300mm rozměru 900/1970, 2100mm</t>
  </si>
  <si>
    <t>-275656435</t>
  </si>
  <si>
    <t xml:space="preserve">1  "tl. stěny 300mm, D127</t>
  </si>
  <si>
    <t>87</t>
  </si>
  <si>
    <t>941111122</t>
  </si>
  <si>
    <t>Lešení řadové trubkové lehké pracovní s podlahami s provozním zatížením tř. 3 do 200 kg/m2 šířky tř. W09 od 0,9 do 1,2 m, výšky výšky přes 10 do 25 m montáž</t>
  </si>
  <si>
    <t>-752124183</t>
  </si>
  <si>
    <t>https://podminky.urs.cz/item/CS_URS_2024_02/941111122</t>
  </si>
  <si>
    <t>20*15,5</t>
  </si>
  <si>
    <t>88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</si>
  <si>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</si>
  <si>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</si>
  <si>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99611967</t>
  </si>
  <si>
    <t>https://podminky.urs.cz/item/CS_URS_2024_02/941111222</t>
  </si>
  <si>
    <t>Poznámka k položce:_x000d_
předpoklad 6 měsíců</t>
  </si>
  <si>
    <t>310*120 'Přepočtené koeficientem množství</t>
  </si>
  <si>
    <t>89</t>
  </si>
  <si>
    <t>941111822</t>
  </si>
  <si>
    <t>Lešení řadové trubkové lehké pracovní s podlahami s provozním zatížením tř. 3 do 200 kg/m2 šířky tř. W09 od 0,9 do 1,2 m, výšky výšky přes 10 do 25 m demontáž</t>
  </si>
  <si>
    <t>-1315194521</t>
  </si>
  <si>
    <t>https://podminky.urs.cz/item/CS_URS_2024_02/941111822</t>
  </si>
  <si>
    <t>90</t>
  </si>
  <si>
    <t>944511111</t>
  </si>
  <si>
    <t>Síť ochranná zavěšená na konstrukci lešení z textilie z umělých vláken montáž</t>
  </si>
  <si>
    <t>75724134</t>
  </si>
  <si>
    <t>https://podminky.urs.cz/item/CS_URS_2024_02/944511111</t>
  </si>
  <si>
    <t>91</t>
  </si>
  <si>
    <t>944511211</t>
  </si>
  <si>
    <t>Síť ochranná zavěšená na konstrukci lešení z textilie z umělých vláken příplatek k ceně za každý den použití</t>
  </si>
  <si>
    <t>1832431949</t>
  </si>
  <si>
    <t>https://podminky.urs.cz/item/CS_URS_2024_02/944511211</t>
  </si>
  <si>
    <t>92</t>
  </si>
  <si>
    <t>944511811</t>
  </si>
  <si>
    <t>Síť ochranná zavěšená na konstrukci lešení z textilie z umělých vláken demontáž</t>
  </si>
  <si>
    <t>307034036</t>
  </si>
  <si>
    <t>https://podminky.urs.cz/item/CS_URS_2024_02/944511811</t>
  </si>
  <si>
    <t>93</t>
  </si>
  <si>
    <t>949111112</t>
  </si>
  <si>
    <t>Lešení lehké kozové trubkové o výšce lešeňové podlahy přes 1,2 do 1,9 m montáž</t>
  </si>
  <si>
    <t>sada</t>
  </si>
  <si>
    <t>648662149</t>
  </si>
  <si>
    <t>https://podminky.urs.cz/item/CS_URS_2024_02/949111112</t>
  </si>
  <si>
    <t xml:space="preserve">8  "lešení v místnostech</t>
  </si>
  <si>
    <t>94</t>
  </si>
  <si>
    <t>949111212</t>
  </si>
  <si>
    <t>Lešení lehké kozové trubkové o výšce lešeňové podlahy přes 1,2 do 1,9 m příplatek k ceně za každý den použití</t>
  </si>
  <si>
    <t>-1500184146</t>
  </si>
  <si>
    <t>https://podminky.urs.cz/item/CS_URS_2024_02/949111212</t>
  </si>
  <si>
    <t>8*180 'Přepočtené koeficientem množství</t>
  </si>
  <si>
    <t>95</t>
  </si>
  <si>
    <t>949111812</t>
  </si>
  <si>
    <t>Lešení lehké kozové trubkové o výšce lešeňové podlahy přes 1,2 do 1,9 m demontáž</t>
  </si>
  <si>
    <t>-1264533624</t>
  </si>
  <si>
    <t>https://podminky.urs.cz/item/CS_URS_2024_02/949111812</t>
  </si>
  <si>
    <t>96</t>
  </si>
  <si>
    <t>949111122</t>
  </si>
  <si>
    <t>Lešení lehké kozové trubkové ve schodišti o výšce lešeňové podlahy přes 1,5 do 3,5 m montáž</t>
  </si>
  <si>
    <t>603177156</t>
  </si>
  <si>
    <t>https://podminky.urs.cz/item/CS_URS_2024_02/949111122</t>
  </si>
  <si>
    <t xml:space="preserve">2  "lešení na schodišti</t>
  </si>
  <si>
    <t>97</t>
  </si>
  <si>
    <t>949111222</t>
  </si>
  <si>
    <t>Lešení lehké kozové trubkové ve schodišti o výšce lešeňové podlahy přes 1,5 do 3,5 m příplatek k ceně za každý den použití</t>
  </si>
  <si>
    <t>85752652</t>
  </si>
  <si>
    <t>https://podminky.urs.cz/item/CS_URS_2024_02/949111222</t>
  </si>
  <si>
    <t>2*180 'Přepočtené koeficientem množství</t>
  </si>
  <si>
    <t>98</t>
  </si>
  <si>
    <t>949111822</t>
  </si>
  <si>
    <t>Lešení lehké kozové trubkové ve schodišti o výšce lešeňové podlahy přes 1,5 do 3,5 m demontáž</t>
  </si>
  <si>
    <t>1522493851</t>
  </si>
  <si>
    <t>https://podminky.urs.cz/item/CS_URS_2024_02/949111822</t>
  </si>
  <si>
    <t>99</t>
  </si>
  <si>
    <t>952901114</t>
  </si>
  <si>
    <t>Vyčištění budov nebo objektů před předáním do užívání budov bytové nebo občanské výstavby, světlé výšky podlaží přes 4 m</t>
  </si>
  <si>
    <t>-1835405723</t>
  </si>
  <si>
    <t>https://podminky.urs.cz/item/CS_URS_2024_02/952901114</t>
  </si>
  <si>
    <t xml:space="preserve">544,2+701,6+720,1+717,2  "celková plocha budovy</t>
  </si>
  <si>
    <t>2683,1*1,05 'Přepočtené koeficientem množství</t>
  </si>
  <si>
    <t>100</t>
  </si>
  <si>
    <t>953943212.1</t>
  </si>
  <si>
    <t>Osazování drobných kovových předmětů kotvených do stěny hasicí přístroj</t>
  </si>
  <si>
    <t>-1014204678</t>
  </si>
  <si>
    <t xml:space="preserve">6  "1NP</t>
  </si>
  <si>
    <t xml:space="preserve">3  "2NP</t>
  </si>
  <si>
    <t xml:space="preserve">5  "3NP</t>
  </si>
  <si>
    <t>101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</si>
  <si>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</si>
  <si>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</si>
  <si>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-554122645</t>
  </si>
  <si>
    <t>https://podminky.urs.cz/item/CS_URS_2024_02/998011003</t>
  </si>
  <si>
    <t>D2</t>
  </si>
  <si>
    <t>Fasády: skladby F.11, F.12</t>
  </si>
  <si>
    <t>102</t>
  </si>
  <si>
    <t>622142001</t>
  </si>
  <si>
    <t>Pletivo vnějších ploch v ploše nebo pruzích, na plném podkladu sklovláknité vtlačené do tmelu stěn</t>
  </si>
  <si>
    <t>1217208923</t>
  </si>
  <si>
    <t>https://podminky.urs.cz/item/CS_URS_2024_02/622142001</t>
  </si>
  <si>
    <t>Poznámka k položce:_x000d_
Zateplení XPS je součástí dílu 713 tepelné izolace</t>
  </si>
  <si>
    <t xml:space="preserve">F12 "SpodnÍ - sokl </t>
  </si>
  <si>
    <t xml:space="preserve">F11  "fasáda</t>
  </si>
  <si>
    <t>103</t>
  </si>
  <si>
    <t>622151001</t>
  </si>
  <si>
    <t>Penetrační nátěr vnějších pastovitých tenkovrstvých omítek akrylátový stěn</t>
  </si>
  <si>
    <t>1674869625</t>
  </si>
  <si>
    <t>https://podminky.urs.cz/item/CS_URS_2024_02/622151001</t>
  </si>
  <si>
    <t>F12+F11</t>
  </si>
  <si>
    <t>226,9*1,05 'Přepočtené koeficientem množství</t>
  </si>
  <si>
    <t>104</t>
  </si>
  <si>
    <t>622511122</t>
  </si>
  <si>
    <t>Omítka tenkovrstvá akrylátová vnějších ploch probarvená bez penetrace mozaiková hrubozrnná stěn</t>
  </si>
  <si>
    <t>1021651565</t>
  </si>
  <si>
    <t>https://podminky.urs.cz/item/CS_URS_2024_02/622511122</t>
  </si>
  <si>
    <t xml:space="preserve">F12  "marmolit</t>
  </si>
  <si>
    <t>31,46*1,05 'Přepočtené koeficientem množství</t>
  </si>
  <si>
    <t>105</t>
  </si>
  <si>
    <t>621211041</t>
  </si>
  <si>
    <t>Montáž kontaktního zateplení lepením a mechanickým kotvením z polystyrenových desek (dodávka ve specifikaci) na vnější podhledy, na podklad betonový nebo z lehčeného betonu nebo keramický, tloušťky desek přes 160 do 200 mm</t>
  </si>
  <si>
    <t>1254014823</t>
  </si>
  <si>
    <t>https://podminky.urs.cz/item/CS_URS_2024_02/621211041</t>
  </si>
  <si>
    <t>106</t>
  </si>
  <si>
    <t>28376450</t>
  </si>
  <si>
    <t>deska XPS hrana polodrážková a hladký povrch 300kPA λ=0,035 tl 180mm</t>
  </si>
  <si>
    <t>1776626462</t>
  </si>
  <si>
    <t>31,46*1,1 'Přepočtené koeficientem množství</t>
  </si>
  <si>
    <t>107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</si>
  <si>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</si>
  <si>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</si>
  <si>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561780198</t>
  </si>
  <si>
    <t>https://podminky.urs.cz/item/CS_URS_2024_02/622221041</t>
  </si>
  <si>
    <t>108</t>
  </si>
  <si>
    <t>63142048</t>
  </si>
  <si>
    <t>deska tepelně izolační minerální kontaktních fasád podélné vlákno λ=0,037-0,038 tl 200mm</t>
  </si>
  <si>
    <t>455749126</t>
  </si>
  <si>
    <t xml:space="preserve">(7,3*2*14,4)-(5*2*4)  "rohová přístavba</t>
  </si>
  <si>
    <t>14*2*0,9 "oprava napojení nové s původní fasádou</t>
  </si>
  <si>
    <t>195,44*1,1 'Přepočtené koeficientem množství</t>
  </si>
  <si>
    <t>109</t>
  </si>
  <si>
    <t>622121100</t>
  </si>
  <si>
    <t>Zatření spár vnějších povrchů vápennou maltou, ploch z cihel stěn</t>
  </si>
  <si>
    <t>-2017847867</t>
  </si>
  <si>
    <t>https://podminky.urs.cz/item/CS_URS_2024_02/622121100</t>
  </si>
  <si>
    <t>110</t>
  </si>
  <si>
    <t>622252001</t>
  </si>
  <si>
    <t>Montáž profilů kontaktního zateplení zakládacích soklových připevněných hmoždinkami</t>
  </si>
  <si>
    <t>-941865236</t>
  </si>
  <si>
    <t>https://podminky.urs.cz/item/CS_URS_2024_02/622252001</t>
  </si>
  <si>
    <t>7,3*2</t>
  </si>
  <si>
    <t>111</t>
  </si>
  <si>
    <t>59051659</t>
  </si>
  <si>
    <t>profil zakládací Al tl 1,0mm s okapnicí pro izolant tl 200mm</t>
  </si>
  <si>
    <t>130770719</t>
  </si>
  <si>
    <t>14,6*1,05 'Přepočtené koeficientem množství</t>
  </si>
  <si>
    <t>112</t>
  </si>
  <si>
    <t>622252002</t>
  </si>
  <si>
    <t>Montáž profilů kontaktního zateplení ostatních stěnových, dilatačních apod. lepených do tmelu</t>
  </si>
  <si>
    <t>831848013</t>
  </si>
  <si>
    <t>https://podminky.urs.cz/item/CS_URS_2024_02/622252002</t>
  </si>
  <si>
    <t>113</t>
  </si>
  <si>
    <t>63127464</t>
  </si>
  <si>
    <t>profil rohový Al s výztužnou tkaninou š 100/100mm</t>
  </si>
  <si>
    <t>-1635059358</t>
  </si>
  <si>
    <t>14,5+2*2*4+2,3*2+2,1*2+7,5*2*3 "rohová přístavba</t>
  </si>
  <si>
    <t>84,3*1,05 'Přepočtené koeficientem množství</t>
  </si>
  <si>
    <t>114</t>
  </si>
  <si>
    <t>28342205</t>
  </si>
  <si>
    <t>profil napojovací okenní PVC s výztužnou tkaninou 6mm</t>
  </si>
  <si>
    <t>1187958687</t>
  </si>
  <si>
    <t xml:space="preserve">(5+2)*2*4+2,3*2+1,8+2,1*2+0,8  "špalety  </t>
  </si>
  <si>
    <t>67,4*1,05 'Přepočtené koeficientem množství</t>
  </si>
  <si>
    <t>115</t>
  </si>
  <si>
    <t>59051510</t>
  </si>
  <si>
    <t>profil napojovací nadokenní PVC s okapnicí s výztužnou tkaninou</t>
  </si>
  <si>
    <t>1438034048</t>
  </si>
  <si>
    <t>5*4+1,8+0,8</t>
  </si>
  <si>
    <t>22,6*1,05 'Přepočtené koeficientem množství</t>
  </si>
  <si>
    <t>116</t>
  </si>
  <si>
    <t>59051500</t>
  </si>
  <si>
    <t>profil dilatační stěnový/rohový PVC s výztužnou tkaninou</t>
  </si>
  <si>
    <t>-566242008</t>
  </si>
  <si>
    <t>14,5*2</t>
  </si>
  <si>
    <t>29*1,05 'Přepočtené koeficientem množství</t>
  </si>
  <si>
    <t>117</t>
  </si>
  <si>
    <t>622541022</t>
  </si>
  <si>
    <t>Omítka tenkovrstvá silikonsilikátová vnějších ploch probarvená bez penetrace, zatíraná (škrábaná), tloušťky 2,0 mm stěn</t>
  </si>
  <si>
    <t>1345722008</t>
  </si>
  <si>
    <t>https://podminky.urs.cz/item/CS_URS_2024_02/622541022</t>
  </si>
  <si>
    <t>195,44*1,05 'Přepočtené koeficientem množství</t>
  </si>
  <si>
    <t>118</t>
  </si>
  <si>
    <t>629991012</t>
  </si>
  <si>
    <t>Zakrytí vnějších ploch před znečištěním včetně pozdějšího odkrytí výplní otvorů a svislých ploch fólií přilepenou na začišťovací lištu</t>
  </si>
  <si>
    <t>-1913791915</t>
  </si>
  <si>
    <t>https://podminky.urs.cz/item/CS_URS_2024_02/629991012</t>
  </si>
  <si>
    <t xml:space="preserve">5*2*4+2,3*1,8+0,7*2,1  "Okna, dveře</t>
  </si>
  <si>
    <t>D3</t>
  </si>
  <si>
    <t>Sanace spodní stavby - F14</t>
  </si>
  <si>
    <t>119</t>
  </si>
  <si>
    <t>612326321</t>
  </si>
  <si>
    <t>Omítka sanační vnitřních ploch jednovrstvá jednovrstvá, tloušťky do 20 mm nanášená strojně svislých konstrukcí stěn</t>
  </si>
  <si>
    <t>-45750655</t>
  </si>
  <si>
    <t>https://podminky.urs.cz/item/CS_URS_2024_02/612326321</t>
  </si>
  <si>
    <t xml:space="preserve">(6,425+9,515+9,315+6,425+9,48+6,425)*2*2,95  "místnosti  S0.4, S0.9, S0.10, celooobvodově</t>
  </si>
  <si>
    <t xml:space="preserve">(2,79+4,76*2+2,89+4,45+21,4+12,8+3,7+9,315)*2,95  "obvodové zdivo - okna neodečteny = špalety</t>
  </si>
  <si>
    <t xml:space="preserve">(5,48+5,83+6,825*2)*2*3,39  "místn. S1.11, S1.12</t>
  </si>
  <si>
    <t>120</t>
  </si>
  <si>
    <t>319202115</t>
  </si>
  <si>
    <t>Dodatečná izolace zdiva injektáží nízkotlakou metodou silikonovou mikroemulzí, tloušťka zdiva přes 600 do 900 mm</t>
  </si>
  <si>
    <t>78087726</t>
  </si>
  <si>
    <t>https://podminky.urs.cz/item/CS_URS_2024_02/319202115</t>
  </si>
  <si>
    <t xml:space="preserve">OS*5*3*0,7   "injektážní vrty ve třech řadách po 20cm, zdivo tl. 700mm</t>
  </si>
  <si>
    <t>121</t>
  </si>
  <si>
    <t>985121122</t>
  </si>
  <si>
    <t>Tryskání degradovaného betonu stěn, rubu kleneb a podlah vodou pod tlakem přes 300 do 1 250 barů</t>
  </si>
  <si>
    <t>-702086681</t>
  </si>
  <si>
    <t>https://podminky.urs.cz/item/CS_URS_2024_02/985121122</t>
  </si>
  <si>
    <t xml:space="preserve">OS*1,8  "plocha sanovaného zdiva </t>
  </si>
  <si>
    <t>122</t>
  </si>
  <si>
    <t>622131300</t>
  </si>
  <si>
    <t>Podkladní a spojovací vrstva vnějších omítaných ploch vápenný postřik nanášený strojně celoplošně stěn</t>
  </si>
  <si>
    <t>1368662349</t>
  </si>
  <si>
    <t>https://podminky.urs.cz/item/CS_URS_2024_02/622131300</t>
  </si>
  <si>
    <t>123</t>
  </si>
  <si>
    <t>622311311</t>
  </si>
  <si>
    <t>Omítka vápenná vnějších ploch nanášená strojně jednovrstvá, tloušťky do 15 mm hrubá zatřená stěn</t>
  </si>
  <si>
    <t>-279107092</t>
  </si>
  <si>
    <t>https://podminky.urs.cz/item/CS_URS_2024_02/622311311</t>
  </si>
  <si>
    <t>124</t>
  </si>
  <si>
    <t>711112001</t>
  </si>
  <si>
    <t>Provedení izolace proti zemní vlhkosti natěradly a tmely za studena na ploše svislé S nátěrem penetračním</t>
  </si>
  <si>
    <t>-1034448273</t>
  </si>
  <si>
    <t>https://podminky.urs.cz/item/CS_URS_2024_02/711112001</t>
  </si>
  <si>
    <t>125</t>
  </si>
  <si>
    <t>11163150</t>
  </si>
  <si>
    <t>lak penetrační asfaltový</t>
  </si>
  <si>
    <t>1785779380</t>
  </si>
  <si>
    <t>Poznámka k položce:_x000d_
Spotřeba 0,3-0,4kg/m2</t>
  </si>
  <si>
    <t>232,2*0,00032 'Přepočtené koeficientem množství</t>
  </si>
  <si>
    <t>126</t>
  </si>
  <si>
    <t>711142559</t>
  </si>
  <si>
    <t>Provedení izolace proti zemní vlhkosti pásy přitavením NAIP na ploše svislé S</t>
  </si>
  <si>
    <t>-258212523</t>
  </si>
  <si>
    <t>https://podminky.urs.cz/item/CS_URS_2024_02/711142559</t>
  </si>
  <si>
    <t xml:space="preserve">OS*1,8*2  "plocha sanovaného zdiva - dvě vrstvy</t>
  </si>
  <si>
    <t>127</t>
  </si>
  <si>
    <t>62853003</t>
  </si>
  <si>
    <t>pás asfaltový natavitelný modifikovaný SBS s vložkou ze skleněné tkaniny a spalitelnou PE fólií nebo jemnozrnným minerálním posypem na horním povrchu tl 3,5mm</t>
  </si>
  <si>
    <t>1443068985</t>
  </si>
  <si>
    <t xml:space="preserve">OS*1,8  "F14</t>
  </si>
  <si>
    <t>232,2*1,15 'Přepočtené koeficientem množství</t>
  </si>
  <si>
    <t>128</t>
  </si>
  <si>
    <t>62856010</t>
  </si>
  <si>
    <t>pás asfaltový natavitelný modifikovaný SBS s vložkou z hliníkové fólie s textilií a spalitelnou PE fólií nebo jemnozrnným minerálním posypem na horním povrchu tl 3,5mm</t>
  </si>
  <si>
    <t>-217803816</t>
  </si>
  <si>
    <t>713131141</t>
  </si>
  <si>
    <t>Montáž tepelné izolace stěn rohožemi, pásy, deskami, dílci, bloky (izolační materiál ve specifikaci) lepením celoplošně bez mechanického kotvení</t>
  </si>
  <si>
    <t>378069736</t>
  </si>
  <si>
    <t>https://podminky.urs.cz/item/CS_URS_2024_02/713131141</t>
  </si>
  <si>
    <t>130</t>
  </si>
  <si>
    <t>28376417</t>
  </si>
  <si>
    <t>deska XPS hrana polodrážková a hladký povrch 300kPA λ=0,035 tl 50mm</t>
  </si>
  <si>
    <t>-1361494202</t>
  </si>
  <si>
    <t>232,2*1,1 'Přepočtené koeficientem množství</t>
  </si>
  <si>
    <t>131</t>
  </si>
  <si>
    <t>711161112</t>
  </si>
  <si>
    <t>Izolace proti zemní vlhkosti a beztlakové vodě nopovými fóliemi na ploše vodorovné V vrstva ochranná, odvětrávací a drenážní výška nopku 8,0 mm, tl. fólie do 0,6 mm</t>
  </si>
  <si>
    <t>-2011594406</t>
  </si>
  <si>
    <t>https://podminky.urs.cz/item/CS_URS_2024_02/711161112</t>
  </si>
  <si>
    <t>232,2*1,05 'Přepočtené koeficientem množství</t>
  </si>
  <si>
    <t>132</t>
  </si>
  <si>
    <t>213141131</t>
  </si>
  <si>
    <t>Zřízení vrstvy z geotextilie filtrační, separační, odvodňovací, ochranné, výztužné nebo protierozní ve sklonu přes 1:2 do 1:1, šířky do 3 m</t>
  </si>
  <si>
    <t>1692910691</t>
  </si>
  <si>
    <t>https://podminky.urs.cz/item/CS_URS_2024_02/213141131</t>
  </si>
  <si>
    <t>133</t>
  </si>
  <si>
    <t>69311088</t>
  </si>
  <si>
    <t>geotextilie netkaná separační, ochranná, filtrační, drenážní PES 500g/m2</t>
  </si>
  <si>
    <t>-457932199</t>
  </si>
  <si>
    <t>712</t>
  </si>
  <si>
    <t>Povlakové krytiny - střechy, skladby R.11</t>
  </si>
  <si>
    <t>134</t>
  </si>
  <si>
    <t>712311101</t>
  </si>
  <si>
    <t>Provedení povlakové krytiny střech plochých do 10° natěradly a tmely za studena nátěrem lakem penetračním nebo asfaltovým</t>
  </si>
  <si>
    <t>-496121481</t>
  </si>
  <si>
    <t>https://podminky.urs.cz/item/CS_URS_2024_02/712311101</t>
  </si>
  <si>
    <t xml:space="preserve">(6,8+1,25)*(6,8+1,25)  "jižní nároží - plocha střechy s atikou </t>
  </si>
  <si>
    <t>135</t>
  </si>
  <si>
    <t>11163152</t>
  </si>
  <si>
    <t>lak hydroizolační asfaltový</t>
  </si>
  <si>
    <t>-1140108481</t>
  </si>
  <si>
    <t>64,803*0,00032 'Přepočtené koeficientem množství</t>
  </si>
  <si>
    <t>136</t>
  </si>
  <si>
    <t>712341559</t>
  </si>
  <si>
    <t>Provedení povlakové krytiny střech plochých do 10° pásy přitavením NAIP v plné ploše</t>
  </si>
  <si>
    <t>1210807147</t>
  </si>
  <si>
    <t>https://podminky.urs.cz/item/CS_URS_2024_02/712341559</t>
  </si>
  <si>
    <t>137</t>
  </si>
  <si>
    <t>62853004</t>
  </si>
  <si>
    <t>pás asfaltový natavitelný modifikovaný SBS s vložkou ze skleněné tkaniny a spalitelnou PE fólií nebo jemnozrnným minerálním posypem na horním povrchu tl 4,0mm</t>
  </si>
  <si>
    <t>887713410</t>
  </si>
  <si>
    <t>64,803*1,15 'Přepočtené koeficientem množství</t>
  </si>
  <si>
    <t>138</t>
  </si>
  <si>
    <t>712363545</t>
  </si>
  <si>
    <t>Provedení povlakové krytiny střech plochých do 10° z mechanicky kotvených hydroizolačních fólií včetně položení fólie a horkovzdušného svaření tl. tepelné izolace přes 200 do 240 mm budovy výšky do 18 m, kotvené do betonu krajní pole</t>
  </si>
  <si>
    <t>-1014897941</t>
  </si>
  <si>
    <t>https://podminky.urs.cz/item/CS_URS_2024_02/712363545</t>
  </si>
  <si>
    <t xml:space="preserve">Poznámka k položce:_x000d_
Součástí dodávky budou veškeré potřebné lišty  a příslušenství</t>
  </si>
  <si>
    <t>139</t>
  </si>
  <si>
    <t>28322066</t>
  </si>
  <si>
    <t>fólie hydroizolační střešní mPVC mechanicky kotvená se zvýšenou odolností tl 1,2mm</t>
  </si>
  <si>
    <t>-884551355</t>
  </si>
  <si>
    <t>140</t>
  </si>
  <si>
    <t>712392171</t>
  </si>
  <si>
    <t>Povlakové krytiny střech plochých do 10° - ostatní práce provedení vrstvy textilní podkladní</t>
  </si>
  <si>
    <t>-150021093</t>
  </si>
  <si>
    <t>https://podminky.urs.cz/item/CS_URS_2024_02/712392171</t>
  </si>
  <si>
    <t>141</t>
  </si>
  <si>
    <t>713141131</t>
  </si>
  <si>
    <t>Montáž tepelné izolace střech plochých rohožemi, pásy, deskami, dílci, bloky (izolační materiál ve specifikaci) přilepenými za studena jednovrstvá zplna</t>
  </si>
  <si>
    <t>1377608067</t>
  </si>
  <si>
    <t>https://podminky.urs.cz/item/CS_URS_2024_02/713141131</t>
  </si>
  <si>
    <t>142</t>
  </si>
  <si>
    <t>63151474</t>
  </si>
  <si>
    <t>deska tepelně izolační minerální plochých střech spodní vrstva 50kPa λ=0,036-0,039 tl 160mm</t>
  </si>
  <si>
    <t>498498697</t>
  </si>
  <si>
    <t>R11*0,9</t>
  </si>
  <si>
    <t>58,323*1,1 'Přepočtené koeficientem množství</t>
  </si>
  <si>
    <t>143</t>
  </si>
  <si>
    <t>63151470</t>
  </si>
  <si>
    <t>deska tepelně izolační minerální plochých střech spodní vrstva 50kPa λ=0,036-0,039 tl 100mm</t>
  </si>
  <si>
    <t>-679705151</t>
  </si>
  <si>
    <t xml:space="preserve">6,8*2*0,5  "kolmá část atiky tl.100mm</t>
  </si>
  <si>
    <t>6,8*1,1 'Přepočtené koeficientem množství</t>
  </si>
  <si>
    <t>144</t>
  </si>
  <si>
    <t>712365R</t>
  </si>
  <si>
    <t>Příplatek za montáž kolmých atikových prvků skladby R11</t>
  </si>
  <si>
    <t>kpl.</t>
  </si>
  <si>
    <t>-1451057279</t>
  </si>
  <si>
    <t>145</t>
  </si>
  <si>
    <t>713141331</t>
  </si>
  <si>
    <t>Montáž tepelné izolace střech plochých spádovými klíny v ploše přilepenými za studena zplna</t>
  </si>
  <si>
    <t>-1686363294</t>
  </si>
  <si>
    <t>https://podminky.urs.cz/item/CS_URS_2024_02/713141331</t>
  </si>
  <si>
    <t>146</t>
  </si>
  <si>
    <t>28376104R</t>
  </si>
  <si>
    <t>klín izolační z čedičové minerální vaty 70kPa spádový</t>
  </si>
  <si>
    <t>1394234617</t>
  </si>
  <si>
    <t xml:space="preserve">6,8*6,8  "plocha bez atik</t>
  </si>
  <si>
    <t>46,24*1,1 'Přepočtené koeficientem množství</t>
  </si>
  <si>
    <t>147</t>
  </si>
  <si>
    <t>63152005R</t>
  </si>
  <si>
    <t>klín atikový přechodný minerální plochých střech tl 50x50mm</t>
  </si>
  <si>
    <t>-1920540760</t>
  </si>
  <si>
    <t xml:space="preserve">5*4*0,2  "venkovní parapet přístavby</t>
  </si>
  <si>
    <t>4*1,1 'Přepočtené koeficientem množství</t>
  </si>
  <si>
    <t>148</t>
  </si>
  <si>
    <t>63152007R</t>
  </si>
  <si>
    <t>klín atikový přechodný minerální plochých střech tl 80x80mm</t>
  </si>
  <si>
    <t>1279398539</t>
  </si>
  <si>
    <t xml:space="preserve">7*2*0,785  "jižní nároží</t>
  </si>
  <si>
    <t>10,99*1,1 'Přepočtené koeficientem množství</t>
  </si>
  <si>
    <t>149</t>
  </si>
  <si>
    <t>712363352</t>
  </si>
  <si>
    <t>Povlakové krytiny střech plochých do 10° z tvarovaných poplastovaných lišt pro mPVC vnitřní koutová lišta rš 100 mm</t>
  </si>
  <si>
    <t>1863242827</t>
  </si>
  <si>
    <t>https://podminky.urs.cz/item/CS_URS_2024_02/712363352</t>
  </si>
  <si>
    <t xml:space="preserve">(6,555+6,195)*2*1,15  " vnitřní obvod + 15%</t>
  </si>
  <si>
    <t>150</t>
  </si>
  <si>
    <t>712363353</t>
  </si>
  <si>
    <t>Povlakové krytiny střech plochých do 10° z tvarovaných poplastovaných lišt pro mPVC vnější koutová lišta rš 100 mm</t>
  </si>
  <si>
    <t>1099963880</t>
  </si>
  <si>
    <t>https://podminky.urs.cz/item/CS_URS_2024_02/712363353</t>
  </si>
  <si>
    <t>151</t>
  </si>
  <si>
    <t>712363366</t>
  </si>
  <si>
    <t>Povlakové krytiny střech plochých do 10° z tvarovaných poplastovaných lišt pro mPVC rovná lišta rš 100 mm</t>
  </si>
  <si>
    <t>-599544318</t>
  </si>
  <si>
    <t>https://podminky.urs.cz/item/CS_URS_2024_02/712363366</t>
  </si>
  <si>
    <t xml:space="preserve">(6,555+1,2+6,195+1,2)*2*1,15  " vnější obvod + 15%</t>
  </si>
  <si>
    <t>152</t>
  </si>
  <si>
    <t>712998201</t>
  </si>
  <si>
    <t>Provedení povlakové krytiny střech - ostatní práce montáž odvodňovacího prvku nouzového atikového přepadu z PVC na dešťovou vodu do DN 70</t>
  </si>
  <si>
    <t>-1729862549</t>
  </si>
  <si>
    <t>https://podminky.urs.cz/item/CS_URS_2024_02/712998201</t>
  </si>
  <si>
    <t xml:space="preserve">1  "X01, střecha</t>
  </si>
  <si>
    <t>153</t>
  </si>
  <si>
    <t>56231128</t>
  </si>
  <si>
    <t>pojistný přepad ploché střechy s manžetou pro PVC-P hydroizolaci DN 50, DN 75, DN 110, DN 125</t>
  </si>
  <si>
    <t>1243560033</t>
  </si>
  <si>
    <t>Poznámka k položce:_x000d_
Pojistný přepad hranatý s integrovanou PVC manžetou 100/300</t>
  </si>
  <si>
    <t>154</t>
  </si>
  <si>
    <t>998712103</t>
  </si>
  <si>
    <t>Přesun hmot pro povlakové krytiny stanovený z hmotnosti přesunovaného materiálu vodorovná dopravní vzdálenost do 50 m základní v objektech výšky přes 12 do 24 m</t>
  </si>
  <si>
    <t>-1273728580</t>
  </si>
  <si>
    <t>https://podminky.urs.cz/item/CS_URS_2024_02/998712103</t>
  </si>
  <si>
    <t>711</t>
  </si>
  <si>
    <t>Izolace proti vodě, vlhkosti a plynům</t>
  </si>
  <si>
    <t>155</t>
  </si>
  <si>
    <t>711111001</t>
  </si>
  <si>
    <t>Provedení izolace proti zemní vlhkosti natěradly a tmely za studena na ploše vodorovné V nátěrem penetračním</t>
  </si>
  <si>
    <t>-429115872</t>
  </si>
  <si>
    <t>https://podminky.urs.cz/item/CS_URS_2024_02/711111001</t>
  </si>
  <si>
    <t>P32+P33+P39+P40</t>
  </si>
  <si>
    <t>156</t>
  </si>
  <si>
    <t>1059761791</t>
  </si>
  <si>
    <t>(7,15+7,15)*2,2</t>
  </si>
  <si>
    <t>157</t>
  </si>
  <si>
    <t>1518289841</t>
  </si>
  <si>
    <t>359,96*0,0003 'Přepočtené koeficientem množství</t>
  </si>
  <si>
    <t>158</t>
  </si>
  <si>
    <t>711141559</t>
  </si>
  <si>
    <t>Provedení izolace proti zemní vlhkosti pásy přitavením NAIP na ploše vodorovné V</t>
  </si>
  <si>
    <t>78855281</t>
  </si>
  <si>
    <t>https://podminky.urs.cz/item/CS_URS_2024_02/711141559</t>
  </si>
  <si>
    <t xml:space="preserve">(P32+P33+P39+P40)*2  "dvě vrstvy izolace</t>
  </si>
  <si>
    <t>159</t>
  </si>
  <si>
    <t>-1451508573</t>
  </si>
  <si>
    <t>(F12)*1,2*2 "přístavba s přídavkem na přesahy - dvě vrstvy</t>
  </si>
  <si>
    <t>160</t>
  </si>
  <si>
    <t>556847588</t>
  </si>
  <si>
    <t xml:space="preserve">(P32+P33+P39+P40)  </t>
  </si>
  <si>
    <t>359,96*1,15 'Přepočtené koeficientem množství</t>
  </si>
  <si>
    <t>161</t>
  </si>
  <si>
    <t>-44403444</t>
  </si>
  <si>
    <t>162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</si>
  <si>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</si>
  <si>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</si>
  <si>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-1101123635</t>
  </si>
  <si>
    <t>https://podminky.urs.cz/item/CS_URS_2024_02/998711103</t>
  </si>
  <si>
    <t>713</t>
  </si>
  <si>
    <t>Izolace tepelné</t>
  </si>
  <si>
    <t>163</t>
  </si>
  <si>
    <t>713121111</t>
  </si>
  <si>
    <t>Montáž tepelné izolace podlah rohožemi, pásy, deskami, dílci, bloky (izolační materiál ve specifikaci) kladenými volně jednovrstvá</t>
  </si>
  <si>
    <t>717349761</t>
  </si>
  <si>
    <t>https://podminky.urs.cz/item/CS_URS_2024_02/713121111</t>
  </si>
  <si>
    <t>164</t>
  </si>
  <si>
    <t>28372303</t>
  </si>
  <si>
    <t>deska EPS 100 pro konstrukce s běžným zatížením λ=0,037 tl 40mm</t>
  </si>
  <si>
    <t>-291729942</t>
  </si>
  <si>
    <t xml:space="preserve">P31  "výplňová vrstva</t>
  </si>
  <si>
    <t>97,8*1,1 'Přepočtené koeficientem množství</t>
  </si>
  <si>
    <t>165</t>
  </si>
  <si>
    <t>28372319</t>
  </si>
  <si>
    <t>deska EPS 100 pro konstrukce s běžným zatížením λ=0,037 tl 160mm</t>
  </si>
  <si>
    <t>1985971655</t>
  </si>
  <si>
    <t xml:space="preserve">P32+P33  "podlaha na terénu - výplňová vrstva</t>
  </si>
  <si>
    <t>284,3*1,1 'Přepočtené koeficientem množství</t>
  </si>
  <si>
    <t>166</t>
  </si>
  <si>
    <t>28372317</t>
  </si>
  <si>
    <t>deska EPS 100 pro konstrukce s běžným zatížením λ=0,037 tl 150mm</t>
  </si>
  <si>
    <t>1256984800</t>
  </si>
  <si>
    <t xml:space="preserve">P40  "multifunkční místnost</t>
  </si>
  <si>
    <t>21,2*1,1 'Přepočtené koeficientem množství</t>
  </si>
  <si>
    <t>167</t>
  </si>
  <si>
    <t>28376079</t>
  </si>
  <si>
    <t xml:space="preserve">deska EPS grafitová  λ=0,030-0,031 tl 160mm</t>
  </si>
  <si>
    <t>530775380</t>
  </si>
  <si>
    <t xml:space="preserve">P39  "kotelna</t>
  </si>
  <si>
    <t>23*1,1 'Přepočtené koeficientem množství</t>
  </si>
  <si>
    <t>168</t>
  </si>
  <si>
    <t>28376558</t>
  </si>
  <si>
    <t>deska polystyrénová pro snížení kročejového hluku (max. zatížení 6,5 kN/m2) tl 40mm</t>
  </si>
  <si>
    <t>-1898988877</t>
  </si>
  <si>
    <t xml:space="preserve">P31  " 2NP+3NP</t>
  </si>
  <si>
    <t>169</t>
  </si>
  <si>
    <t>713191132</t>
  </si>
  <si>
    <t>Montáž tepelné izolace stavebních konstrukcí - doplňky a konstrukční součásti podlah, stropů vrchem nebo střech překrytí fólií separační z PE</t>
  </si>
  <si>
    <t>-1334817365</t>
  </si>
  <si>
    <t>https://podminky.urs.cz/item/CS_URS_2024_02/713191132</t>
  </si>
  <si>
    <t xml:space="preserve">P31+P32  "vrstvy s linoleem</t>
  </si>
  <si>
    <t xml:space="preserve">P33  "vrstvy s dlažbou</t>
  </si>
  <si>
    <t xml:space="preserve">P39+P40  "vrstvy se stěrkou</t>
  </si>
  <si>
    <t>170</t>
  </si>
  <si>
    <t>28323053</t>
  </si>
  <si>
    <t>fólie PE (500 kg/m3) separační podlahová oddělující tepelnou izolaci tl 0,6mm</t>
  </si>
  <si>
    <t>-1480473874</t>
  </si>
  <si>
    <t>426,3*1,15 'Přepočtené koeficientem množství</t>
  </si>
  <si>
    <t>171</t>
  </si>
  <si>
    <t>998713103</t>
  </si>
  <si>
    <t>Přesun hmot pro izolace tepelné stanovený z hmotnosti přesunovaného materiálu vodorovná dopravní vzdálenost do 50 m s užitím mechanizace v objektech výšky přes 12 m do 24 m</t>
  </si>
  <si>
    <t>-1995506548</t>
  </si>
  <si>
    <t>https://podminky.urs.cz/item/CS_URS_2024_02/998713103</t>
  </si>
  <si>
    <t>735</t>
  </si>
  <si>
    <t>Ústřední vytápění - otopná tělesa</t>
  </si>
  <si>
    <t>172</t>
  </si>
  <si>
    <t>735511026</t>
  </si>
  <si>
    <t>Trubkové teplovodní podlahové vytápění rozvod v systémové desce systémová deska s tepelnou izolací, výšky 30 až 31 mm</t>
  </si>
  <si>
    <t>1334512175</t>
  </si>
  <si>
    <t>https://podminky.urs.cz/item/CS_URS_2024_02/735511026</t>
  </si>
  <si>
    <t xml:space="preserve">P40  "mutifunkční místnost</t>
  </si>
  <si>
    <t>173</t>
  </si>
  <si>
    <t>998735103</t>
  </si>
  <si>
    <t>Přesun hmot pro otopná tělesa stanovený z hmotnosti přesunovaného materiálu vodorovná dopravní vzdálenost do 50 m základní v objektech výšky přes 12 do 24 m</t>
  </si>
  <si>
    <t>-197258167</t>
  </si>
  <si>
    <t>https://podminky.urs.cz/item/CS_URS_2024_02/998735103</t>
  </si>
  <si>
    <t>174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</si>
  <si>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</si>
  <si>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</si>
  <si>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-445198076</t>
  </si>
  <si>
    <t>https://podminky.urs.cz/item/CS_URS_2024_02/763111431</t>
  </si>
  <si>
    <t xml:space="preserve">1,6*3*2-0,7*2*2  "2NP, 3NP, WC - W05</t>
  </si>
  <si>
    <t>175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</si>
  <si>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</si>
  <si>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</si>
  <si>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-332880448</t>
  </si>
  <si>
    <t>https://podminky.urs.cz/item/CS_URS_2024_02/763111437</t>
  </si>
  <si>
    <t xml:space="preserve">(1,3+1,95)*3,7  "2NP -W05</t>
  </si>
  <si>
    <t xml:space="preserve">(1,4+1,9)*3,7   "3NP - W05</t>
  </si>
  <si>
    <t>176</t>
  </si>
  <si>
    <t>763111462.1</t>
  </si>
  <si>
    <t>Příčka ze sádrokartonových desek s nosnou konstrukcí z jednoduchých ocelových profilů UW, CW dvojitě opláštěná deskami akustickými tl. 2 x 12,5 mm a deskami impregnovanými H2 tl. 2 x 12,5 mm s izolací, EI 90, příčka tl. 150 mm, profil 100, Rw do 61 dB</t>
  </si>
  <si>
    <t>266060996</t>
  </si>
  <si>
    <t xml:space="preserve">(6,6+4,7)*3,7-0,8*2*2  "3NP,  W06</t>
  </si>
  <si>
    <t>177</t>
  </si>
  <si>
    <t>763121561R</t>
  </si>
  <si>
    <t>Stěna předsazená ze sádrokartonových desek s nosnou konstrukcí z ocelových profilů CD a UD, dvojitě opláštěná deskami tl. 2 x 15 mm, bez izolace</t>
  </si>
  <si>
    <t>480533924</t>
  </si>
  <si>
    <t>Poznámka k položce:_x000d_
skladba:_x000d_
do 2m výšky 1x Diamant + 1x White 12,5_x000d_
nad 2m výšky 2x White 12,5</t>
  </si>
  <si>
    <t xml:space="preserve">(0,48+0,2)*3,2  "1PP -PLENTY</t>
  </si>
  <si>
    <t xml:space="preserve">(0,49+0,2+0,47+0,2)*3,9*2  "1NP,2NP</t>
  </si>
  <si>
    <t xml:space="preserve">(0,49+0,2+0,47+0,2)*3,65  "3NP</t>
  </si>
  <si>
    <t>178</t>
  </si>
  <si>
    <t>763121590.1</t>
  </si>
  <si>
    <t>Stěna předsazená ze sádrokartonových desek s nosnou konstrukcí z ocelových profilů CW, UW dvojitě opláštěná deskami impregnovanými H2 tl. 2x12,5 mm bez izolace, stěna tl. 150 - 250 mm, profil 50</t>
  </si>
  <si>
    <t>-1529721716</t>
  </si>
  <si>
    <t xml:space="preserve">1*2,7  "2NP - W08</t>
  </si>
  <si>
    <t xml:space="preserve">1*2,7*2  "3NP</t>
  </si>
  <si>
    <t>179</t>
  </si>
  <si>
    <t>763131411R</t>
  </si>
  <si>
    <t xml:space="preserve">Podhled ze sádrokartonových desek dvouvrstvá zavěšená spodní konstrukce z ocelových profilů CD, UD jednoduše opláštěná deskou akustickou </t>
  </si>
  <si>
    <t>-879625963</t>
  </si>
  <si>
    <t xml:space="preserve">Poznámka k položce:_x000d_
AP - SDK podhled se zvýšenou pohltivostí na nízkých kmitočtech; tloušťka SDK desky je 12,5mm; SDK podhled je doplněn přídavnou absorpční vložkou tl. 40 mm zabalenou v mikroperforované folii;  požadovaná hodnota činitele zvukové pohltivosti v oktávovém pásmu 125 Hz je α125Hz ≥ 0,15.</t>
  </si>
  <si>
    <t xml:space="preserve">1PP   </t>
  </si>
  <si>
    <t>60,1+9,3*0,3 "S00.9 vč. kaslíku</t>
  </si>
  <si>
    <t xml:space="preserve">(5,4*2*0,54+8,4*0,6)+9,5*1,1  "S00.10 rám vč. kaslíku</t>
  </si>
  <si>
    <t xml:space="preserve">9,5*1,6+8,4+4,5  "S00.4, S00.3a, S00.17b</t>
  </si>
  <si>
    <t xml:space="preserve">2,1*7,1  "S01.5 schodiště</t>
  </si>
  <si>
    <t xml:space="preserve">1,29*2,66  "část S02.02</t>
  </si>
  <si>
    <t xml:space="preserve">1,34*2,6  "S03.02 </t>
  </si>
  <si>
    <t>180</t>
  </si>
  <si>
    <t>763131531.1</t>
  </si>
  <si>
    <t xml:space="preserve">Podhled ze sádrokartonových desek jednovrstvá zavěšená spodní konstrukce z ocelových profilů CD, UD jednoduše opláštěná deskou protipožární RED, tl. 12,5 mm, bez izolace, EI45 DP1 </t>
  </si>
  <si>
    <t>-2131215540</t>
  </si>
  <si>
    <t xml:space="preserve">6,9*(3,3+3)  "S01.4, S01.7</t>
  </si>
  <si>
    <t>2NP+3NP</t>
  </si>
  <si>
    <t xml:space="preserve">6,8*6,8*2  "S02.14, S03.14</t>
  </si>
  <si>
    <t>181</t>
  </si>
  <si>
    <t>763131751</t>
  </si>
  <si>
    <t>Podhled ze sádrokartonových desek ostatní práce a konstrukce na podhledech ze sádrokartonových desek montáž parotěsné zábrany</t>
  </si>
  <si>
    <t>-18469111</t>
  </si>
  <si>
    <t>https://podminky.urs.cz/item/CS_URS_2024_02/763131751</t>
  </si>
  <si>
    <t xml:space="preserve">134,137+135,95  "SDK podhledy</t>
  </si>
  <si>
    <t>182</t>
  </si>
  <si>
    <t>28329274</t>
  </si>
  <si>
    <t>fólie PE vyztužená pro parotěsnou vrstvu (reakce na oheň - třída E) 110g/m2</t>
  </si>
  <si>
    <t>-1010948848</t>
  </si>
  <si>
    <t>270,087*1,1235 'Přepočtené koeficientem množství</t>
  </si>
  <si>
    <t>183</t>
  </si>
  <si>
    <t>763172354</t>
  </si>
  <si>
    <t>Montáž dvířek pro konstrukce ze sádrokartonových desek revizních jednoplášťových pro podhledy velikost (šxv) 500 x 500 mm</t>
  </si>
  <si>
    <t>-1152086269</t>
  </si>
  <si>
    <t>https://podminky.urs.cz/item/CS_URS_2024_02/763172354</t>
  </si>
  <si>
    <t>184</t>
  </si>
  <si>
    <t>59030713</t>
  </si>
  <si>
    <t>dvířka revizní jednokřídlá s automatickým zámkem 500x500mm</t>
  </si>
  <si>
    <t>-854156018</t>
  </si>
  <si>
    <t>763181311</t>
  </si>
  <si>
    <t>Výplně otvorů konstrukcí ze sádrokartonových desek montáž zárubně kovové s konstrukcí jednokřídlové</t>
  </si>
  <si>
    <t>-77531914</t>
  </si>
  <si>
    <t>https://podminky.urs.cz/item/CS_URS_2024_02/763181311</t>
  </si>
  <si>
    <t>Poznámka k položce:_x000d_
ZÁRUBEŃ SE STÍNOVOU DRÁŽKOU V LÍCI ZDIVA / OBKLADU_x000d_
PRÁŠKOVÉ LAKOVÁNÍ RAL</t>
  </si>
  <si>
    <t>186</t>
  </si>
  <si>
    <t>55331594</t>
  </si>
  <si>
    <t>zárubeň jednokřídlá ocelová pro sádrokartonové příčky tl stěny 110-150mm rozměru 700/1970, 2100mm</t>
  </si>
  <si>
    <t>412013193</t>
  </si>
  <si>
    <t xml:space="preserve">2  "D121</t>
  </si>
  <si>
    <t xml:space="preserve">2  "D122</t>
  </si>
  <si>
    <t>187</t>
  </si>
  <si>
    <t>55331595</t>
  </si>
  <si>
    <t>zárubeň jednokřídlá ocelová pro sádrokartonové příčky tl stěny 110-150mm rozměru 800/1970, 2100mm</t>
  </si>
  <si>
    <t>852893281</t>
  </si>
  <si>
    <t xml:space="preserve">1  "D124</t>
  </si>
  <si>
    <t>188</t>
  </si>
  <si>
    <t>55331596</t>
  </si>
  <si>
    <t>zárubeň jednokřídlá ocelová pro sádrokartonové příčky tl stěny 110-150mm rozměru 900/1970, 2100mm</t>
  </si>
  <si>
    <t>863469795</t>
  </si>
  <si>
    <t xml:space="preserve">1  "tl. 150mm - D125</t>
  </si>
  <si>
    <t>189</t>
  </si>
  <si>
    <t>763181422</t>
  </si>
  <si>
    <t>Výplně otvorů konstrukcí ze sádrokartonových desek ztužující výplň otvoru pro dveře s UA a UW profilem, výšky příčky přes 3,25 do 3,75 m</t>
  </si>
  <si>
    <t>-710869750</t>
  </si>
  <si>
    <t>https://podminky.urs.cz/item/CS_URS_2024_02/763181422</t>
  </si>
  <si>
    <t xml:space="preserve">6  "3NP, 2NP</t>
  </si>
  <si>
    <t>190</t>
  </si>
  <si>
    <t>763431001</t>
  </si>
  <si>
    <t>Montáž podhledu minerálního včetně zavěšeného roštu viditelného s panely vyjímatelnými, velikosti panelů do 0,36 m2</t>
  </si>
  <si>
    <t>-559587339</t>
  </si>
  <si>
    <t>https://podminky.urs.cz/item/CS_URS_2024_02/763431001</t>
  </si>
  <si>
    <t xml:space="preserve">6,9*3  "1NP,  S01.07</t>
  </si>
  <si>
    <t>191</t>
  </si>
  <si>
    <t>60715158.1</t>
  </si>
  <si>
    <t xml:space="preserve">deska dřevovláknitá zvukově  izolační tl 25mm, 600X600.   </t>
  </si>
  <si>
    <t>-521835243</t>
  </si>
  <si>
    <t xml:space="preserve">Poznámka k položce:_x000d_
Zavěšený  nosný rastr. Rozebíratelný systém. Přiznaná spára.</t>
  </si>
  <si>
    <t>20,7*1,02 'Přepočtené koeficientem množství</t>
  </si>
  <si>
    <t>192</t>
  </si>
  <si>
    <t>763431031</t>
  </si>
  <si>
    <t>Montáž podhledu minerálního včetně zavěšeného roštu skrytého s panely vyjímatelnými jakékoliv velikosti panelů</t>
  </si>
  <si>
    <t>-921180059</t>
  </si>
  <si>
    <t>https://podminky.urs.cz/item/CS_URS_2024_02/763431031</t>
  </si>
  <si>
    <t>193</t>
  </si>
  <si>
    <t>59036400R</t>
  </si>
  <si>
    <t xml:space="preserve">panel akustický pro školy, minerální tl.20mm , skrytý nosný rastr, 1200 x 600 mm.   3  </t>
  </si>
  <si>
    <t>-811607807</t>
  </si>
  <si>
    <t>Poznámka k položce:_x000d_
AP - S. Širokopásmově pohltivé kazety. Spára 3mm.</t>
  </si>
  <si>
    <t xml:space="preserve">4*1,2*5,4  " S00.10</t>
  </si>
  <si>
    <t xml:space="preserve">6,6*(1,2*3+1,85)  "S03.5</t>
  </si>
  <si>
    <t xml:space="preserve">6,85*3,45+1*3,85  "S03.15</t>
  </si>
  <si>
    <t>194</t>
  </si>
  <si>
    <t>59036035</t>
  </si>
  <si>
    <t xml:space="preserve">panel akustický skrytý nosný rastr bílá tl 20mm, 1200 x 600mm  AP-N  2</t>
  </si>
  <si>
    <t>CS ÚRS 2022 02</t>
  </si>
  <si>
    <t>-247646634</t>
  </si>
  <si>
    <t>Poznámka k položce:_x000d_
AP - N. Nízkofrekvenčně pohltivé. Spára 3mm.</t>
  </si>
  <si>
    <t xml:space="preserve">1,2*5,4*3  "S00.10</t>
  </si>
  <si>
    <t xml:space="preserve">6,6*1,2*4   "S03.5</t>
  </si>
  <si>
    <t xml:space="preserve">6,85*1,2*2  "S03.15</t>
  </si>
  <si>
    <t>195</t>
  </si>
  <si>
    <t>59036523.1</t>
  </si>
  <si>
    <t xml:space="preserve">deska podhledová minerální , skrytá spára jemná hladká bílá 15x600x600mm       1</t>
  </si>
  <si>
    <t>-1164677663</t>
  </si>
  <si>
    <t xml:space="preserve">1,2*1,9+4,9*6,3  " S00.17a, S00.01</t>
  </si>
  <si>
    <t xml:space="preserve">6,8*6,8  "S02.14</t>
  </si>
  <si>
    <t xml:space="preserve">1,95*1,5  "S02.2b</t>
  </si>
  <si>
    <t xml:space="preserve">1,9*1,5  "S03.2b</t>
  </si>
  <si>
    <t>196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</si>
  <si>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</si>
  <si>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</si>
  <si>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-1549637872</t>
  </si>
  <si>
    <t>https://podminky.urs.cz/item/CS_URS_2024_02/998763303</t>
  </si>
  <si>
    <t>764</t>
  </si>
  <si>
    <t>Konstrukce klempířské</t>
  </si>
  <si>
    <t>197</t>
  </si>
  <si>
    <t>764244411</t>
  </si>
  <si>
    <t>Oplechování horních ploch zdí a nadezdívek (atik) z titanzinkového předzvětralého plechu mechanicky kotvené přes rš 800 mm</t>
  </si>
  <si>
    <t>-1275608988</t>
  </si>
  <si>
    <t>https://podminky.urs.cz/item/CS_URS_2024_02/764244411</t>
  </si>
  <si>
    <t xml:space="preserve">15*1,235  "K/04 , atika rš.=1235mm</t>
  </si>
  <si>
    <t>198</t>
  </si>
  <si>
    <t>764246443R</t>
  </si>
  <si>
    <t>Oplechování parapetů z titanzinkového předzvětralého plechu rovných celoplošně lepené, bez rohů rš 270 mm</t>
  </si>
  <si>
    <t>-1566796336</t>
  </si>
  <si>
    <t xml:space="preserve">20  "K/01, okno O102</t>
  </si>
  <si>
    <t>199</t>
  </si>
  <si>
    <t>764246444</t>
  </si>
  <si>
    <t>Oplechování parapetů z titanzinkového předzvětralého plechu rovných celoplošně lepené, bez rohů rš 330 mm</t>
  </si>
  <si>
    <t>-744816770</t>
  </si>
  <si>
    <t>https://podminky.urs.cz/item/CS_URS_2024_02/764246444</t>
  </si>
  <si>
    <t xml:space="preserve">8,8   "K/02, okno O101</t>
  </si>
  <si>
    <t xml:space="preserve">0,75  "K/02, okno O 103</t>
  </si>
  <si>
    <t>200</t>
  </si>
  <si>
    <t>7643414143</t>
  </si>
  <si>
    <t>Lemování zdí z titanzinkového předzvětralého plechu boční nebo horní rovných, rš 330 mm</t>
  </si>
  <si>
    <t>1007441715</t>
  </si>
  <si>
    <t xml:space="preserve">1,8  "K/03 - oplechování soklu dveří D114</t>
  </si>
  <si>
    <t xml:space="preserve">0,8  "K/03 - oplechování soklu dveří D117</t>
  </si>
  <si>
    <t>201</t>
  </si>
  <si>
    <t>764341403R</t>
  </si>
  <si>
    <t>Lemování zdí z titanzinkového předzvětralého plechu boční rš 140 mm</t>
  </si>
  <si>
    <t>-2027869346</t>
  </si>
  <si>
    <t xml:space="preserve">128  "K/06 - oplechování soklu v místě okna</t>
  </si>
  <si>
    <t>202</t>
  </si>
  <si>
    <t>76454842R</t>
  </si>
  <si>
    <t>Úpraha svodů z titanzinkového předzvětralého plechu včetně objímek, kolen a odskoků kruhový, průměru 150 mm</t>
  </si>
  <si>
    <t>699809880</t>
  </si>
  <si>
    <t>Poznámka k položce:_x000d_
Zkrácení stávajících svodů, výtok na střešní plášť. Ochrana HI 3 ks betonových dlaždic 300x300mm.</t>
  </si>
  <si>
    <t>203</t>
  </si>
  <si>
    <t>998764103</t>
  </si>
  <si>
    <t>Přesun hmot pro konstrukce klempířské stanovený z hmotnosti přesunovaného materiálu vodorovná dopravní vzdálenost do 50 m základní v objektech výšky přes 12 do 24 m</t>
  </si>
  <si>
    <t>522804554</t>
  </si>
  <si>
    <t>https://podminky.urs.cz/item/CS_URS_2024_02/998764103</t>
  </si>
  <si>
    <t>204</t>
  </si>
  <si>
    <t>766660001</t>
  </si>
  <si>
    <t>Montáž dveřních křídel dřevěných nebo plastových otevíravých do ocelové zárubně povrchově upravených jednokřídlových, šířky do 800 mm</t>
  </si>
  <si>
    <t>-2092695137</t>
  </si>
  <si>
    <t>https://podminky.urs.cz/item/CS_URS_2024_02/766660001</t>
  </si>
  <si>
    <t>205</t>
  </si>
  <si>
    <t>61162085</t>
  </si>
  <si>
    <t>dveře jednokřídlé dřevotřískové povrch laminátový plné 700x1970-2100mm</t>
  </si>
  <si>
    <t>1731685609</t>
  </si>
  <si>
    <t xml:space="preserve">2+1  "D 122, D109</t>
  </si>
  <si>
    <t>206</t>
  </si>
  <si>
    <t>61162086</t>
  </si>
  <si>
    <t>dveře jednokřídlé dřevotřískové povrch laminátový plné 800x1970-2100mm</t>
  </si>
  <si>
    <t>1294696764</t>
  </si>
  <si>
    <t xml:space="preserve">3  "D108</t>
  </si>
  <si>
    <t>207</t>
  </si>
  <si>
    <t>766694116</t>
  </si>
  <si>
    <t>Montáž ostatních truhlářských konstrukcí parapetních desek dřevěných nebo plastových šířky do 300 mm</t>
  </si>
  <si>
    <t>1757841724</t>
  </si>
  <si>
    <t>https://podminky.urs.cz/item/CS_URS_2024_02/766694116</t>
  </si>
  <si>
    <t>208</t>
  </si>
  <si>
    <t>60794101</t>
  </si>
  <si>
    <t>parapet dřevotřískový vnitřní povrch laminátový š 200mm</t>
  </si>
  <si>
    <t>364603996</t>
  </si>
  <si>
    <t xml:space="preserve">8,76  "T/02, 8ks</t>
  </si>
  <si>
    <t>209</t>
  </si>
  <si>
    <t>60794102</t>
  </si>
  <si>
    <t>parapet dřevotřískový vnitřní povrch laminátový š 260mm</t>
  </si>
  <si>
    <t>-141231079</t>
  </si>
  <si>
    <t xml:space="preserve">8,36  "T/03, 8ks</t>
  </si>
  <si>
    <t>210</t>
  </si>
  <si>
    <t>766694126</t>
  </si>
  <si>
    <t>Montáž ostatních truhlářských konstrukcí parapetních desek dřevěných nebo plastových šířky přes 300 mm</t>
  </si>
  <si>
    <t>964896879</t>
  </si>
  <si>
    <t>https://podminky.urs.cz/item/CS_URS_2024_02/766694126</t>
  </si>
  <si>
    <t>211</t>
  </si>
  <si>
    <t>60794104</t>
  </si>
  <si>
    <t>parapet dřevotřískový vnitřní povrch laminátový š 340mm</t>
  </si>
  <si>
    <t>-1392170309</t>
  </si>
  <si>
    <t xml:space="preserve">20  "T/06 - parapet pro okno O102, 4ks, š.=330mm</t>
  </si>
  <si>
    <t>212</t>
  </si>
  <si>
    <t>60794105</t>
  </si>
  <si>
    <t>parapet dřevotřískový vnitřní povrch laminátový š 400mm</t>
  </si>
  <si>
    <t>657742061</t>
  </si>
  <si>
    <t xml:space="preserve">1,075  "T/05</t>
  </si>
  <si>
    <t>213</t>
  </si>
  <si>
    <t>61144404</t>
  </si>
  <si>
    <t>parapet plastový vnitřní š 400mm</t>
  </si>
  <si>
    <t>22358126</t>
  </si>
  <si>
    <t xml:space="preserve">0,75  "T/01</t>
  </si>
  <si>
    <t>214</t>
  </si>
  <si>
    <t>60794108</t>
  </si>
  <si>
    <t>parapet dřevotřískový vnitřní povrch laminátový š 550mm</t>
  </si>
  <si>
    <t>-2071185190</t>
  </si>
  <si>
    <t xml:space="preserve">6,725  "T/04</t>
  </si>
  <si>
    <t>215</t>
  </si>
  <si>
    <t>346272216</t>
  </si>
  <si>
    <t>Přizdívky z pórobetonových tvárnic objemová hmotnost do 500 kg/m3, na tenké maltové lože, tloušťka přizdívky 50 mm</t>
  </si>
  <si>
    <t>-1581531387</t>
  </si>
  <si>
    <t>https://podminky.urs.cz/item/CS_URS_2024_02/346272216</t>
  </si>
  <si>
    <t>Vyrovnávací vyzdívka parapetů tl.50mm</t>
  </si>
  <si>
    <t>5*4*0,3 "vnitřní parapety přístavby</t>
  </si>
  <si>
    <t>216</t>
  </si>
  <si>
    <t>766699311R</t>
  </si>
  <si>
    <t>Montáž ostatních truhlářských konstrukcí - školních tabulí interaktivních včetně Dodávky</t>
  </si>
  <si>
    <t>1451377943</t>
  </si>
  <si>
    <t xml:space="preserve">Poznámka k položce:_x000d_
Interaktivní  školní tabule, sestava LCD panel 65" s přední krycí tabulí na hliníkovém zvedacím pylonu. Tabule tl.22mm s keramickým povrchem. Tabule je bílá pro popis fixem a zelená pro popis křídou</t>
  </si>
  <si>
    <t xml:space="preserve">1  "X06 ,  3NP</t>
  </si>
  <si>
    <t>217</t>
  </si>
  <si>
    <t>766699312R</t>
  </si>
  <si>
    <t>Montáž ostatních truhlářských konstrukcí - školních tabulí interaktivních, včetně Dodávky</t>
  </si>
  <si>
    <t>156493874</t>
  </si>
  <si>
    <t xml:space="preserve">Poznámka k položce:_x000d_
Interaktivní  školní tabule, sestava LCD panel 75" na  zvedacím hliníkovém stojanu s křídly s keramickým povrchem. Tabule tl.22mm je bílá pro popis fixem a zelená pro popis křídou</t>
  </si>
  <si>
    <t xml:space="preserve">1  "X05,  3NP učebna</t>
  </si>
  <si>
    <t>218</t>
  </si>
  <si>
    <t>76681135R</t>
  </si>
  <si>
    <t>Dodávka a Montáž budky pro hnízdění kavky obecné</t>
  </si>
  <si>
    <t>1655885655</t>
  </si>
  <si>
    <t>Poznámka k položce:_x000d_
přibližné rozmšry 52 x 28x33cm_x000d_
D.1.1.b - 25</t>
  </si>
  <si>
    <t xml:space="preserve">2  "X07</t>
  </si>
  <si>
    <t>219</t>
  </si>
  <si>
    <t>998766103</t>
  </si>
  <si>
    <t>Přesun hmot pro konstrukce truhlářské stanovený z hmotnosti přesunovaného materiálu vodorovná dopravní vzdálenost do 50 m základní v objektech výšky přes 12 do 24 m</t>
  </si>
  <si>
    <t>156713556</t>
  </si>
  <si>
    <t>https://podminky.urs.cz/item/CS_URS_2024_02/998766103</t>
  </si>
  <si>
    <t>767</t>
  </si>
  <si>
    <t>Konstrukce zámečnické</t>
  </si>
  <si>
    <t>220</t>
  </si>
  <si>
    <t>767113211</t>
  </si>
  <si>
    <t>Montáž stěn a příček pro zasklení z hliníkových nebo ocelových profilů bez požární odolnosti do celostěnových panelů nebo ocelové konstrukce, plochy jednotlivých stěn do 6 m2</t>
  </si>
  <si>
    <t>-2044425089</t>
  </si>
  <si>
    <t>https://podminky.urs.cz/item/CS_URS_2024_02/767113211</t>
  </si>
  <si>
    <t>PROSKLENÉ STĚNY VNITŘNÍ</t>
  </si>
  <si>
    <t xml:space="preserve">1,975*3,03   "PS.000,  1PP </t>
  </si>
  <si>
    <t xml:space="preserve">2,335*2,2  "PS.103,  2NP</t>
  </si>
  <si>
    <t>221</t>
  </si>
  <si>
    <t>767113212</t>
  </si>
  <si>
    <t>Montáž stěn a příček pro zasklení z hliníkových nebo ocelových profilů bez požární odolnosti do celostěnových panelů nebo ocelové konstrukce, plochy jednotlivých stěn přes 6 do 9 m2</t>
  </si>
  <si>
    <t>1188477398</t>
  </si>
  <si>
    <t>https://podminky.urs.cz/item/CS_URS_2024_02/767113212</t>
  </si>
  <si>
    <t xml:space="preserve">2,1*3,3  "PS.105,  3NP</t>
  </si>
  <si>
    <t>222</t>
  </si>
  <si>
    <t>767113213</t>
  </si>
  <si>
    <t>Montáž stěn a příček pro zasklení z hliníkových nebo ocelových profilů bez požární odolnosti do celostěnových panelů nebo ocelové konstrukce, plochy jednotlivých stěn přes 9 do 12 m2</t>
  </si>
  <si>
    <t>1264418402</t>
  </si>
  <si>
    <t>https://podminky.urs.cz/item/CS_URS_2024_02/767113213</t>
  </si>
  <si>
    <t xml:space="preserve">2,635*3,68*2   "PS.101, 1NP, 3NP</t>
  </si>
  <si>
    <t xml:space="preserve">2,635*3,720  "PS 102, 2NP</t>
  </si>
  <si>
    <t>223</t>
  </si>
  <si>
    <t>59054791R</t>
  </si>
  <si>
    <t>Stěna dveřní pro příčku, dveře dvoukřídlé celoprosklené v Al rámu, s nadsvětlíkem</t>
  </si>
  <si>
    <t>-506819706</t>
  </si>
  <si>
    <t>Poznámka k položce:_x000d_
bezpečnostní tvrzené sklo_x000d_
KOTEVNÍ PANEL NAD STĚNOU - SDK kce z desek RED 15mm + 40mm TI_x000d_
EI30 - CS200 DP1_x000d_
bezpečnostní polepy_x000d_
klika/klika, rozetové, nerez_x000d_
paniková funkce, samozavírač, koordinátor zavírání</t>
  </si>
  <si>
    <t xml:space="preserve">1,975*3,03  "PS.000</t>
  </si>
  <si>
    <t>224</t>
  </si>
  <si>
    <t>5905478R</t>
  </si>
  <si>
    <t>Modul dveřní pro příčku, dveře dvoukřídlé prosklené v Al rámu, bez nadsvětlíku</t>
  </si>
  <si>
    <t>-571808519</t>
  </si>
  <si>
    <t>Poznámka k položce:_x000d_
bezpečnostní tvrzené sklo_x000d_
EI30 - CS200 DP 3_x000d_
bezpečnostní polepy_x000d_
klika/klika, rozetové, nerez_x000d_
madlo, samozavírač, kordinátor zavírání</t>
  </si>
  <si>
    <t xml:space="preserve">2,335*2,2  "PS.103 ,  2NP</t>
  </si>
  <si>
    <t>225</t>
  </si>
  <si>
    <t>59054788R</t>
  </si>
  <si>
    <t xml:space="preserve">Stěna dveřní pro  příčku, dveře  dvoukřídlé celoprosklené v Al rámu, s proskleným nadsvětlíkem,a bočním pevným sklem, s požární odolností</t>
  </si>
  <si>
    <t>-1713321350</t>
  </si>
  <si>
    <t>Poznámka k položce:_x000d_
bezpečnostní tvrzené sklo_x000d_
EI30 - CS200 DP3_x000d_
bezpečnostní polepy_x000d_
klika/klika, rozetové, nerez_x000d_
madlo, samozavírač, kordinátor zavírání</t>
  </si>
  <si>
    <t xml:space="preserve">2,635*3,68*2  "PS.101,  1NP, 3NP, 2 ks</t>
  </si>
  <si>
    <t xml:space="preserve">2,635*3,72  "PS.102, 2NP </t>
  </si>
  <si>
    <t>226</t>
  </si>
  <si>
    <t>59054815R</t>
  </si>
  <si>
    <t>Stěna odveřní pro příčku, dveře jednokřídlé, prosklené v Al rámu, s proskleným nadsvětlíkem a bočím pevným sklem, s požární odolností</t>
  </si>
  <si>
    <t>-200242144</t>
  </si>
  <si>
    <t>Poznámka k položce:_x000d_
bezpečnostní tvrzené sklo_x000d_
EI15 - CS200 DP3_x000d_
bezpečnostní polepy_x000d_
klika/klika, rozetové, nerez_x000d_
madlo, samozavírač,</t>
  </si>
  <si>
    <t xml:space="preserve">2,1*3,3  "PS.105, 3NP</t>
  </si>
  <si>
    <t>227</t>
  </si>
  <si>
    <t>76621320R</t>
  </si>
  <si>
    <t>Montáž madel schodišťových průběžných</t>
  </si>
  <si>
    <t>1041505471</t>
  </si>
  <si>
    <t>228</t>
  </si>
  <si>
    <t>283550R</t>
  </si>
  <si>
    <t>madlo ocelové d 51x2,9mm</t>
  </si>
  <si>
    <t>-1503921293</t>
  </si>
  <si>
    <t xml:space="preserve">Poznámka k položce:_x000d_
ocel S235, svary tupé._x000d_
Povrchová úprava:_x000d_
nátěr 1x základní, 2x vrchní_x000d_
</t>
  </si>
  <si>
    <t xml:space="preserve">3,885+3,7   "Z.05  schodišťové madlo</t>
  </si>
  <si>
    <t>7,585*1,1 'Přepočtené koeficientem množství</t>
  </si>
  <si>
    <t>229</t>
  </si>
  <si>
    <t>767646421R</t>
  </si>
  <si>
    <t>Montáž a Dodávka dveří ocelových nebo hliníkových revizních dvířek s rámem dvoukřídlových, výšky do 1000 mm</t>
  </si>
  <si>
    <t>1634800600</t>
  </si>
  <si>
    <t>Poznámka k položce:_x000d_
Dvířka s rámem pro hlavní uzávěr plynu s větracími otvory, rozměry 950x950, osazen v líci ETICS , lakované</t>
  </si>
  <si>
    <t xml:space="preserve">1  "X04, 1NP, </t>
  </si>
  <si>
    <t>230</t>
  </si>
  <si>
    <t>767881141</t>
  </si>
  <si>
    <t>Montáž záchytného systému proti pádu bodů samostatných nebo v systému s poddajným kotvícím vedením do železobetonu mechanickými kotvami</t>
  </si>
  <si>
    <t>1798867204</t>
  </si>
  <si>
    <t>https://podminky.urs.cz/item/CS_URS_2024_02/767881141</t>
  </si>
  <si>
    <t>231</t>
  </si>
  <si>
    <t>70921341.1</t>
  </si>
  <si>
    <t>kotvicí bod určený ke svírání různých typů podkladů dl 1000mm</t>
  </si>
  <si>
    <t>657774253</t>
  </si>
  <si>
    <t>Poznámka k položce:_x000d_
alt.jiný způsob kotvení ( ref. TOPSAFE TSL-BSR)_x000d_
TSL-500-BSR1</t>
  </si>
  <si>
    <t xml:space="preserve">3  "kotvící body s příslušemstvím a montáží</t>
  </si>
  <si>
    <t>232</t>
  </si>
  <si>
    <t>767881161</t>
  </si>
  <si>
    <t>Montáž záchytného systému proti pádu nástavců určených k upevnění na sloupky nebo body v systému poddajného kotvícího vedení montáž lana uchycení lana k nástavcům</t>
  </si>
  <si>
    <t>-1689049626</t>
  </si>
  <si>
    <t>https://podminky.urs.cz/item/CS_URS_2024_02/767881161</t>
  </si>
  <si>
    <t>Poznámka k položce:_x000d_
TSL-L8</t>
  </si>
  <si>
    <t xml:space="preserve">5,5  "kotvící lano s příslušenstvím a montáží</t>
  </si>
  <si>
    <t>233</t>
  </si>
  <si>
    <t>31452200</t>
  </si>
  <si>
    <t>nerezové lano určené pro systémy s požadavkem na permanentní kotvicí vedení tl 6mm</t>
  </si>
  <si>
    <t>-582605744</t>
  </si>
  <si>
    <t>234</t>
  </si>
  <si>
    <t>953961111</t>
  </si>
  <si>
    <t>Kotva chemická s vyvrtáním otvoru do betonu, železobetonu nebo tvrdého kamene tmel, velikost M 8, hloubka 80 mm</t>
  </si>
  <si>
    <t>-322265354</t>
  </si>
  <si>
    <t>https://podminky.urs.cz/item/CS_URS_2024_02/953961111</t>
  </si>
  <si>
    <t xml:space="preserve">20  "Z.05</t>
  </si>
  <si>
    <t xml:space="preserve">12  "Z.06</t>
  </si>
  <si>
    <t>235</t>
  </si>
  <si>
    <t>767610122</t>
  </si>
  <si>
    <t>Montáž oken jednoduchých z hliníkových nebo ocelových profilů na polyuretanovou pěnu otevíravých do celostěnových panelů nebo ocelové konstrukce, plochy přes 0,6 do 1,5 m2</t>
  </si>
  <si>
    <t>941904944</t>
  </si>
  <si>
    <t>https://podminky.urs.cz/item/CS_URS_2024_02/767610122</t>
  </si>
  <si>
    <t>236</t>
  </si>
  <si>
    <t>55341008</t>
  </si>
  <si>
    <t>okno Al otevíravé/sklopné dvojsklo do plochy 1m2</t>
  </si>
  <si>
    <t>264920452</t>
  </si>
  <si>
    <t xml:space="preserve">0,75*1,1  "O103</t>
  </si>
  <si>
    <t>237</t>
  </si>
  <si>
    <t>55341010</t>
  </si>
  <si>
    <t>okno Al otevíravé/sklopné dvojsklo přes plochu 1m2 do v 1,5m</t>
  </si>
  <si>
    <t>-734410701</t>
  </si>
  <si>
    <t xml:space="preserve">1,095*1,2*8  "O101, 8ks</t>
  </si>
  <si>
    <t>238</t>
  </si>
  <si>
    <t>767610128</t>
  </si>
  <si>
    <t>Montáž oken jednoduchých z hliníkových nebo ocelových profilů na polyuretanovou pěnu otevíravých do zdiva, plochy přes 2,5 m2</t>
  </si>
  <si>
    <t>786005629</t>
  </si>
  <si>
    <t>https://podminky.urs.cz/item/CS_URS_2024_02/767610128</t>
  </si>
  <si>
    <t xml:space="preserve">5*2,15*4  "okno O102, 2+3NP, složené, 4ks</t>
  </si>
  <si>
    <t>239</t>
  </si>
  <si>
    <t>55341012</t>
  </si>
  <si>
    <t>okno Al otevíravé/sklopné dvojsklo přes plochu 1m2 v 1,5-2,5m</t>
  </si>
  <si>
    <t>-1399536864</t>
  </si>
  <si>
    <t>240</t>
  </si>
  <si>
    <t>767627310</t>
  </si>
  <si>
    <t>Ostatní práce a doplňky při montáži oken a stěn připojovací spára oken a stěn mezi ostěním a rámem kompletní impregnovaná komprimační páska</t>
  </si>
  <si>
    <t>1871661954</t>
  </si>
  <si>
    <t>https://podminky.urs.cz/item/CS_URS_2024_02/767627310</t>
  </si>
  <si>
    <t xml:space="preserve">(0,75+1,1)*2  "O103</t>
  </si>
  <si>
    <t xml:space="preserve">8*(1,095+1,2)*2  "O101, 8ks</t>
  </si>
  <si>
    <t xml:space="preserve">4*(5+2,15)*2  "okno O102, 4ks</t>
  </si>
  <si>
    <t>241</t>
  </si>
  <si>
    <t>767640111</t>
  </si>
  <si>
    <t>Montáž dveří ocelových nebo hliníkových vchodových jednokřídlových bez nadsvětlíku</t>
  </si>
  <si>
    <t>-264362418</t>
  </si>
  <si>
    <t>https://podminky.urs.cz/item/CS_URS_2024_02/767640111</t>
  </si>
  <si>
    <t>242</t>
  </si>
  <si>
    <t>55341157R</t>
  </si>
  <si>
    <t>dveře jednokřídlé ocelové plné, hladké,vchodové 700x2100mm - zateplené</t>
  </si>
  <si>
    <t>127111030</t>
  </si>
  <si>
    <t xml:space="preserve">Poznámka k položce:_x000d_
- práškové lakování RAL_x000d_
- zárubeň pro fasádní dveře_x000d_
- kování: klika/koule, rozetové, nerez,cylindrickýzámek, samozavírač_x000d_
- součinitel prostupu tepla  09W/m2K_x000d_
- EL30-CS200 DP3</t>
  </si>
  <si>
    <t xml:space="preserve">1  "D 115</t>
  </si>
  <si>
    <t>243</t>
  </si>
  <si>
    <t>767640221</t>
  </si>
  <si>
    <t>Montáž dveří ocelových nebo hliníkových vchodových dvoukřídlové bez nadsvětlíku</t>
  </si>
  <si>
    <t>1090008029</t>
  </si>
  <si>
    <t>https://podminky.urs.cz/item/CS_URS_2024_02/767640221</t>
  </si>
  <si>
    <t>244</t>
  </si>
  <si>
    <t>55341160R</t>
  </si>
  <si>
    <t>dveře dvoukřídlé ocelové vchodové plné, hladké 1400x2200mm, zateplené</t>
  </si>
  <si>
    <t>-231751852</t>
  </si>
  <si>
    <t xml:space="preserve">Poznámka k položce:_x000d_
 práškové lakování RAL_x000d_
- zárubeň pro fasádní dveře_x000d_
- kování: klika/koule, rozetové, nerez, s panikovou funkcí, koordinátor zavírání, elektromotorický zámek_x000d_
- součinitel prostupu tepla  09W/m2K</t>
  </si>
  <si>
    <t xml:space="preserve">1   "1400/2200 mm D 113</t>
  </si>
  <si>
    <t>245</t>
  </si>
  <si>
    <t>5534131R</t>
  </si>
  <si>
    <t>dveře dvoukřídlé ocelové,vchodové plné 1600x2100mm, protipožární, zateplené</t>
  </si>
  <si>
    <t>-793573621</t>
  </si>
  <si>
    <t>Poznámka k položce:_x000d_
- práškové lakování_x000d_
- Zárubeň pro fasádní dveře_x000d_
- EI30-C DP1_x000d_
- Kování: klika/koule, rozetové, nerez, cylindrický zámek_x000d_
- součinitek prostupu tepla: 0,9 W/m2K</t>
  </si>
  <si>
    <t xml:space="preserve">1  "1600/2100,  D114,  1NP</t>
  </si>
  <si>
    <t>246</t>
  </si>
  <si>
    <t>767640311</t>
  </si>
  <si>
    <t>Montáž dveří ocelových nebo hliníkových vnitřních jednokřídlových</t>
  </si>
  <si>
    <t>-1317569802</t>
  </si>
  <si>
    <t>https://podminky.urs.cz/item/CS_URS_2024_02/767640311</t>
  </si>
  <si>
    <t>247</t>
  </si>
  <si>
    <t>55341321R</t>
  </si>
  <si>
    <t>dveře jednokřídlé ocelové interierové plné 700x 2200mm , bezfalcové, protipožární</t>
  </si>
  <si>
    <t>-1973700631</t>
  </si>
  <si>
    <t xml:space="preserve">Poznámka k položce:_x000d_
- Plech tl. 0,6mm - platí pro všechny výrobky dále uvedené_x000d_
_x000d_
- Práškové lakování RAL dle výběru investora_x000d_
- Zárubeň se stínovou drážkou v líci_x000d_
- Závěsy standard, nerez_x000d_
- Kování  klika/klika , rozetové, nerez,  cylindrický zámek, samozavírač_x000d_
-</t>
  </si>
  <si>
    <t xml:space="preserve">2  "700/2200, D 121,  EI 15 CS200 DP3</t>
  </si>
  <si>
    <t xml:space="preserve">3  "700/2200,  D 111,  EI30 CS200 PD9</t>
  </si>
  <si>
    <t>248</t>
  </si>
  <si>
    <t>55341322R</t>
  </si>
  <si>
    <t>dveře jednokřídlé ocelové interierové plné 800x2200mm, bezfalcové, protiipožární</t>
  </si>
  <si>
    <t>-754425900</t>
  </si>
  <si>
    <t xml:space="preserve">Poznámka k položce:_x000d_
 Práškové lakování RAL dle výběru investora_x000d_
- Zárubeň se stínovou drážkou v líci_x000d_
- Závěsy standard, nerez_x000d_
- Kování  klika/klika , rozetové, nerez,  cylindrický zámek, samozavírač_x000d_
- EI30-CS200 DP3_x000d_
</t>
  </si>
  <si>
    <t xml:space="preserve">1+1      "800/2200, D120, D116</t>
  </si>
  <si>
    <t>249</t>
  </si>
  <si>
    <t>55341182R</t>
  </si>
  <si>
    <t xml:space="preserve">dveře jednokřídlé ocelové interierové protipožární, akusticky odolné  800x2200mm</t>
  </si>
  <si>
    <t>2045797259</t>
  </si>
  <si>
    <t xml:space="preserve">Poznámka k položce:_x000d_
Odolnost podle PD_x000d_
  EI 15 - C DP3_x000d_
 Práškové lakování RAL dle výběru investora_x000d_
- Zárubeň se stínovou drážkou v líci_x000d_
- Závěsy standard, nerez_x000d_
- Kování  klika/klika , rozetové, nerez,  cylindrický zámek, samozavírač_x000d_
- akustický požadavek 37dB</t>
  </si>
  <si>
    <t xml:space="preserve">1   "800/2200 s požární odolností , D124,</t>
  </si>
  <si>
    <t>250</t>
  </si>
  <si>
    <t>55341169R</t>
  </si>
  <si>
    <t xml:space="preserve">dveře jednokřídlé ocelové interierové protipožární EI 30  D1  900x2100mm</t>
  </si>
  <si>
    <t>1234627113</t>
  </si>
  <si>
    <t xml:space="preserve">Poznámka k položce:_x000d_
- Práškové lakování RAL dle výběru investora_x000d_
- Zárubeň se stínovou drážkou v líci_x000d_
- Závěsy standard, nerez_x000d_
- Kování  klika/klika , nerez,  cylindrický zámek, samozavírač_x000d_
- EI30-CS200 DP1</t>
  </si>
  <si>
    <t>3 "900/2100, D101, D105, D106</t>
  </si>
  <si>
    <t xml:space="preserve">1  "900/2100  D102 - akusticky odolné 37dB</t>
  </si>
  <si>
    <t>251</t>
  </si>
  <si>
    <t>55341323</t>
  </si>
  <si>
    <t>dveře jednokřídlé ocelové interierové plné 900x1970mm</t>
  </si>
  <si>
    <t>391860863</t>
  </si>
  <si>
    <t xml:space="preserve">Poznámka k položce:_x000d_
- zárubeň se stínovou drážkou v líci_x000d_
- lakování RAL_x000d_
- kování: klika/klika, rozetové, nerez,  cylindrický zámek, samozavírač </t>
  </si>
  <si>
    <t xml:space="preserve">1+1  "D104, D103</t>
  </si>
  <si>
    <t>252</t>
  </si>
  <si>
    <t>55341168</t>
  </si>
  <si>
    <t>dveře jednokřídlé ocelové interierové protipožární EW 15, 30, 45 D1 rohová zárubeň 800x1970mm</t>
  </si>
  <si>
    <t>1156680628</t>
  </si>
  <si>
    <t xml:space="preserve">Poznámka k položce:_x000d_
Odolnost podle PD_x000d_
_x000d_
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</si>
  <si>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 xml:space="preserve">1+1  "D119, D125,  EI30 CS200 DP3</t>
  </si>
  <si>
    <t xml:space="preserve">1  "D 123 , EW30 CS200 DP3</t>
  </si>
  <si>
    <t>253</t>
  </si>
  <si>
    <t>55341R</t>
  </si>
  <si>
    <t xml:space="preserve">dveře jednokřídlé ocelové interierové protipožární  900x2100mm, akusticky odolné</t>
  </si>
  <si>
    <t>1484654810</t>
  </si>
  <si>
    <t xml:space="preserve">Poznámka k položce:_x000d_
Odolnost podle PD_x000d_
  EW 15 - C DP3_x000d_
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</si>
  <si>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 xml:space="preserve">1  "D127</t>
  </si>
  <si>
    <t>254</t>
  </si>
  <si>
    <t>5534133R</t>
  </si>
  <si>
    <t>dveře jednokřídlé ocelové interierové plné 900x2100mm, akusticky odolné</t>
  </si>
  <si>
    <t>908815810</t>
  </si>
  <si>
    <t xml:space="preserve">Poznámka k položce:_x000d_
 Práškové lakování RAL dle výběru investora_x000d_
- Zárubeň se stínovou drážkou v líci_x000d_
- Závěsy standard, nerez_x000d_
- Kování  klika/klika , rozetové, nerez_x000d_
- akustický požadavek 37dB</t>
  </si>
  <si>
    <t xml:space="preserve">1+1  "D107, D126</t>
  </si>
  <si>
    <t>255</t>
  </si>
  <si>
    <t>5534132R</t>
  </si>
  <si>
    <t>dveře jednokřídlé ocelové interierové plné 1000x2200mm, protipožární, akusticky odolné</t>
  </si>
  <si>
    <t>96413002</t>
  </si>
  <si>
    <t xml:space="preserve">Poznámka k položce:_x000d_
Odolnost podle PD_x000d_
- EI 30-C200 DP 3_x000d_
- 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</si>
  <si>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 xml:space="preserve">4+1  "D112, D118</t>
  </si>
  <si>
    <t>256</t>
  </si>
  <si>
    <t>5534118R</t>
  </si>
  <si>
    <t>dveře jednokřídlé ocelové interierové protipožární 1100x2200mm</t>
  </si>
  <si>
    <t>1312579699</t>
  </si>
  <si>
    <t xml:space="preserve">Poznámka k položce:_x000d_
Odolnost podle PD_x000d_
EI 30-C200 DP 3_x000d_
 Práškové lakování RAL dle výběru investora_x000d_
- Zárubeň se stínovou drážkou v líci_x000d_
- Závěsy standard, nerez_x000d_
- Kování  klika/klika , rozetové, nerez, cylindrický zámek, samozavírač_x000d_
</t>
  </si>
  <si>
    <t xml:space="preserve">2  "1100/2200  D110</t>
  </si>
  <si>
    <t>257</t>
  </si>
  <si>
    <t>767640322</t>
  </si>
  <si>
    <t>Montáž dveří ocelových nebo hliníkových vnitřních dvoukřídlových</t>
  </si>
  <si>
    <t>-1854186387</t>
  </si>
  <si>
    <t>https://podminky.urs.cz/item/CS_URS_2024_02/767640322</t>
  </si>
  <si>
    <t>258</t>
  </si>
  <si>
    <t>55341327.1</t>
  </si>
  <si>
    <t>dveře dvoukřídlé ocelové interierové 2000x2200mm, částečně prosklené</t>
  </si>
  <si>
    <t>-560192593</t>
  </si>
  <si>
    <t>Poznámka k položce:_x000d_
- ocelové bezfalcové_x000d_
- EL30-CS200 DP3_x000d_
- zárubeň se stínovou drážkou v líci_x000d_
- kování: klika/klika, rozetové, nerez, samozavírč na obou křídlech</t>
  </si>
  <si>
    <t xml:space="preserve">1  "D 117, 1NP</t>
  </si>
  <si>
    <t>259</t>
  </si>
  <si>
    <t>55341326.1</t>
  </si>
  <si>
    <t>dveře dvoukřídlé ocelové interierové plné 1400x22000mm</t>
  </si>
  <si>
    <t>924811924</t>
  </si>
  <si>
    <t>Poznámka k položce:_x000d_
- plné, hladké, pravé_x000d_
- napojeno na systém lokální detekce požáru_x000d_
- ramenový pohon_x000d_
- kování: klika/klika, rozetové nerez, koordinátor zavírání</t>
  </si>
  <si>
    <t xml:space="preserve">1  "D128  (900+500)</t>
  </si>
  <si>
    <t>260</t>
  </si>
  <si>
    <t>767649191</t>
  </si>
  <si>
    <t>Montáž dveří ocelových nebo hliníkových doplňků dveří samozavírače hydraulického</t>
  </si>
  <si>
    <t>-1449724222</t>
  </si>
  <si>
    <t>https://podminky.urs.cz/item/CS_URS_2024_02/767649191</t>
  </si>
  <si>
    <t xml:space="preserve">34  "samozavírače podle PD</t>
  </si>
  <si>
    <t>261</t>
  </si>
  <si>
    <t>54917250</t>
  </si>
  <si>
    <t>samozavírač dveří hydraulický</t>
  </si>
  <si>
    <t>-1085116792</t>
  </si>
  <si>
    <t>262</t>
  </si>
  <si>
    <t>767649194</t>
  </si>
  <si>
    <t>Montáž dveří ocelových nebo hliníkových doplňků dveří madel</t>
  </si>
  <si>
    <t>-1047337105</t>
  </si>
  <si>
    <t>https://podminky.urs.cz/item/CS_URS_2024_02/767649194</t>
  </si>
  <si>
    <t>Poznámka k položce:_x000d_
- PRÁŠKOVÉ LAKOVÁNÍ RAL PRO VŠECHNY DODÁVANÉ PRVKY</t>
  </si>
  <si>
    <t xml:space="preserve">21  "prosklené stěny</t>
  </si>
  <si>
    <t>263</t>
  </si>
  <si>
    <t>54914114</t>
  </si>
  <si>
    <t>kování bezpečnostní madlo/klika R1</t>
  </si>
  <si>
    <t>-1860920620</t>
  </si>
  <si>
    <t>264</t>
  </si>
  <si>
    <t>767662110</t>
  </si>
  <si>
    <t>Montáž mříží pevných, připevněných šroubováním</t>
  </si>
  <si>
    <t>-1172026533</t>
  </si>
  <si>
    <t>https://podminky.urs.cz/item/CS_URS_2024_02/767662110</t>
  </si>
  <si>
    <t xml:space="preserve">1,09*1,45*5  "Z01, 1PP, okenní mříže</t>
  </si>
  <si>
    <t>265</t>
  </si>
  <si>
    <t>54912001</t>
  </si>
  <si>
    <t>mříž pro stavební otvory pevná</t>
  </si>
  <si>
    <t>1590025369</t>
  </si>
  <si>
    <t xml:space="preserve">Poznámka k položce:_x000d_
- PRÁŠKOVÉ LAKOVÁNÍ RAL </t>
  </si>
  <si>
    <t>266</t>
  </si>
  <si>
    <t>953962113</t>
  </si>
  <si>
    <t>Kotva chemická s vyvrtáním otvoru do zdiva z plných cihel tmel, hloubka 80 mm, velikost M 12</t>
  </si>
  <si>
    <t>-1485047027</t>
  </si>
  <si>
    <t>https://podminky.urs.cz/item/CS_URS_2024_02/953962113</t>
  </si>
  <si>
    <t xml:space="preserve">6*5  "kotvy pro mříže</t>
  </si>
  <si>
    <t>267</t>
  </si>
  <si>
    <t>998767103</t>
  </si>
  <si>
    <t>Přesun hmot pro zámečnické konstrukce stanovený z hmotnosti přesunovaného materiálu vodorovná dopravní vzdálenost do 50 m základní v objektech výšky přes 12 do 24 m</t>
  </si>
  <si>
    <t>-1249826277</t>
  </si>
  <si>
    <t>https://podminky.urs.cz/item/CS_URS_2024_02/998767103</t>
  </si>
  <si>
    <t>771</t>
  </si>
  <si>
    <t>Podlahy z dlaždic</t>
  </si>
  <si>
    <t>268</t>
  </si>
  <si>
    <t>771111011</t>
  </si>
  <si>
    <t>Příprava podkladu před provedením dlažby vysátí podlah</t>
  </si>
  <si>
    <t>1948681167</t>
  </si>
  <si>
    <t>https://podminky.urs.cz/item/CS_URS_2024_02/771111011</t>
  </si>
  <si>
    <t>P33+P36</t>
  </si>
  <si>
    <t>269</t>
  </si>
  <si>
    <t>771121011</t>
  </si>
  <si>
    <t>Příprava podkladu před provedením dlažby nátěr penetrační na podlahu</t>
  </si>
  <si>
    <t>1869463512</t>
  </si>
  <si>
    <t>https://podminky.urs.cz/item/CS_URS_2024_02/771121011</t>
  </si>
  <si>
    <t>270</t>
  </si>
  <si>
    <t>771151021</t>
  </si>
  <si>
    <t>Příprava podkladu před provedením dlažby samonivelační stěrka min. pevnosti 30 MPa, tloušťky do 3 mm</t>
  </si>
  <si>
    <t>-1514642623</t>
  </si>
  <si>
    <t>https://podminky.urs.cz/item/CS_URS_2024_02/771151021</t>
  </si>
  <si>
    <t>271</t>
  </si>
  <si>
    <t>771474111</t>
  </si>
  <si>
    <t>Montáž soklů z dlaždic keramických lepených cementovým flexibilním lepidlem rovných, výšky do 65 mm</t>
  </si>
  <si>
    <t>-1667489278</t>
  </si>
  <si>
    <t>https://podminky.urs.cz/item/CS_URS_2024_02/771474111</t>
  </si>
  <si>
    <t>Poznámka k položce:_x000d_
jAKO REZERVA NEJSOU ODEČTENY OTVORY</t>
  </si>
  <si>
    <t>272</t>
  </si>
  <si>
    <t>59761271.1</t>
  </si>
  <si>
    <t>sokl-dlažba keramická slinutá hladká do interiéru i exteriéru 600x72mm</t>
  </si>
  <si>
    <t>1690159320</t>
  </si>
  <si>
    <t>446,735*0,6 'Přepočtené koeficientem množství</t>
  </si>
  <si>
    <t>273</t>
  </si>
  <si>
    <t>771574154</t>
  </si>
  <si>
    <t>Montáž podlah z dlaždic keramických lepených cementovým flexibilním lepidlem hladkých, tloušťky do 10 mm přes 4 do 6 ks/m2</t>
  </si>
  <si>
    <t>1387883486</t>
  </si>
  <si>
    <t>https://podminky.urs.cz/item/CS_URS_2024_02/771574154</t>
  </si>
  <si>
    <t xml:space="preserve">1,7+37,7+40,1  "1PP, S00.17a, 1NP, S01.11, S01.12</t>
  </si>
  <si>
    <t xml:space="preserve">32,9+2,9+3,6+2,9  "2NP - S02.1, S02.2b, S02.07,  3NP - S03.14</t>
  </si>
  <si>
    <t>Mezisoučet</t>
  </si>
  <si>
    <t xml:space="preserve">43,8+46+9,5  "1PP, S00.01, S00.7,  S00.13 - podlaha na terénu</t>
  </si>
  <si>
    <t>274</t>
  </si>
  <si>
    <t>59761115</t>
  </si>
  <si>
    <t>dlažba keramická slinutá mrazuvzdorná R11/C povrch reliéfní/matný tl do 10mm přes 4 do 6ks/m2</t>
  </si>
  <si>
    <t>-699095317</t>
  </si>
  <si>
    <t>221,1*1,15 'Přepočtené koeficientem množství</t>
  </si>
  <si>
    <t>275</t>
  </si>
  <si>
    <t>771591112</t>
  </si>
  <si>
    <t>Izolace podlahy pod dlažbu nátěrem nebo stěrkou ve dvou vrstvách</t>
  </si>
  <si>
    <t>-188532290</t>
  </si>
  <si>
    <t>https://podminky.urs.cz/item/CS_URS_2024_02/771591112</t>
  </si>
  <si>
    <t>276</t>
  </si>
  <si>
    <t>771591115.1</t>
  </si>
  <si>
    <t xml:space="preserve">Podlahy - dokončovací práce spárování silikonem </t>
  </si>
  <si>
    <t>978234537</t>
  </si>
  <si>
    <t>Poznámka k položce:_x000d_
spárování rizikových míst- kouty, rohy - spoj podlahy a obkladu odhad 20,8m</t>
  </si>
  <si>
    <t>277</t>
  </si>
  <si>
    <t>771591123R</t>
  </si>
  <si>
    <t>Podlahy - dokončovací práce- Přechodové a ukončovací lišty , vč. dodávky</t>
  </si>
  <si>
    <t>861453359</t>
  </si>
  <si>
    <t xml:space="preserve">Poznámka k položce:_x000d_
Ošetření rizikových míst - minimálně přechody pod dveřmi mezi různými druhy povrchů,  l= 19,6m </t>
  </si>
  <si>
    <t>278</t>
  </si>
  <si>
    <t>998771103</t>
  </si>
  <si>
    <t>Přesun hmot pro podlahy z dlaždic stanovený z hmotnosti přesunovaného materiálu vodorovná dopravní vzdálenost do 50 m základní v objektech výšky přes 12 do 24 m</t>
  </si>
  <si>
    <t>279630198</t>
  </si>
  <si>
    <t>https://podminky.urs.cz/item/CS_URS_2024_02/998771103</t>
  </si>
  <si>
    <t>279</t>
  </si>
  <si>
    <t>776111311</t>
  </si>
  <si>
    <t>Příprava podkladu povlakových podlah a stěn vysátí podlah</t>
  </si>
  <si>
    <t>1638039473</t>
  </si>
  <si>
    <t>https://podminky.urs.cz/item/CS_URS_2024_02/776111311</t>
  </si>
  <si>
    <t>P31+P32+P35</t>
  </si>
  <si>
    <t>280</t>
  </si>
  <si>
    <t>776121321</t>
  </si>
  <si>
    <t>Příprava podkladu povlakových podlah a stěn penetrace neředěná podlah</t>
  </si>
  <si>
    <t>-1845435252</t>
  </si>
  <si>
    <t>https://podminky.urs.cz/item/CS_URS_2024_02/776121321</t>
  </si>
  <si>
    <t>281</t>
  </si>
  <si>
    <t>776141121</t>
  </si>
  <si>
    <t>Příprava podkladu povlakových podlah a stěn vyrovnání samonivelační stěrkou podlah min.pevnosti 30 MPa, tloušťky do 3 mm</t>
  </si>
  <si>
    <t>1709855002</t>
  </si>
  <si>
    <t>https://podminky.urs.cz/item/CS_URS_2024_02/776141121</t>
  </si>
  <si>
    <t>282</t>
  </si>
  <si>
    <t>776251311</t>
  </si>
  <si>
    <t>Montáž podlahovin z přírodního linolea (marmolea) lepením 2-složkovým lepidlem z pásů</t>
  </si>
  <si>
    <t>-477505664</t>
  </si>
  <si>
    <t>https://podminky.urs.cz/item/CS_URS_2024_02/776251311</t>
  </si>
  <si>
    <t xml:space="preserve">44,6  "2NP,  S02.14</t>
  </si>
  <si>
    <t xml:space="preserve">5,3+4,2+43,7  "3NP,   S03.1a, S03.1b,  S03.15</t>
  </si>
  <si>
    <t>Mezisoučet - skladba P.31</t>
  </si>
  <si>
    <t xml:space="preserve">61,9+60,1+63  "1PP, S00.4, S00.9, S00.10</t>
  </si>
  <si>
    <t>Mezisoučet - skladba P.32</t>
  </si>
  <si>
    <t xml:space="preserve">8,4+10,7+4,5  "1PP, S00.3a, S00.17, S00.17b </t>
  </si>
  <si>
    <t xml:space="preserve">21,1+67,6+24  "3NP, S03.1, S03.5, S03.6</t>
  </si>
  <si>
    <t>Mezisoučet - skladba P.35</t>
  </si>
  <si>
    <t>283</t>
  </si>
  <si>
    <t>28411069</t>
  </si>
  <si>
    <t>linoleum přírodní ze 100% dřevité moučky tl 2,5mm, zátěž 34/43, R9, hořlavost Cfl S1</t>
  </si>
  <si>
    <t>-799053194</t>
  </si>
  <si>
    <t>419,1*1,1 'Přepočtené koeficientem množství</t>
  </si>
  <si>
    <t>284</t>
  </si>
  <si>
    <t>776411111</t>
  </si>
  <si>
    <t>Montáž soklíků lepením obvodových, výšky do 80 mm</t>
  </si>
  <si>
    <t>-1534176920</t>
  </si>
  <si>
    <t>https://podminky.urs.cz/item/CS_URS_2024_02/776411111</t>
  </si>
  <si>
    <t xml:space="preserve">(2,8+3+4,2+2+2+4,1+5,1+10,2+6,6+4,7+5,1)*2  "obvod místností se skladbou P.35</t>
  </si>
  <si>
    <t>285</t>
  </si>
  <si>
    <t>61418155</t>
  </si>
  <si>
    <t>lišta soklová dřevěná š 15.0 mm, h 60.0 mm</t>
  </si>
  <si>
    <t>-290135429</t>
  </si>
  <si>
    <t>332,4*1,1 'Přepočtené koeficientem množství</t>
  </si>
  <si>
    <t>286</t>
  </si>
  <si>
    <t>776421312.1</t>
  </si>
  <si>
    <t>Montáž lišt přechodových šroubovaných vč. dodávky</t>
  </si>
  <si>
    <t>-206336067</t>
  </si>
  <si>
    <t xml:space="preserve">Poznámka k položce:_x000d_
Ošetření rizikových přechodových míst - minimálně přechody pod dveřmi   l= 9,6 m .</t>
  </si>
  <si>
    <t>287</t>
  </si>
  <si>
    <t>998776102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</si>
  <si>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</si>
  <si>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</si>
  <si>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777</t>
  </si>
  <si>
    <t>Podlahy lité</t>
  </si>
  <si>
    <t>288</t>
  </si>
  <si>
    <t>-354125208</t>
  </si>
  <si>
    <t>P39+P41</t>
  </si>
  <si>
    <t>289</t>
  </si>
  <si>
    <t>777111123</t>
  </si>
  <si>
    <t>Příprava podkladu před provedením litých podlah obroušení strojní</t>
  </si>
  <si>
    <t>-663201363</t>
  </si>
  <si>
    <t>https://podminky.urs.cz/item/CS_URS_2024_02/777111123</t>
  </si>
  <si>
    <t>P39+P40+P41</t>
  </si>
  <si>
    <t>290</t>
  </si>
  <si>
    <t>777131113</t>
  </si>
  <si>
    <t>Penetrační nátěr podlahy polyuretanový na podklad vlhký nebo s nízkou nasákavostí</t>
  </si>
  <si>
    <t>-55865960</t>
  </si>
  <si>
    <t>https://podminky.urs.cz/item/CS_URS_2024_02/777131113</t>
  </si>
  <si>
    <t>54,7619047619048*1,05 'Přepočtené koeficientem množství</t>
  </si>
  <si>
    <t>291</t>
  </si>
  <si>
    <t>777131151</t>
  </si>
  <si>
    <t>Penetrační nátěr Příplatek k cenám za zvýšenou pracnost provádění soklíků na svislé ploše podlahových</t>
  </si>
  <si>
    <t>-1818618743</t>
  </si>
  <si>
    <t>https://podminky.urs.cz/item/CS_URS_2024_02/777131151</t>
  </si>
  <si>
    <t xml:space="preserve">(6,8+3,6+6,8+3)*2*0,06   "SOKL  60mm</t>
  </si>
  <si>
    <t>2,424*1,05 'Přepočtené koeficientem množství</t>
  </si>
  <si>
    <t>292</t>
  </si>
  <si>
    <t>777521105.1</t>
  </si>
  <si>
    <t>Krycí stěrka průmyslová polyuretanová, tloušťky přes 2 do 3 mm</t>
  </si>
  <si>
    <t>950141956</t>
  </si>
  <si>
    <t xml:space="preserve">23  "1NP, S01.4 - kotelna</t>
  </si>
  <si>
    <t xml:space="preserve">2,545   "sokl</t>
  </si>
  <si>
    <t>25,545*1,05 'Přepočtené koeficientem množství</t>
  </si>
  <si>
    <t>293</t>
  </si>
  <si>
    <t>777511181</t>
  </si>
  <si>
    <t>Krycí stěrka Příplatek k cenám za zvýšenou pracnost provádění soklíků na svislé ploše podlahových</t>
  </si>
  <si>
    <t>1990782685</t>
  </si>
  <si>
    <t>https://podminky.urs.cz/item/CS_URS_2024_02/777511181</t>
  </si>
  <si>
    <t>2,42380952380952*1,05 'Přepočtené koeficientem množství</t>
  </si>
  <si>
    <t>294</t>
  </si>
  <si>
    <t>777521105</t>
  </si>
  <si>
    <t>Krycí stěrka dekorativní polyuretanová, tloušťky přes 2 do 3 mm</t>
  </si>
  <si>
    <t>-1776980162</t>
  </si>
  <si>
    <t>https://podminky.urs.cz/item/CS_URS_2024_02/777521105</t>
  </si>
  <si>
    <t xml:space="preserve">21,2  "1NP,  S01.7 - multifunkční místnost</t>
  </si>
  <si>
    <t>21,2*1,05 'Přepočtené koeficientem množství</t>
  </si>
  <si>
    <t>295</t>
  </si>
  <si>
    <t>777622101</t>
  </si>
  <si>
    <t>Uzavírací nátěr podlahy polyuretanový barevný</t>
  </si>
  <si>
    <t>https://podminky.urs.cz/item/CS_URS_2024_02/777622101</t>
  </si>
  <si>
    <t xml:space="preserve">P39+P40  "plocha stěrky</t>
  </si>
  <si>
    <t>44,2*1,05 'Přepočtené koeficientem množství</t>
  </si>
  <si>
    <t>296</t>
  </si>
  <si>
    <t>777612105</t>
  </si>
  <si>
    <t>Uzavírací nátěr podlahy protiskluzná úprava plnění skleněnými kuličkami (ballotini)</t>
  </si>
  <si>
    <t>1511234506</t>
  </si>
  <si>
    <t>https://podminky.urs.cz/item/CS_URS_2024_02/777612105</t>
  </si>
  <si>
    <t>Poznámka k položce:_x000d_
Plochu protiskluzné úpravy určí investor</t>
  </si>
  <si>
    <t>297</t>
  </si>
  <si>
    <t>777131213</t>
  </si>
  <si>
    <t>Penetrační nátěr schodišťových stupňů polyuretanový na podklad vlhký nebo s nízkou nasákavostí</t>
  </si>
  <si>
    <t>-1625667178</t>
  </si>
  <si>
    <t>https://podminky.urs.cz/item/CS_URS_2024_02/777131213</t>
  </si>
  <si>
    <t>298</t>
  </si>
  <si>
    <t>777521103.1</t>
  </si>
  <si>
    <t>Krycí stěrka polyuretanová, na schodišti, tloušťky přes 2 do 3 mm</t>
  </si>
  <si>
    <t>-1089658309</t>
  </si>
  <si>
    <t>11,5+1,8 "4NP , NOVÉ SCHODIŠTĚ SE SOKLEM</t>
  </si>
  <si>
    <t>13,3*1,05 'Přepočtené koeficientem množství</t>
  </si>
  <si>
    <t>299</t>
  </si>
  <si>
    <t>777622201</t>
  </si>
  <si>
    <t>Uzavírací nátěr schodišťových stupňů polyuretanový barevný</t>
  </si>
  <si>
    <t>274908582</t>
  </si>
  <si>
    <t>https://podminky.urs.cz/item/CS_URS_2024_02/777622201</t>
  </si>
  <si>
    <t>300</t>
  </si>
  <si>
    <t>777612205</t>
  </si>
  <si>
    <t>Uzavírací nátěr schodišťových stupňů protiskluzná úprava plnění skleněnými kuličkami (ballotini)</t>
  </si>
  <si>
    <t>-955575653</t>
  </si>
  <si>
    <t>https://podminky.urs.cz/item/CS_URS_2024_02/777612205</t>
  </si>
  <si>
    <t>301</t>
  </si>
  <si>
    <t>777131251</t>
  </si>
  <si>
    <t>Penetrační nátěr Příplatek k cenám za zvýšenou pracnost provádění soklíků na svislé ploše schodišťových</t>
  </si>
  <si>
    <t>-1412364138</t>
  </si>
  <si>
    <t>https://podminky.urs.cz/item/CS_URS_2024_02/777131251</t>
  </si>
  <si>
    <t>302</t>
  </si>
  <si>
    <t>777612251</t>
  </si>
  <si>
    <t>Uzavírací nátěr Příplatek za zvýšenou pracnost provádění soklíků na svislé ploše schodišťových</t>
  </si>
  <si>
    <t>1644984166</t>
  </si>
  <si>
    <t>https://podminky.urs.cz/item/CS_URS_2024_02/777612251</t>
  </si>
  <si>
    <t xml:space="preserve">(3,6*2+2,2+2,8*2+3,8*4)*0,06  "sokl 60mm</t>
  </si>
  <si>
    <t>303</t>
  </si>
  <si>
    <t>998777102</t>
  </si>
  <si>
    <t>Přesun hmot pro podlahy lité stanovený z hmotnosti přesunovaného materiálu vodorovná dopravní vzdálenost do 50 m základní v objektech výšky přes 6 do 12 m</t>
  </si>
  <si>
    <t>-1861358149</t>
  </si>
  <si>
    <t>https://podminky.urs.cz/item/CS_URS_2024_02/998777102</t>
  </si>
  <si>
    <t>304</t>
  </si>
  <si>
    <t>781121011</t>
  </si>
  <si>
    <t>Příprava podkladu před provedením obkladu nátěr penetrační na stěnu</t>
  </si>
  <si>
    <t>-911053461</t>
  </si>
  <si>
    <t>https://podminky.urs.cz/item/CS_URS_2024_02/781121011</t>
  </si>
  <si>
    <t>305</t>
  </si>
  <si>
    <t>781151031</t>
  </si>
  <si>
    <t>Příprava podkladu před provedením obkladu celoplošné vyrovnání podkladu stěrkou, tloušťky 3 mm</t>
  </si>
  <si>
    <t>2086283323</t>
  </si>
  <si>
    <t>https://podminky.urs.cz/item/CS_URS_2024_02/781151031</t>
  </si>
  <si>
    <t>306</t>
  </si>
  <si>
    <t>781474111</t>
  </si>
  <si>
    <t>Montáž keramických obkladů stěn lepených cementovým flexibilním lepidlem hladkých přes 6 do 9 ks/m2</t>
  </si>
  <si>
    <t>-188853</t>
  </si>
  <si>
    <t>https://podminky.urs.cz/item/CS_URS_2024_02/781474111</t>
  </si>
  <si>
    <t xml:space="preserve">(1,8+1)*2*2,5-0,7*2  "1PP -WC</t>
  </si>
  <si>
    <t xml:space="preserve">(2,8+5+0,6+1,8+0,6)*0,8+(1+1,5+0,8+2,2)*1,4  "kuch.linky a umyvadla v 1PP</t>
  </si>
  <si>
    <t>(1,5*4+0,9*4)*2,1-0,7*2*3 "2NP - WC</t>
  </si>
  <si>
    <t xml:space="preserve">(3,8+0,6*2)*0,8  "kuch. linka 2NP</t>
  </si>
  <si>
    <t>(1,5*4+0,9*4)*2,1-0,7*2*3+(1,6*2*1,4) "3NP - WC a umyvadla</t>
  </si>
  <si>
    <t>307</t>
  </si>
  <si>
    <t>59761723</t>
  </si>
  <si>
    <t>obklad keramický nemrazuvzdorný povrch reliéfní/lesklý tl do 10mm přes 6 do 9ks/m2</t>
  </si>
  <si>
    <t>-927041680</t>
  </si>
  <si>
    <t>69,34*1,15 'Přepočtené koeficientem množství</t>
  </si>
  <si>
    <t>308</t>
  </si>
  <si>
    <t>781491011</t>
  </si>
  <si>
    <t>Montáž zrcadel lepených silikonovým tmelem na podkladní omítku, plochy do 1 m2</t>
  </si>
  <si>
    <t>-1615804073</t>
  </si>
  <si>
    <t>https://podminky.urs.cz/item/CS_URS_2024_02/781491011</t>
  </si>
  <si>
    <t>309</t>
  </si>
  <si>
    <t>63465124</t>
  </si>
  <si>
    <t>zrcadlo nemontované čiré tl 4mm max rozměr 3210x2250mm</t>
  </si>
  <si>
    <t>233301830</t>
  </si>
  <si>
    <t xml:space="preserve">0,9*1,1*2  "X02, 2NP, 3NP - WC předsíně</t>
  </si>
  <si>
    <t>310</t>
  </si>
  <si>
    <t>781494111.1</t>
  </si>
  <si>
    <t>Obklad - dokončující práce profily ukončovací lepené flexibilním lepidlem rohové, vč. dodávky</t>
  </si>
  <si>
    <t>-806318779</t>
  </si>
  <si>
    <t>12+8*0,6 +2,8 "rohové lišty - nerez</t>
  </si>
  <si>
    <t>311</t>
  </si>
  <si>
    <t>998781103</t>
  </si>
  <si>
    <t>Přesun hmot pro obklady keramické stanovený z hmotnosti přesunovaného materiálu vodorovná dopravní vzdálenost do 50 m základní v objektech výšky přes 12 do 24 m</t>
  </si>
  <si>
    <t>-1722750691</t>
  </si>
  <si>
    <t>https://podminky.urs.cz/item/CS_URS_2024_02/998781103</t>
  </si>
  <si>
    <t>784</t>
  </si>
  <si>
    <t>Dokončovací práce - malby a tapety</t>
  </si>
  <si>
    <t>312</t>
  </si>
  <si>
    <t>784111011</t>
  </si>
  <si>
    <t>Obroušení podkladu omítky v místnostech výšky do 3,80 m</t>
  </si>
  <si>
    <t>34514407</t>
  </si>
  <si>
    <t>https://podminky.urs.cz/item/CS_URS_2024_02/784111011</t>
  </si>
  <si>
    <t>3353,55047619048*1,05 'Přepočtené koeficientem množství</t>
  </si>
  <si>
    <t>313</t>
  </si>
  <si>
    <t>784171101</t>
  </si>
  <si>
    <t>Zakrytí nemalovaných ploch (materiál ve specifikaci) včetně pozdějšího odkrytí podlah</t>
  </si>
  <si>
    <t>299315259</t>
  </si>
  <si>
    <t>https://podminky.urs.cz/item/CS_URS_2024_02/784171101</t>
  </si>
  <si>
    <t>314</t>
  </si>
  <si>
    <t>28323156</t>
  </si>
  <si>
    <t>fólie pro malířské potřeby zakrývací tl 41µ 4x5m</t>
  </si>
  <si>
    <t>-1657576367</t>
  </si>
  <si>
    <t>1708*1,15 'Přepočtené koeficientem množství</t>
  </si>
  <si>
    <t>315</t>
  </si>
  <si>
    <t>784181121</t>
  </si>
  <si>
    <t>Penetrace podkladu jednonásobná hloubková akrylátová bezbarvá v místnostech výšky do 3,80 m</t>
  </si>
  <si>
    <t>1051333896</t>
  </si>
  <si>
    <t>https://podminky.urs.cz/item/CS_URS_2024_02/784181121</t>
  </si>
  <si>
    <t>316</t>
  </si>
  <si>
    <t>784211101</t>
  </si>
  <si>
    <t>Malby z malířských směsí oděruvzdorných za mokra dvojnásobné, bílé za mokra oděruvzdorné výborně v místnostech výšky do 3,80 m</t>
  </si>
  <si>
    <t>-872293562</t>
  </si>
  <si>
    <t>https://podminky.urs.cz/item/CS_URS_2024_02/784211101</t>
  </si>
  <si>
    <t xml:space="preserve">(6,8+6,8+4,1+5,1+6+6,6+10,2+4,7+5,1+6,8+6,8)*2*3,7  "obvod místností se skladbou P.31</t>
  </si>
  <si>
    <t xml:space="preserve">(9,5+6,4+9,3+6,3+9,5+6,4)*2*3,2  "obvod místností se skladbou P.32</t>
  </si>
  <si>
    <t xml:space="preserve">(6,3+4,9+23)*2*2,9*1,2+99,3  " mistnosti se skladbou P33</t>
  </si>
  <si>
    <t>(6,8+3,6+6,8+3)*2*3,8*1,2 "P39, P40</t>
  </si>
  <si>
    <t xml:space="preserve">(2,8+3+4,2+2+2+4,1+5,1+10,2+6,6+4,7+5,1)*2*3,7*1,2+136,3  "obvod místností se skladbou P.35</t>
  </si>
  <si>
    <t xml:space="preserve">(4,7+2,9+2,9+9,3+6,4)*2,6*1,2+229,7  "1PP + stropy</t>
  </si>
  <si>
    <t xml:space="preserve">(6,8+4,8+6,8+5,5+6,5+2,9)*2*3,8*1,2+208,4  "1NP + stropy  </t>
  </si>
  <si>
    <t xml:space="preserve">(6,8+4,8+3,7+4,9+6,6+4,9)*2*3,7*1,2+112,8  "2NP + stropy</t>
  </si>
  <si>
    <t xml:space="preserve">(6,5+5,2+3,8+4,9)*2*3,7*1,2+196,7  "3NP + stropy</t>
  </si>
  <si>
    <t xml:space="preserve">11,5  "4NP</t>
  </si>
  <si>
    <t>317</t>
  </si>
  <si>
    <t>784111017</t>
  </si>
  <si>
    <t>Obroušení podkladu omítky na schodišti o výšce podlaží do 3,80 m</t>
  </si>
  <si>
    <t>159649839</t>
  </si>
  <si>
    <t>https://podminky.urs.cz/item/CS_URS_2024_02/784111017</t>
  </si>
  <si>
    <t>225,48*1,05 'Přepočtené koeficientem množství</t>
  </si>
  <si>
    <t>318</t>
  </si>
  <si>
    <t>784181127</t>
  </si>
  <si>
    <t>Penetrace podkladu jednonásobná hloubková akrylátová bezbarvá na schodišti o výšce podlaží do 3,80 m</t>
  </si>
  <si>
    <t>-401368607</t>
  </si>
  <si>
    <t>https://podminky.urs.cz/item/CS_URS_2024_02/784181127</t>
  </si>
  <si>
    <t>319</t>
  </si>
  <si>
    <t>784211107</t>
  </si>
  <si>
    <t>Malby z malířských směsí oděruvzdorných za mokra dvojnásobné, bílé za mokra oděruvzdorné výborně na schodišti o výšce podlaží do 3,80 m</t>
  </si>
  <si>
    <t>693262534</t>
  </si>
  <si>
    <t>https://podminky.urs.cz/item/CS_URS_2024_02/784211107</t>
  </si>
  <si>
    <t xml:space="preserve">( 5+2,2)*3,75+11,5  "3+4NP -schodiště, strop</t>
  </si>
  <si>
    <t xml:space="preserve">4*2*2,9  "1PP </t>
  </si>
  <si>
    <t xml:space="preserve">4,5*2*3,8+(6,6*2+2,3)*3,8  "1NP</t>
  </si>
  <si>
    <t xml:space="preserve">4,5*2*3,8  "2NP</t>
  </si>
  <si>
    <t xml:space="preserve">4,8*2*3,8  "3NP</t>
  </si>
  <si>
    <t>320</t>
  </si>
  <si>
    <t>784211143.1</t>
  </si>
  <si>
    <t>Malby z malířských směsí oděruvzdorných za mokra Příplatek k cenám dvojnásobných maleb za použití omyvytelného nátěru</t>
  </si>
  <si>
    <t>-192612421</t>
  </si>
  <si>
    <t xml:space="preserve">((6,3+4,25+4,9+2,9)*2+(22,2*2+2))*1,5*1,2-(0,9*12+1,4+1,9)*1,5   "1PP</t>
  </si>
  <si>
    <t xml:space="preserve">(6,8+4,5+3,7+5+2,8*2+4,7)*2*1,5*1,2-(2+1,6*2+4,4+1,4*4+1,2*3+2,6+1,4+2+0,8+0,7)*1,5  "1NP</t>
  </si>
  <si>
    <t xml:space="preserve">(6,8+4,5+3,7++5+2,8)*2*1,5*1,2-(0,7+0,8+0,9+1*2+1,4*3+1,8+1,7)*1,5  "2NP</t>
  </si>
  <si>
    <t>(6,5+4,8+3,7+5+1,7)*2*1,5*1,2-(0,8*5+1,4*3+1,7+2,1)*1,5 "3NP</t>
  </si>
  <si>
    <t>786</t>
  </si>
  <si>
    <t>Dokončovací práce - čalounické úpravy</t>
  </si>
  <si>
    <t>321</t>
  </si>
  <si>
    <t>786623027</t>
  </si>
  <si>
    <t>Montáž fasádních žaluzií před okenní nebo dveřní otvor ovládaných motorem, včetně krycího plechu a vodících profilů, plochy přes 8 m2</t>
  </si>
  <si>
    <t>85742637</t>
  </si>
  <si>
    <t>https://podminky.urs.cz/item/CS_URS_2024_02/786623027</t>
  </si>
  <si>
    <t xml:space="preserve">4  "X03, 2NP, 3NP - výkresy D,1,1,b-23, 24</t>
  </si>
  <si>
    <t>322</t>
  </si>
  <si>
    <t>55342553.1</t>
  </si>
  <si>
    <t xml:space="preserve">žaluzie  fasádní ovládaná základním motorem příslušenství plochy do 12,0m2</t>
  </si>
  <si>
    <t>807867611</t>
  </si>
  <si>
    <t xml:space="preserve">4,92*2,15*4  "X03, 4ks</t>
  </si>
  <si>
    <t>323</t>
  </si>
  <si>
    <t>786623045</t>
  </si>
  <si>
    <t>Montáž venkovních žaluzií do okenního nebo dveřního otvoru žaluziové schránky, délky přes 4000 mm</t>
  </si>
  <si>
    <t>-1307126233</t>
  </si>
  <si>
    <t>https://podminky.urs.cz/item/CS_URS_2024_02/786623045</t>
  </si>
  <si>
    <t>324</t>
  </si>
  <si>
    <t>28376741</t>
  </si>
  <si>
    <t>kryt podomítkový PUR s izolací XPS 30 mm včetně kotvení pro žaluzii plochy do 12,0m2 š přes 4,0m</t>
  </si>
  <si>
    <t>1477967654</t>
  </si>
  <si>
    <t>325</t>
  </si>
  <si>
    <t>786623051</t>
  </si>
  <si>
    <t>Montáž venkovních žaluzií do okenního nebo dveřního otvoru obkladové desky s pouzdrem nebo pouzdra pro skrytý vodící profil žaluzie</t>
  </si>
  <si>
    <t>-834836045</t>
  </si>
  <si>
    <t>https://podminky.urs.cz/item/CS_URS_2024_02/786623051</t>
  </si>
  <si>
    <t>4*2</t>
  </si>
  <si>
    <t>326</t>
  </si>
  <si>
    <t>28376750</t>
  </si>
  <si>
    <t>deska sendvičová s pouzdrem pro zapuštěný vodící profil žaluzie</t>
  </si>
  <si>
    <t>1977120803</t>
  </si>
  <si>
    <t xml:space="preserve">2,2*4*2*0,3  "X03 , 2NP - 3NP,  4ks,  D.1.1.b-23</t>
  </si>
  <si>
    <t>327</t>
  </si>
  <si>
    <t>998786103</t>
  </si>
  <si>
    <t>Přesun hmot pro stínění a čalounické úpravy stanovený z hmotnosti přesunovaného materiálu vodorovná dopravní vzdálenost do 50 m základní v objektech výšky (hloubky) přes 12 do 24 m</t>
  </si>
  <si>
    <t>12366386</t>
  </si>
  <si>
    <t>https://podminky.urs.cz/item/CS_URS_2024_02/998786103</t>
  </si>
  <si>
    <t>lo</t>
  </si>
  <si>
    <t>lože pod potrubí</t>
  </si>
  <si>
    <t>4,616</t>
  </si>
  <si>
    <t>Ob</t>
  </si>
  <si>
    <t>Obsyp potrubí</t>
  </si>
  <si>
    <t>20,62</t>
  </si>
  <si>
    <t>SKL</t>
  </si>
  <si>
    <t>Skládka</t>
  </si>
  <si>
    <t>25,236</t>
  </si>
  <si>
    <t>CELKOVÝ VÝKOP</t>
  </si>
  <si>
    <t>33,832</t>
  </si>
  <si>
    <t>Z</t>
  </si>
  <si>
    <t>zásyp zpětný</t>
  </si>
  <si>
    <t>8,596</t>
  </si>
  <si>
    <t>02 - SO 01.2 - ZTI, vnitřní vodovod, kanalizace, plynovod</t>
  </si>
  <si>
    <t xml:space="preserve">    D3 - Vnitřní kanalizace</t>
  </si>
  <si>
    <t xml:space="preserve">    D4 - Vnitřní vodovod</t>
  </si>
  <si>
    <t xml:space="preserve">    D5 - Vnitřní plynovod</t>
  </si>
  <si>
    <t xml:space="preserve">    D6 - Zařizovací předměty</t>
  </si>
  <si>
    <t xml:space="preserve">    D7 - Vedlejší náklady</t>
  </si>
  <si>
    <t>132212221</t>
  </si>
  <si>
    <t>Hloubení zapažených rýh šířky přes 800 do 2 000 mm ručně s urovnáním dna do předepsaného profilu a spádu v hornině třídy těžitelnosti I skupiny 3 soudržných</t>
  </si>
  <si>
    <t>-535280842</t>
  </si>
  <si>
    <t>https://podminky.urs.cz/item/CS_URS_2024_02/132212221</t>
  </si>
  <si>
    <t>(24,4+29,5)*0,8*0,7+3,8*0,8*1,2</t>
  </si>
  <si>
    <t>190104866</t>
  </si>
  <si>
    <t>V+Z "VÝKOPEK NA MEZISKLÁDKU A ZPĚT K ZÁSYPU</t>
  </si>
  <si>
    <t>2095880385</t>
  </si>
  <si>
    <t xml:space="preserve">SKL  "ZEMINA NA SKLÁDKU</t>
  </si>
  <si>
    <t>167151101</t>
  </si>
  <si>
    <t>Nakládání, skládání a překládání neulehlého výkopku nebo sypaniny strojně nakládání, množství do 100 m3, z horniny třídy těžitelnosti I, skupiny 1 až 3</t>
  </si>
  <si>
    <t>-373823233</t>
  </si>
  <si>
    <t>https://podminky.urs.cz/item/CS_URS_2024_02/167151101</t>
  </si>
  <si>
    <t xml:space="preserve">V  "ZEMINA NA MEZISKLÁDCE</t>
  </si>
  <si>
    <t>-1523644622</t>
  </si>
  <si>
    <t>lo+Ob</t>
  </si>
  <si>
    <t>25,236*1,8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</si>
  <si>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</si>
  <si>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</si>
  <si>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-1406034725</t>
  </si>
  <si>
    <t>https://podminky.urs.cz/item/CS_URS_2024_02/174151101</t>
  </si>
  <si>
    <t xml:space="preserve"> V-(LO+OB)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</si>
  <si>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</si>
  <si>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</si>
  <si>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-634666338</t>
  </si>
  <si>
    <t>https://podminky.urs.cz/item/CS_URS_2024_02/175151101</t>
  </si>
  <si>
    <t>3,8*0,4*0,8+(24,4+29,5)*0,8*0,45</t>
  </si>
  <si>
    <t>58331200</t>
  </si>
  <si>
    <t>štěrkopísek netříděný</t>
  </si>
  <si>
    <t>-2091800383</t>
  </si>
  <si>
    <t>20,62*2 'Přepočtené koeficientem množství</t>
  </si>
  <si>
    <t>451572111</t>
  </si>
  <si>
    <t>Lože pod potrubí, stoky a drobné objekty v otevřeném výkopu z kameniva drobného těženého 0 až 4 mm</t>
  </si>
  <si>
    <t>-1665797492</t>
  </si>
  <si>
    <t>https://podminky.urs.cz/item/CS_URS_2024_02/451572111</t>
  </si>
  <si>
    <t>3,8*0,1*0,8+(24,4+29,5)*0,8*0,1</t>
  </si>
  <si>
    <t>Vnitřní kanalizace</t>
  </si>
  <si>
    <t>Pol227</t>
  </si>
  <si>
    <t>Hrubá výplň rýh ve stěnách maltou</t>
  </si>
  <si>
    <t>Pol228</t>
  </si>
  <si>
    <t>Vrtání jádrové do prostého betonu do D 100 mm</t>
  </si>
  <si>
    <t>Pol229</t>
  </si>
  <si>
    <t>Vrtání jádrové do prostého betonu do D 160 mm</t>
  </si>
  <si>
    <t>Pol230</t>
  </si>
  <si>
    <t>Vrtání jádrové do prostého betonu do D 200 mm</t>
  </si>
  <si>
    <t>Pol97</t>
  </si>
  <si>
    <t>Opracování prostupů, příruba, asfaltový pás natavitelný, dotěsnění tmelem, D do 200 mm</t>
  </si>
  <si>
    <t>Pol231</t>
  </si>
  <si>
    <t>Požárně ochranná manžeta hl. 60 mm, požární odolnost EI 90, D 110 mm</t>
  </si>
  <si>
    <t>Pol232</t>
  </si>
  <si>
    <t>Potrubí protihlukové odpadní - svislé, D 110 x 3,6 mm</t>
  </si>
  <si>
    <t>Pol233</t>
  </si>
  <si>
    <t>Čisticí kus v systému protihlukového potrubí pro potrubí svislé, D 110 mm</t>
  </si>
  <si>
    <t>Pol234</t>
  </si>
  <si>
    <t>Potrubí HT připojovací, D 50 x 1,8 mm</t>
  </si>
  <si>
    <t>Pol235</t>
  </si>
  <si>
    <t>Potrubí HT připojovací, D 110 x 2,7 mm</t>
  </si>
  <si>
    <t>Pol236</t>
  </si>
  <si>
    <t>Potrubí HT odpadní svislé, D 75 x 1,9 mm</t>
  </si>
  <si>
    <t>Pol237</t>
  </si>
  <si>
    <t>Potrubí HT odpadní svislé, D 110 x 2,7 mm</t>
  </si>
  <si>
    <t>Pol202</t>
  </si>
  <si>
    <t>Potrubí KG svodné (ležaté) v zemi, D 125 x 3,2 mm</t>
  </si>
  <si>
    <t>Pol203</t>
  </si>
  <si>
    <t>Potrubí KG svodné (ležaté) v zemi, D 160 x 4,0 mm</t>
  </si>
  <si>
    <t>Pol238</t>
  </si>
  <si>
    <t>Potrubí tlakové připojovací, D 50 x 2,0 mm</t>
  </si>
  <si>
    <t>Pol239</t>
  </si>
  <si>
    <t>Vyvedení odpadních výpustek, D 40 x 1,8 mm</t>
  </si>
  <si>
    <t>Pol240</t>
  </si>
  <si>
    <t>Vyvedení odpadních výpustek, D 50 x 1,8 mm</t>
  </si>
  <si>
    <t>Pol241</t>
  </si>
  <si>
    <t>Vyvedení odpadních výpustek, D 110 x 2,3 mm</t>
  </si>
  <si>
    <t>Pol242</t>
  </si>
  <si>
    <t>Vpusť podlahová (sklepní) se zápachovou uzávěrkou D 110 mm, mřížka 170 x 240 mm, litina</t>
  </si>
  <si>
    <t>Pol243</t>
  </si>
  <si>
    <t>Vtok střešní PP pro pochůznou střechu živičný pás, nerez mřížka vyhřívaná D 75, 110, 125 mm</t>
  </si>
  <si>
    <t>Pol244</t>
  </si>
  <si>
    <t>Hlavice ventilační přivětrávací - přivzdušňovací ventil, D 50/75/110 mm</t>
  </si>
  <si>
    <t>Pol245</t>
  </si>
  <si>
    <t>Hlavice ventilační přivětrávací - přivzdušňovací ventil, D 50/40/32 mm</t>
  </si>
  <si>
    <t>Pol246</t>
  </si>
  <si>
    <t>Souprava ventilační střešní - souprava větrací hlavice PP D 110 mm</t>
  </si>
  <si>
    <t>Pol247</t>
  </si>
  <si>
    <t>Zkouška těsnosti kanalizace vodou DN 125 mm</t>
  </si>
  <si>
    <t>Pol248</t>
  </si>
  <si>
    <t>Izolace návleková pěněný PE tl. stěny 9 mm vnitřní průměr 54 mm</t>
  </si>
  <si>
    <t>Pol249</t>
  </si>
  <si>
    <t>Izolace návleková pěněný PE tl. stěny 9 mm vnitřní průměr 76 mm</t>
  </si>
  <si>
    <t>Pol250</t>
  </si>
  <si>
    <t>Izolace návleková pěněný PE tl. stěny 20 mm vnitřní průměr 110 mm</t>
  </si>
  <si>
    <t>Pol251</t>
  </si>
  <si>
    <t>Potrubí ocel. černé svařované -chráničky D 219/6,3</t>
  </si>
  <si>
    <t>Pol252</t>
  </si>
  <si>
    <t>Potrubí ocel. černé svařované -chráničky D 245/6,3</t>
  </si>
  <si>
    <t>Pol253</t>
  </si>
  <si>
    <t>Čistící místo na svodném potrubí vyvedené do podlahy - nerez, vč.těsnícího prvku min.0,05Mpa těsnící rychlouzávěr, DN 100, na potrubí DN150</t>
  </si>
  <si>
    <t>Pol254</t>
  </si>
  <si>
    <t>Kalové čerpadlo do jímky vč.plovák.spínače, do 1kW vč.ochrany proti běhu za sucha</t>
  </si>
  <si>
    <t>Pol255</t>
  </si>
  <si>
    <t>Kus čisticí D 50 mm PP-HT</t>
  </si>
  <si>
    <t>Pol256</t>
  </si>
  <si>
    <t>Kus čisticí D 75 mm PP-HT</t>
  </si>
  <si>
    <t>Pol257</t>
  </si>
  <si>
    <t>Kus čisticí D 110 mm PP-HT</t>
  </si>
  <si>
    <t>Pol258</t>
  </si>
  <si>
    <t>Přesun hmot pro vnitřní kanalizaci, výšky do 12 m</t>
  </si>
  <si>
    <t>D4</t>
  </si>
  <si>
    <t>Vnitřní vodovod</t>
  </si>
  <si>
    <t>Pol90</t>
  </si>
  <si>
    <t>Montáž potrubí polyetylenového ve výkopu d 90 mm</t>
  </si>
  <si>
    <t>Pol259</t>
  </si>
  <si>
    <t>Přirážka za 1 spoj elektrotvarovky d 90 mm</t>
  </si>
  <si>
    <t>Pol260</t>
  </si>
  <si>
    <t>Potrubí plastové PP-R Instaplast, bez zednických výpomocí, D 20 x 3,4 mm, PN 20</t>
  </si>
  <si>
    <t>Pol261</t>
  </si>
  <si>
    <t>Potrubí plastové PP-R Instaplast, bez zednických výpomocí, D 25 x 4,2 mm, PN 20</t>
  </si>
  <si>
    <t>Pol262</t>
  </si>
  <si>
    <t>Potrubí plastové PP-R Instaplast, bez zednických výpomocí, D 50 x 8,3 mm, PN 20</t>
  </si>
  <si>
    <t>Pol263</t>
  </si>
  <si>
    <t>Potrubí plastové PP-R Instaplast, bez zednických výpomocí, D 90 x 15,0 mm, PN 20</t>
  </si>
  <si>
    <t>Pol264</t>
  </si>
  <si>
    <t>Izolace návleková pěněný PE tl. stěny 20 mm vnitřní průměr 22 mm</t>
  </si>
  <si>
    <t>Pol265</t>
  </si>
  <si>
    <t>Izolace návleková pěněný PE tl. stěny 25 mm vnitřní průměr 28 mm</t>
  </si>
  <si>
    <t>Pol266</t>
  </si>
  <si>
    <t>Izolace návleková pěněný PE tl. stěny 25 mm vnitřní průměr 45 mm</t>
  </si>
  <si>
    <t>Pol267</t>
  </si>
  <si>
    <t>Montáž tepelné izolace skruží na potrubí přímé, DN 110 mm, samolepicí spoj</t>
  </si>
  <si>
    <t>Pol268</t>
  </si>
  <si>
    <t>Vyvedení a upevnění výpustek DN 15 mm</t>
  </si>
  <si>
    <t>Pol269</t>
  </si>
  <si>
    <t>Ventil vodovodní, uzavírací, přírubový, s navařením přírub, DN 80 mm</t>
  </si>
  <si>
    <t>Pol270</t>
  </si>
  <si>
    <t>Nástěnka K 247, pro výtokový ventil G 1/2"</t>
  </si>
  <si>
    <t>Pol271</t>
  </si>
  <si>
    <t>Nástěnka K 247, pro baterii G 1/2"</t>
  </si>
  <si>
    <t>pár</t>
  </si>
  <si>
    <t>Pol272</t>
  </si>
  <si>
    <t>Kohout vodovodní, kulový, 2x vnitřní závit, DN 15 mm</t>
  </si>
  <si>
    <t>Pol273</t>
  </si>
  <si>
    <t>Kohout vodovodní, kulový s vypouštěním, DN 15 mm</t>
  </si>
  <si>
    <t>Pol274</t>
  </si>
  <si>
    <t>Kohout vodovodní, kulový s vypouštěním, DN 25 mm</t>
  </si>
  <si>
    <t>Pol275</t>
  </si>
  <si>
    <t>Kohout vodovodní, kulový s vypouštěním, DN 40 mm</t>
  </si>
  <si>
    <t>Pol276</t>
  </si>
  <si>
    <t>Klapka vodovodní, zpětná, vodorovná, 2x vnitřní závit, DN 15 mm</t>
  </si>
  <si>
    <t>Pol277</t>
  </si>
  <si>
    <t>Vodoměr bytový SV DN 15 x 110 mm,Qn 1,5</t>
  </si>
  <si>
    <t>Pol278</t>
  </si>
  <si>
    <t>Tlaková zkouška vodovodního potrubí DN 32 mm</t>
  </si>
  <si>
    <t>Pol279</t>
  </si>
  <si>
    <t>Proplach a dezinfekce vodovodního potrubí DN 80 mm</t>
  </si>
  <si>
    <t>Pol280</t>
  </si>
  <si>
    <t>Montáž elektr.ohřívačů, ostatní typy 80 l</t>
  </si>
  <si>
    <t>Pol281</t>
  </si>
  <si>
    <t>Ventil pojistný, DN 15 x 6,0 bar</t>
  </si>
  <si>
    <t>Pol282</t>
  </si>
  <si>
    <t>Ventil termostat. směšovací DN 15</t>
  </si>
  <si>
    <t>Pol283</t>
  </si>
  <si>
    <t>Trubka SDR 26 HDPE 90 x 3,5 mm L 5 m</t>
  </si>
  <si>
    <t>Pol284</t>
  </si>
  <si>
    <t>Ohřívač vody elektrický zásobníkový 50L</t>
  </si>
  <si>
    <t>Pol285</t>
  </si>
  <si>
    <t>Ohřívač vody el. zásobníkový tlakový 10L</t>
  </si>
  <si>
    <t>Pol286</t>
  </si>
  <si>
    <t>Ohřívač vody el. zásobníkový tlakový 15L</t>
  </si>
  <si>
    <t>Pol287</t>
  </si>
  <si>
    <t>Pouzdro potrubní izolační 108/50 mm kamenná vlna s polepem Al fólií vyztuženou skleněnou mřížkou</t>
  </si>
  <si>
    <t>Pol288</t>
  </si>
  <si>
    <t>Přesun hmot pro vnitřní vodovod, výšky do 12 m</t>
  </si>
  <si>
    <t>D5</t>
  </si>
  <si>
    <t>Vnitřní plynovod</t>
  </si>
  <si>
    <t>Pol289</t>
  </si>
  <si>
    <t>Požárně ochranná manžeta hl. 60 mm, požární odolnost EI 90, D 50 mm</t>
  </si>
  <si>
    <t>Pol290</t>
  </si>
  <si>
    <t>Potrubí ocelové závitové černé svařované DN 20</t>
  </si>
  <si>
    <t>Pol291</t>
  </si>
  <si>
    <t>Potrubí ocelové závitové černé svařované DN 25</t>
  </si>
  <si>
    <t>Pol292</t>
  </si>
  <si>
    <t>Potrubí ocelové závitové černé svařované DN 32</t>
  </si>
  <si>
    <t>Pol293</t>
  </si>
  <si>
    <t>Potrubí ocelové hladké černé svařované D 89x3,6</t>
  </si>
  <si>
    <t>Pol294</t>
  </si>
  <si>
    <t>Potrubí ocel. černé svařované - chráničky D 57/2,9</t>
  </si>
  <si>
    <t>Pol295</t>
  </si>
  <si>
    <t>Vyvedení a upevnění plynovodních výpustek DN 25</t>
  </si>
  <si>
    <t>Pol296</t>
  </si>
  <si>
    <t>Uzavření nebo otevření plynového potrubí</t>
  </si>
  <si>
    <t>Pol297</t>
  </si>
  <si>
    <t>Odvzdušnění a napuštění plynového potrubí</t>
  </si>
  <si>
    <t>Pol298</t>
  </si>
  <si>
    <t>Zkouška tlaková plynového potrubí</t>
  </si>
  <si>
    <t>Pol299</t>
  </si>
  <si>
    <t>Kohout kulový, DN 80, přírub. litina</t>
  </si>
  <si>
    <t>Pol300</t>
  </si>
  <si>
    <t>Montáž armatury přírubové plynovodní, DN 80</t>
  </si>
  <si>
    <t>Pol301</t>
  </si>
  <si>
    <t>Ventil vzorkov.roh.vnitřní z. DN15</t>
  </si>
  <si>
    <t>Pol302</t>
  </si>
  <si>
    <t>Kohout kulový,2xvnitřní závit, DN 15</t>
  </si>
  <si>
    <t>Pol303</t>
  </si>
  <si>
    <t>Kohout kulový,2xvnitřní závit, DN 20</t>
  </si>
  <si>
    <t>Pol304</t>
  </si>
  <si>
    <t>Kohout kulový,2xvnitřní závit, DN 25</t>
  </si>
  <si>
    <t>Pol305</t>
  </si>
  <si>
    <t>Oprava-zaslepení potrubí dýnkem D 273 mm</t>
  </si>
  <si>
    <t>Pol306</t>
  </si>
  <si>
    <t>Oprava-navaření odbočky na potrubí,D odbočky 273</t>
  </si>
  <si>
    <t>Pol307</t>
  </si>
  <si>
    <t>Nátěr syntetický potrubí do DN 50 mm Z + 2x</t>
  </si>
  <si>
    <t>Pol308</t>
  </si>
  <si>
    <t>Nátěr syntetický potrubí do DN 100 mm Z + 2x</t>
  </si>
  <si>
    <t>Pol309</t>
  </si>
  <si>
    <t>Ukončení plyn.potrubí nad střechou (trubní oblouk na potrubí DN25)</t>
  </si>
  <si>
    <t>Pol310</t>
  </si>
  <si>
    <t>Revize plynovodu</t>
  </si>
  <si>
    <t>Pol311</t>
  </si>
  <si>
    <t>Potrubí ocelové hladké černé svařované D 273x7,5</t>
  </si>
  <si>
    <t>Pol312</t>
  </si>
  <si>
    <t>Tlakoměr ukazovací 0-4MPa vč.připoj.ventilu</t>
  </si>
  <si>
    <t>Pol313</t>
  </si>
  <si>
    <t>Nátěr syntetický potrubí do DN 250 mm Z + 2x</t>
  </si>
  <si>
    <t>Pol314</t>
  </si>
  <si>
    <t>Příruba přivařovací s krkem PN 16 DN 80 mm</t>
  </si>
  <si>
    <t>Pol315</t>
  </si>
  <si>
    <t>Příruba přivařovací točivá PN 16 DN 80</t>
  </si>
  <si>
    <t>Pol316</t>
  </si>
  <si>
    <t>Filtr s výměnnou vložkou PN16 DN 80</t>
  </si>
  <si>
    <t>Pol317</t>
  </si>
  <si>
    <t>Rychlouzávěr 2st. 3impuls. PN 40 DN 80, bez odfuku</t>
  </si>
  <si>
    <t>Pol318</t>
  </si>
  <si>
    <t>Přesun hmot pro vnitřní plynovod, výšky do 12 m</t>
  </si>
  <si>
    <t>D6</t>
  </si>
  <si>
    <t>Zařizovací předměty</t>
  </si>
  <si>
    <t>Pol319</t>
  </si>
  <si>
    <t>Hadice flexibilní k baterii M 10, DN 15 mm, délka 400 mm</t>
  </si>
  <si>
    <t>Pol320</t>
  </si>
  <si>
    <t>Montáž klozetu závěsného</t>
  </si>
  <si>
    <t>Pol321</t>
  </si>
  <si>
    <t>Montáž umyvadel na šrouby do zdiva</t>
  </si>
  <si>
    <t>Pol322</t>
  </si>
  <si>
    <t>Montáž dřezů jednoduchých</t>
  </si>
  <si>
    <t>Pol323</t>
  </si>
  <si>
    <t>Ventil rohový DN 15 x DN 10</t>
  </si>
  <si>
    <t>Pol324</t>
  </si>
  <si>
    <t>Montáž baterie umyv.a dřezové nástěnné</t>
  </si>
  <si>
    <t>Pol325</t>
  </si>
  <si>
    <t>Montáž baterie umyv.a dřezové stojánkové</t>
  </si>
  <si>
    <t>Pol326</t>
  </si>
  <si>
    <t>Sifon kondenzační , DN 40, vodorovný odtok</t>
  </si>
  <si>
    <t>Pol328</t>
  </si>
  <si>
    <t>Montáž dvířek kovových i z PH</t>
  </si>
  <si>
    <t>Pol329</t>
  </si>
  <si>
    <t>Modul pro WC, h 108 cm</t>
  </si>
  <si>
    <t>Pol330</t>
  </si>
  <si>
    <t>Montáž mřížky větrací nebo ventilační do 0,04 m2</t>
  </si>
  <si>
    <t>Pol331</t>
  </si>
  <si>
    <t>Sifon umyvadlový chromovaný</t>
  </si>
  <si>
    <t>Pol332</t>
  </si>
  <si>
    <t>Sifon dřezový chromovaný</t>
  </si>
  <si>
    <t>Pol333</t>
  </si>
  <si>
    <t>Tlačítko ovládací plastové chrom/bílá</t>
  </si>
  <si>
    <t>Pol334</t>
  </si>
  <si>
    <t>Mřížka čtyřhranná 200 x 200 mm nerez, do zdi</t>
  </si>
  <si>
    <t>Pol335</t>
  </si>
  <si>
    <t>Baterie umyvadlová směš stojánková s otv odp</t>
  </si>
  <si>
    <t>Pol336</t>
  </si>
  <si>
    <t>Baterie dřezová směšovací nástěn. s kul.ústí</t>
  </si>
  <si>
    <t>Pol338</t>
  </si>
  <si>
    <t>Sedátko klozetové bílé s pozvolným sklápěním</t>
  </si>
  <si>
    <t>Pol340</t>
  </si>
  <si>
    <t>Dvířka revizní vanová 100 x 100 mm lakovaná</t>
  </si>
  <si>
    <t>Pol341</t>
  </si>
  <si>
    <t>Dvířka revizní vanová 200 x 300 mm lakovaná</t>
  </si>
  <si>
    <t>Pol342</t>
  </si>
  <si>
    <t>Umyvadlo 60x45 cm otvor pro baterii bílé</t>
  </si>
  <si>
    <t>Pol343</t>
  </si>
  <si>
    <t>Umývátko s otvorem pro bater. 45x34 cm bílé</t>
  </si>
  <si>
    <t>Pol344</t>
  </si>
  <si>
    <t>Mísa klozetová závěsná hluboké splachování bílá, 360x510x360 mm</t>
  </si>
  <si>
    <t>Pol345</t>
  </si>
  <si>
    <t>Dřez keramický bez přepadu 900x450x200 mm bílý</t>
  </si>
  <si>
    <t>Pol346</t>
  </si>
  <si>
    <t>Přesun hmot pro zařizovací předměty, výšky do 12 m</t>
  </si>
  <si>
    <t>D7</t>
  </si>
  <si>
    <t>Vedlejší náklady</t>
  </si>
  <si>
    <t>Pol 347</t>
  </si>
  <si>
    <t>Bourací práce - odstranění potrubí kanalizace včetně manipulace a likvidace, do DN150</t>
  </si>
  <si>
    <t>-1409176582</t>
  </si>
  <si>
    <t>Poznámka k položce:_x000d_
Cena zahrnuje poplatky za skládkovné_x000d_
Skládka vzdálená 5 km_x000d_
Litinový a ocelový odpad bude odvezen ke zpětnému odkupu</t>
  </si>
  <si>
    <t>Pol 348</t>
  </si>
  <si>
    <t>Bourací práce - odstranění potrubí vodovodu včetně manipulace a likvidace, do DN50</t>
  </si>
  <si>
    <t>592992005</t>
  </si>
  <si>
    <t>pOL 348A</t>
  </si>
  <si>
    <t>Bourací práce - odstranění potrubí plynu včetně manipulace a likvidace, do DN80</t>
  </si>
  <si>
    <t>-1880619042</t>
  </si>
  <si>
    <t>Pol 349</t>
  </si>
  <si>
    <t>Stavební přípomoce</t>
  </si>
  <si>
    <t>512</t>
  </si>
  <si>
    <t>-1313813204</t>
  </si>
  <si>
    <t>Poznámka k položce:_x000d_
Vytvoření prostupů, drážkování, zazdění, zaplentování, příprava povrchu pod finální povrch, přesun hmot</t>
  </si>
  <si>
    <t>Pol 340</t>
  </si>
  <si>
    <t>Požární ucpávky</t>
  </si>
  <si>
    <t>-784447620</t>
  </si>
  <si>
    <t>03 - SO 01.3 - Vzduchotechnika</t>
  </si>
  <si>
    <t>VZ.1 - KANCELÁŘ EKONOMIE</t>
  </si>
  <si>
    <t>VZ.2 - DENNÍ MÍSTNOST + POLYTECHNICKÁ UČEBNA</t>
  </si>
  <si>
    <t>VZ,3 - MUTIFUNKČNÍ MÍSTNOST</t>
  </si>
  <si>
    <t>VZ.4 - WC</t>
  </si>
  <si>
    <t>VZ.5 - KOTELNA</t>
  </si>
  <si>
    <t>XX - Ostatní</t>
  </si>
  <si>
    <t>VZ.1</t>
  </si>
  <si>
    <t>KANCELÁŘ EKONOMIE</t>
  </si>
  <si>
    <t>1.1</t>
  </si>
  <si>
    <t xml:space="preserve">VZTJ - nástěnná VZT jednotka  pro přívod a odvod vzduchu s protiproudým deskovým výměníkem ZZT ,   (Vp = 180 m3/h, dpext = 150 Pa; Vo =180 m3/h, dpext =150 Pa),  hrdla DN125 v horní hraně</t>
  </si>
  <si>
    <t>kpl</t>
  </si>
  <si>
    <t xml:space="preserve">Poznámka k položce:_x000d_
Přívodní část v sestavě (ve směru proudu vzduchu):_x000d_
 - filtr vzduchu_x000d_
 - deskový rekuperátor_x000d_
 - radiální ventilátor_x000d_
Odvodní část v sestavě (ve směru proudu vzduchu):_x000d_
 - filtr vzduchu_x000d_
 - deskový rekuperátor_x000d_
 - radiální ventilátor_x000d_
Skříň  - z vysoce kvalitního EPP; čelní panel z kvalitního plastu; hrdla (Ø 125 mm) umístěna na horní části skříně.; plně automatický obtok výměníku (by-pass) součástí jednotky; jednotka  vybavena řídicím systémem(znečištění filtrů, ovládá by-pass a umožňuje spuštění funkce zvýšeného provětrávání (BOOST)_x000d_
Ventilátory - s dozadu zahnutými lopatkami a s EC elektromotory 230 V / 50 Hz_x000d_
ZZT - Protiproudý deskový výměníkz plastu, účinnost až 92 %; přístupný po demontáži čelní stěny jednotky; pro letní provoz -obtok výměníku._x000d_
Filtry - Na sání odpadního vzduchu - G4 (ISO coarse 65%); na sání čerstvého vzduchu - M5 (ISO ePM10 50%)_x000d_
Elektro - Z jednotky vyveden 6-žilový kabel pro přímé napojení ovladače a napájení_x000d_
MaR - vyznačeny charakteristiky pro jednotlivé otáčky; vzdálený ovladač má čtyři potenciometry pro nastavení průtoku standardního/zvýšeného/vychlazovacího režimu v letním období. Poslední potenciometr slouží pro nastavení vyvážení režimu větrání. Je možné nastavit režim rovnotlaký, přetlakový nebo podtlakový. Jednotka má analogový vstup 0–10 V pro připojení externích čidel CO2, RH nebo teploty.</t>
  </si>
  <si>
    <t>Pol2</t>
  </si>
  <si>
    <t>MONT - Montáž, oživení a zprovoznění VZT jednotky, vč. sastému MaR</t>
  </si>
  <si>
    <t>1.2</t>
  </si>
  <si>
    <t xml:space="preserve">PŘÍSL -  elektroohřev, aktivní protimrazová ochrana 1x230V400W/1,7A-DN125</t>
  </si>
  <si>
    <t>Pol4</t>
  </si>
  <si>
    <t>MONT - Montáž elektroohřevu</t>
  </si>
  <si>
    <t>1.3</t>
  </si>
  <si>
    <t xml:space="preserve">PŘÍSL -  KUL motýlová klapka: Standardní - DN125</t>
  </si>
  <si>
    <t>js</t>
  </si>
  <si>
    <t>Pol6</t>
  </si>
  <si>
    <t>MONT - Montáž tlumiče hluku</t>
  </si>
  <si>
    <t>1.4</t>
  </si>
  <si>
    <t xml:space="preserve">PŘÍSL -  Tlumič hluku pro kruhové potrubí v hygienickém provedení vybavený gumovým těsněním - zvuk pohltivá vrstva 50 mm, délka 1000 mm Účinně tlumí hluk v potrubí - útlum 16 dB při 500 Hz - DN125/1200</t>
  </si>
  <si>
    <t>Pol8</t>
  </si>
  <si>
    <t>Pol61</t>
  </si>
  <si>
    <t>VYÚST - 4 hranná mřížka přívodního nebo odvodního vzduchu</t>
  </si>
  <si>
    <t>Poznámka k položce:_x000d_
Sestava - přední rámeček s vodorovnými, nepohyblivými úhlovými lamelami; vhodné pro viditelné šroubové upevnění (zapuštěný otvor)._x000d_
Materiály - Větrací mřížky z hliníkových lisovaných profilů; standardní povrch eloxován v přírodním odstínu (E6-C-0)</t>
  </si>
  <si>
    <t>1.5</t>
  </si>
  <si>
    <t>- 225x125</t>
  </si>
  <si>
    <t>1.6</t>
  </si>
  <si>
    <t>- 325x125</t>
  </si>
  <si>
    <t>Pol11</t>
  </si>
  <si>
    <t>MONT - Montáž vystek</t>
  </si>
  <si>
    <t>Pol62</t>
  </si>
  <si>
    <t>VYÚST - PZ -protidešťová žaluzie pro přívod/odvod vzduchu se sítem proti hmyzu</t>
  </si>
  <si>
    <t>Poznámka k položce:_x000d_
Sestava - přední rámeček s sítem; vhodné pro viditelné šroubové upevnění (zapuštěný otvor)._x000d_
Materiály - Větrací mřížky z hliníkových lisovaných profilů; standardní povrch eloxován v přírodním odstínu (E6-C-0)</t>
  </si>
  <si>
    <t>1.7</t>
  </si>
  <si>
    <t>- 200x200</t>
  </si>
  <si>
    <t>1.8</t>
  </si>
  <si>
    <t>POTR - Pravoúhlé 4hrannévzduchotechnické PRAV potrubí z ocelového pozinkovaného plechu sk. I v normálním provedení podle ON120405, třída těsnosti B a vyšší podle DIN 24194 (PK 120036, ÖNORM M 7615) -</t>
  </si>
  <si>
    <t>Pol63</t>
  </si>
  <si>
    <t>- rovné</t>
  </si>
  <si>
    <t>Pol132</t>
  </si>
  <si>
    <t>- tvarovky</t>
  </si>
  <si>
    <t>Pol15</t>
  </si>
  <si>
    <t>MONT - Montáž PRAV potrubí</t>
  </si>
  <si>
    <t>1.9</t>
  </si>
  <si>
    <t xml:space="preserve">POTR - Kruhové vzduchotechnické KUL potrubí z ocelového pozinkovaného plechu sk. I v  provedení podle standardu SAFE , třída těsnosti B a vyšší podle DIN 24194 (PK 120036, ÖNORM M 7615)</t>
  </si>
  <si>
    <t>Pol133</t>
  </si>
  <si>
    <t>- Ø 125 mm - rovné</t>
  </si>
  <si>
    <t>bm</t>
  </si>
  <si>
    <t>Pol134</t>
  </si>
  <si>
    <t>- Ø 125 mm - tvarovky</t>
  </si>
  <si>
    <t>Pol18</t>
  </si>
  <si>
    <t>MONT - Montáž KUL potrubí</t>
  </si>
  <si>
    <t>Poznámka k položce:_x000d_
IZOL - Tepelná / protipožární / akustická izolace vzducchovodů ve vnitřním i venkovním prostředí</t>
  </si>
  <si>
    <t>1.10</t>
  </si>
  <si>
    <t>IZOL - Tepelná izolace vzduchovodu ve vnitřním prostředí materiálem minerální vata z kamenné vlny 25 kg/m3, tl. 40 mm, kašírovaná,na trny, .</t>
  </si>
  <si>
    <t>Pol20</t>
  </si>
  <si>
    <t>MONT - Montáž izolace</t>
  </si>
  <si>
    <t>1.11</t>
  </si>
  <si>
    <t>MAT - Montážní a závěsový materiál</t>
  </si>
  <si>
    <t>kg</t>
  </si>
  <si>
    <t>1.12</t>
  </si>
  <si>
    <t>MAT -Spojovací a těsnící materiál</t>
  </si>
  <si>
    <t>VZ.2</t>
  </si>
  <si>
    <t>DENNÍ MÍSTNOST + POLYTECHNICKÁ UČEBNA</t>
  </si>
  <si>
    <t>2.1</t>
  </si>
  <si>
    <t xml:space="preserve">VZTJ - VZT jednotka  pro přívod a odvod vzduchu s deskovým výměníkem ZZT , elektroohřívačem, (Vp = 1 350 m3/h, dpext = 200 Pa; Vo = 1 350 m3/h, dpext = 200 Pa),  vnitřní  provedení s napojením vzduchovodu na horní hraně - TOP, rozměr š.v.h. = 1770/1450/734, napojení DN250</t>
  </si>
  <si>
    <t>Poznámka k položce:_x000d_
Přívodní část v sestavě (ve směru proudu vzduchu):_x000d_
 - klapka se servopohonem_x000d_
 - filtr vzduchu F7_x000d_
 - deskový ZZT s by-passem_x000d_
 - radiální ventilátor_x000d_
 - elektroohřev_x000d_
Odvodní část v sestavě (ve směru proudu vzduchu):_x000d_
 - klapka se servopohonem_x000d_
 - filtr vzduchu F7_x000d_
 - deskový ZZT s by-passem_x000d_
 - radiální ventilátor_x000d_
Systém MaR_x000d_
 - řídící skříň, montáž na spodní a boční straně skříně, uvnitřnkomory_x000d_
 - řídící jednotka Climatix 600_x000d_
 - komunikace BacNet_x000d_
 - základní WEB rozhraní_x000d_
 - dotykový displej_x000d_
 - jističe - ventilátor přívodního vzduchu / ventilátor odvodního vzduchu / ovládací skříň MaR / rotační ZZT / čerpadlo VRU_x000d_
 - konfigurace - jazyk čeština / regulace teploty přívodního vzduchu / protimrazová ochrana_x000d_
 - požární poplach - ventilátory STOP_x000d_
 - ovládání ventilátorů - tlakově řízený přívod i odvod_x000d_
 - monitoring filtrů / výstraha</t>
  </si>
  <si>
    <t>Pol135</t>
  </si>
  <si>
    <t>- kabeláž</t>
  </si>
  <si>
    <t>Pol187</t>
  </si>
  <si>
    <t>- dálkový ovladač</t>
  </si>
  <si>
    <t>Pol26</t>
  </si>
  <si>
    <t>Pol188</t>
  </si>
  <si>
    <t xml:space="preserve">PŘÍSL -  Tlumič hluku pro kruhové potrubí v hygienickém provedení vybavený gumovým těsněním - zvuk pohltivá vrstva 50 mm, délka 500 mm Účinně tlumí hluk v potrubí - útlum 12 dB při 500 Hz</t>
  </si>
  <si>
    <t>2.2</t>
  </si>
  <si>
    <t>- DN200/1200</t>
  </si>
  <si>
    <t>2.3</t>
  </si>
  <si>
    <t>- DN250/1200</t>
  </si>
  <si>
    <t>2.4</t>
  </si>
  <si>
    <t>- DN315/1200</t>
  </si>
  <si>
    <t>Pol30</t>
  </si>
  <si>
    <t>Pol189</t>
  </si>
  <si>
    <t xml:space="preserve">PŘÍSL  - těsná regulační klapka pro osazení do SPIRO potrubí, pro nízké rychlosti proudění vzduchu, nepříznivé nátokové podmínky</t>
  </si>
  <si>
    <t xml:space="preserve">Poznámka k položce:_x000d_
Konstrukce - pozinkovaný ocelový plech; List klapky  z vysoce kvalitního plastu, podle UL 94, V1, podle DIN 4120, protipožární třída B2; listová pružina z nerezové oceli; polyuretanový vak</t>
  </si>
  <si>
    <t>2.5</t>
  </si>
  <si>
    <t>- DN200 - osazení ve SPIRO potrubí</t>
  </si>
  <si>
    <t>2.6</t>
  </si>
  <si>
    <t>- DN250 - osazení ve SPIRO potrubí</t>
  </si>
  <si>
    <t>Pol33</t>
  </si>
  <si>
    <t>MONT - Montáž CAV regulátorů</t>
  </si>
  <si>
    <t>Pol190</t>
  </si>
  <si>
    <t xml:space="preserve">PŘÍSL  - CAV regulátor s akustickým opláštěním  pro náročné požadavky na akustické parametry,  nízké rychlosti proudění vzduchu, nepříznivé nátokové podmínky</t>
  </si>
  <si>
    <t>2.7</t>
  </si>
  <si>
    <t>- DN200</t>
  </si>
  <si>
    <t>2.8</t>
  </si>
  <si>
    <t>- DN250</t>
  </si>
  <si>
    <t>Pol222</t>
  </si>
  <si>
    <t>VYÚST - 4 hranná stěnová mřížka přívodního nebo odvodního vzduchu, jednořadá, vodorovné lamely</t>
  </si>
  <si>
    <t>2.9</t>
  </si>
  <si>
    <t>- 525x125</t>
  </si>
  <si>
    <t>2.10</t>
  </si>
  <si>
    <t>Pol38</t>
  </si>
  <si>
    <t>Pol223</t>
  </si>
  <si>
    <t>VYÚST - Textilní vyústka</t>
  </si>
  <si>
    <t xml:space="preserve">Poznámka k položce:_x000d_
tkanina PMS - 100 % polyester, nekonečné vlákno, hmotnost 200 g/m², tloušťka 0,30 mm, prodyšnost 55 m³/h/m² při 120 Pa, pevnost 1830/1020 N (ČSN EN ISO 13934-1), požární odolnost - třída B-s1, d0 dle ČSN EN 13501-1+A1:2010, teplotní odolnost -60 až +110°C, srážlivost 0,5/0,5 % při 40°C dle ČSN EN ISO 6330-2000, vhodná pro čisté prostory - třída č. 4 (ČSN EN ISO 14644-1), pratelná v pračce, Barva Světle šedá, _x000d_
Tvar Kruhový; rozměr 250 mm; celková délka 6000 mm; první konec -  začátek; druhý konec - zaslepení; 3ks Zip 250; průtok 800 m3/h; použitelný přetlak 100 Pa, Tlaková ztráta třením = 4,4 Pa_x000d_
montážní materiál</t>
  </si>
  <si>
    <t>2.11</t>
  </si>
  <si>
    <t>- DN250/6000mm</t>
  </si>
  <si>
    <t>Pol224</t>
  </si>
  <si>
    <t>VYÚST - KMM - krcí mřížka přívod/odvod vzduchu se sítem proti hmyzu</t>
  </si>
  <si>
    <t>2.12</t>
  </si>
  <si>
    <t>- 400x400 přívod</t>
  </si>
  <si>
    <t>2.13</t>
  </si>
  <si>
    <t>- 400x400 odvod</t>
  </si>
  <si>
    <t>Pol225</t>
  </si>
  <si>
    <t>VYÚST -odvodní talířový ventil</t>
  </si>
  <si>
    <t xml:space="preserve">Poznámka k položce:_x000d_
Sestava -  kruhový rámeček ventilu; talíř ventilu; těsnění; nastavení průtoku pootočením talíře ventilu – zajištění kontramatkou_x000d_
Materiály - čelní díly z ocelového plechu s elektrostaticky nanesenou práškovou barvou (RAL 9010, tloušťka vrstvy 60 μm); šroub se závitem a matice z pozinkované oceli; montážní rám z pozinkovaného ocelového plechu</t>
  </si>
  <si>
    <t>2.14</t>
  </si>
  <si>
    <t>- DN160+spojka DN160</t>
  </si>
  <si>
    <t>2.15</t>
  </si>
  <si>
    <t>2.16</t>
  </si>
  <si>
    <t>Pol327</t>
  </si>
  <si>
    <t>- Ø 160 mm - rovné</t>
  </si>
  <si>
    <t>Pol337</t>
  </si>
  <si>
    <t>- Ø 160 mm - tvarovky</t>
  </si>
  <si>
    <t>Pol339</t>
  </si>
  <si>
    <t>- Ø 200 mm - rovné</t>
  </si>
  <si>
    <t>Pol347</t>
  </si>
  <si>
    <t>- Ø 200 mm - tvarovky</t>
  </si>
  <si>
    <t>Pol348</t>
  </si>
  <si>
    <t>- Ø 250 mm - rovné</t>
  </si>
  <si>
    <t>Pol349</t>
  </si>
  <si>
    <t>- Ø 250 mm - tvarovky</t>
  </si>
  <si>
    <t>Pol350</t>
  </si>
  <si>
    <t>- Ø 315 mm - rovné</t>
  </si>
  <si>
    <t>Pol351</t>
  </si>
  <si>
    <t>- Ø 315 mm - tvarovky</t>
  </si>
  <si>
    <t>2.17</t>
  </si>
  <si>
    <t>IZOL - Tepelná izolace vzduchovodu ve vnitřním prostředí materiálem minerální vata z kamenné vlny 25 kg/m3, tl. 40 mm, kašírovaná, na trny, .</t>
  </si>
  <si>
    <t>2.18</t>
  </si>
  <si>
    <t>2.19</t>
  </si>
  <si>
    <t>VZ,3</t>
  </si>
  <si>
    <t>MUTIFUNKČNÍ MÍSTNOST</t>
  </si>
  <si>
    <t>3.1</t>
  </si>
  <si>
    <t>VENT - malý plastový ventilátor (Vo = 100 m3/h, dpext = 35 Pa)</t>
  </si>
  <si>
    <t>Poznámka k položce:_x000d_
- Stupeň ochrany IPX4; integrovaná zpětná klapka;</t>
  </si>
  <si>
    <t>Pol53</t>
  </si>
  <si>
    <t>MONT - Montáž ventilátoru</t>
  </si>
  <si>
    <t>3.2</t>
  </si>
  <si>
    <t>3.3</t>
  </si>
  <si>
    <t>3.4</t>
  </si>
  <si>
    <t>3.5</t>
  </si>
  <si>
    <t>VZ.4</t>
  </si>
  <si>
    <t>WC</t>
  </si>
  <si>
    <t>4.1</t>
  </si>
  <si>
    <t>VENT - malý plastový ventilátor (Vo = 80 m3/h, dpext = 35 Pa)</t>
  </si>
  <si>
    <t>4.2</t>
  </si>
  <si>
    <t>Poznámka k položce:_x000d_
VYÚST - výfuková hlavice_x000d_
Konstrukce - z pozinkovaného ocelového plechu; určena pro montáž na na potrubí do venkovního prostředí; koncový prvek pro všechny VZT jednotky</t>
  </si>
  <si>
    <t>4.3</t>
  </si>
  <si>
    <t>- DN125 - napojení SPIRO</t>
  </si>
  <si>
    <t>Pol56</t>
  </si>
  <si>
    <t>MONT - Montáž VH</t>
  </si>
  <si>
    <t xml:space="preserve">Poznámka k položce:_x000d_
FLEXO - Velmi odolná ohebná Al laminátová hadice s kostrou z ocelového drátu, spirálovitě vinutou mezi dvěma vrstvami několikavrstvého Al laminátu pro střední a vysoký tlak, max. rychlost vzduchu 30 m/s,  provozní teplota -30 – 250 °C (mm):</t>
  </si>
  <si>
    <t>4.4</t>
  </si>
  <si>
    <t>- DN160</t>
  </si>
  <si>
    <t>4.5</t>
  </si>
  <si>
    <t>4.6</t>
  </si>
  <si>
    <t>Pol352</t>
  </si>
  <si>
    <t>4.6.1</t>
  </si>
  <si>
    <t>4.7</t>
  </si>
  <si>
    <t>VZ.5</t>
  </si>
  <si>
    <t>KOTELNA</t>
  </si>
  <si>
    <t>5.1</t>
  </si>
  <si>
    <t xml:space="preserve">VZTJ -  VZT jednotka  pro přívod vzduchu s elektroohřevem,   (Vp = 430 m3/h, dpext = 150 Pa; Qt = 4,5 kW),  hrdla DN200</t>
  </si>
  <si>
    <t xml:space="preserve">Poznámka k položce:_x000d_
Přívodní část v sestavě (ve směru proudu vzduchu):_x000d_
 - filtr vzduchu_x000d_
 - elektroohřívač 4,5 kW_x000d_
 - radiální ventilátor_x000d_
Skříň  - z vysoce kvalitního EPP; čelní panel z kvalitního plastu; hrdla (Ø 125 mm) umístěna na horní části skříně.; plně automatický obtok výměníku (by-pass) součástí jednotky; jednotka  vybavena řídicím systémem(znečištění filtrů, ovládá by-pass a umožňuje spuštění funkce zvýšeného provětrávání (BOOST)_x000d_
Ventilátory - s dozadu zahnutými lopatkami a s EC elektromotory 230 V / 50 Hz_x000d_
Filtry - Na sání čerstvého vzduchu - M5 (ISO ePM10 50%)_x000d_
Nástěnný tlačítkový ovladač_x000d_
teplotní čidlo přívodního vzduchu_x000d_
MaR - vyznačeny charakteristiky pro jednotlivé otáčky; vzdálený ovladač má čtyři potenciometry pro nastavení průtoku standardního/zvýšeného/vychlazovacího režimu v letním období. Poslední potenciometr slouží pro nastavení vyvážení režimu větrání.</t>
  </si>
  <si>
    <t>Pol353</t>
  </si>
  <si>
    <t>kabeláž k VZT jednotce</t>
  </si>
  <si>
    <t>Pol354</t>
  </si>
  <si>
    <t>MONT - Montáž, oživení a zprovoznění VZT jednotky, vč. systému MaR</t>
  </si>
  <si>
    <t>5.2</t>
  </si>
  <si>
    <t xml:space="preserve">PŘÍSL -  KUL motýlová klapka: Standardní - DN200</t>
  </si>
  <si>
    <t>Pol355</t>
  </si>
  <si>
    <t>5.3</t>
  </si>
  <si>
    <t>5.4</t>
  </si>
  <si>
    <t xml:space="preserve"> PZ 200x200 .102 – protidešťová žaluzie se sítem proti hmyzu,</t>
  </si>
  <si>
    <t>-488776840</t>
  </si>
  <si>
    <t>Pol356</t>
  </si>
  <si>
    <t>VYÚST - přívodní talířový ventil</t>
  </si>
  <si>
    <t>5.5</t>
  </si>
  <si>
    <t>- DN200+spojka DN200</t>
  </si>
  <si>
    <t>Pol357</t>
  </si>
  <si>
    <t>VYÚST - odvodní talířový ventil</t>
  </si>
  <si>
    <t>5.6</t>
  </si>
  <si>
    <t>- DN125+spojka DN125</t>
  </si>
  <si>
    <t>5.7</t>
  </si>
  <si>
    <t>5.8</t>
  </si>
  <si>
    <t>5.9</t>
  </si>
  <si>
    <t>5.10</t>
  </si>
  <si>
    <t>5.11</t>
  </si>
  <si>
    <t>XX</t>
  </si>
  <si>
    <t>Ostatní</t>
  </si>
  <si>
    <t>XX.3</t>
  </si>
  <si>
    <t>Doprava</t>
  </si>
  <si>
    <t>1761300228</t>
  </si>
  <si>
    <t>XX.7</t>
  </si>
  <si>
    <t>Provozní zkouška VZT</t>
  </si>
  <si>
    <t>hod</t>
  </si>
  <si>
    <t>1494152082</t>
  </si>
  <si>
    <t>XX.8</t>
  </si>
  <si>
    <t>Provozní zkouška zdroje a RTCH</t>
  </si>
  <si>
    <t>1056082577</t>
  </si>
  <si>
    <t>XX.9</t>
  </si>
  <si>
    <t>Seřízení a zaregulování rozvodů a koncových prvků VZT</t>
  </si>
  <si>
    <t>-267898879</t>
  </si>
  <si>
    <t>XX.10</t>
  </si>
  <si>
    <t>Protokoly, revize, zkoušky</t>
  </si>
  <si>
    <t>807160082</t>
  </si>
  <si>
    <t>XX.11</t>
  </si>
  <si>
    <t>Značení rozvodů</t>
  </si>
  <si>
    <t>1088683950</t>
  </si>
  <si>
    <t>XX. 12</t>
  </si>
  <si>
    <t>1563746052</t>
  </si>
  <si>
    <t>XX.13</t>
  </si>
  <si>
    <t>Požární ucpávka</t>
  </si>
  <si>
    <t>-1059440655</t>
  </si>
  <si>
    <t>04 - SO 01.4 - Vytápění</t>
  </si>
  <si>
    <t xml:space="preserve">    23-M - Montáže potrubí</t>
  </si>
  <si>
    <t xml:space="preserve">      733 - Ústřední vytápění - rozvodné potrubí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</si>
  <si>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</si>
  <si>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</si>
  <si>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</si>
  <si>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</si>
  <si>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734 - Ústřední vytápění - armatury</t>
  </si>
  <si>
    <t>HZS - Hodinové zúčtovací sazby + Ostatní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</si>
  <si>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</si>
  <si>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</si>
  <si>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-1875912532</t>
  </si>
  <si>
    <t>https://podminky.urs.cz/item/CS_URS_2024_02/971033231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</si>
  <si>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</si>
  <si>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</si>
  <si>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-63674778</t>
  </si>
  <si>
    <t>https://podminky.urs.cz/item/CS_URS_2024_02/971033261</t>
  </si>
  <si>
    <t>1+1+1+1+1</t>
  </si>
  <si>
    <t>974031244</t>
  </si>
  <si>
    <t>Vysekání rýh ve zdivu cihelném na maltu vápennou nebo vápenocementovou v prostoru přilehlém ke stropní konstrukci do hl. 70 mm a šířky do 150 mm</t>
  </si>
  <si>
    <t>-1651718187</t>
  </si>
  <si>
    <t>https://podminky.urs.cz/item/CS_URS_2024_02/974031244</t>
  </si>
  <si>
    <t>!!! PŘIRÁŽKA 15% NA PROŘEZ !!!</t>
  </si>
  <si>
    <t xml:space="preserve">     - V DRÁŽCE</t>
  </si>
  <si>
    <t>(4,2+2*0,2+1,6+0,2+1,5+0,2+2,8+0,2+2,8+2,3+0,5+0,2+4*0,4+0,6+3+0,7+4*0,4+0,7+2,9)*1,15</t>
  </si>
  <si>
    <t>-(1,6+1,5+0,7+0,7+2,9+3*2,9)*1,15</t>
  </si>
  <si>
    <t>997013214</t>
  </si>
  <si>
    <t>Vnitrostaveništní doprava suti a vybouraných hmot vodorovně do 50 m s naložením ručně pro budovy a haly výšky přes 12 do 15 m</t>
  </si>
  <si>
    <t>-495007375</t>
  </si>
  <si>
    <t>https://podminky.urs.cz/item/CS_URS_2024_02/997013214</t>
  </si>
  <si>
    <t>Drážky</t>
  </si>
  <si>
    <t>0,612</t>
  </si>
  <si>
    <t>Otvory</t>
  </si>
  <si>
    <t>0,08+0,004</t>
  </si>
  <si>
    <t xml:space="preserve">-0,325  "výtah</t>
  </si>
  <si>
    <t>603774240</t>
  </si>
  <si>
    <t>DEMONTÁŽE - potrubní rozvod</t>
  </si>
  <si>
    <t>0,691</t>
  </si>
  <si>
    <t>DEMONTÁŽE - izolace</t>
  </si>
  <si>
    <t>0,184</t>
  </si>
  <si>
    <t>DEMONTÁŽE - kotle</t>
  </si>
  <si>
    <t>1,069</t>
  </si>
  <si>
    <t>DEMONTÁŽE - strojovny</t>
  </si>
  <si>
    <t>0,158</t>
  </si>
  <si>
    <t>DEMONTÁŽE - armatury</t>
  </si>
  <si>
    <t>0,267</t>
  </si>
  <si>
    <t>DEMONTÁŽE - otopná tělesa</t>
  </si>
  <si>
    <t>0,259</t>
  </si>
  <si>
    <t xml:space="preserve">-0,451  "výtah</t>
  </si>
  <si>
    <t>-374421476</t>
  </si>
  <si>
    <t>Poznámka k položce:_x000d_
skládka vzdálená max. 5km</t>
  </si>
  <si>
    <t>2,873*4 'Přepočtené koeficientem množství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</si>
  <si>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</si>
  <si>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</si>
  <si>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1397283791</t>
  </si>
  <si>
    <t>https://podminky.urs.cz/item/CS_URS_2024_02/997013869</t>
  </si>
  <si>
    <t>997013635</t>
  </si>
  <si>
    <t>Poplatek za uložení stavebního odpadu na skládce (skládkovné) komunálního zatříděného do Katalogu odpadů pod kódem 20 03 01</t>
  </si>
  <si>
    <t>-1372747543</t>
  </si>
  <si>
    <t>https://podminky.urs.cz/item/CS_URS_2024_02/997013635</t>
  </si>
  <si>
    <t>(0,691)</t>
  </si>
  <si>
    <t>(1,069)</t>
  </si>
  <si>
    <t>(0,158)</t>
  </si>
  <si>
    <t>(0,267)</t>
  </si>
  <si>
    <t>(0,259)</t>
  </si>
  <si>
    <t xml:space="preserve">-0,099        "výtah</t>
  </si>
  <si>
    <t>23-M</t>
  </si>
  <si>
    <t>Montáže potrubí</t>
  </si>
  <si>
    <t>733</t>
  </si>
  <si>
    <t>Ústřední vytápění - rozvodné potrubí</t>
  </si>
  <si>
    <t>230040025</t>
  </si>
  <si>
    <t>Zhotovení vnějšího závitu "G" DN 3/4"</t>
  </si>
  <si>
    <t>-719707836</t>
  </si>
  <si>
    <t>https://podminky.urs.cz/item/CS_URS_2024_02/230040025</t>
  </si>
  <si>
    <t>!!! NAPOJENÍ STÁVAJÍCÍ OT V OBJEKTU !!!</t>
  </si>
  <si>
    <t>předpokládá se přívodní potrubí k OT DN15 až DN20, ocelové</t>
  </si>
  <si>
    <t>podlaží I.PP</t>
  </si>
  <si>
    <t>24*2</t>
  </si>
  <si>
    <t>podlaží I.NP</t>
  </si>
  <si>
    <t>22*2</t>
  </si>
  <si>
    <t>podlaží II.NP</t>
  </si>
  <si>
    <t>podlaží III.NP</t>
  </si>
  <si>
    <t>23*2</t>
  </si>
  <si>
    <t>podlaží IV.NP</t>
  </si>
  <si>
    <t>2*2</t>
  </si>
  <si>
    <t xml:space="preserve">-18    "výtah</t>
  </si>
  <si>
    <t>230120041</t>
  </si>
  <si>
    <t>Čištění potrubí profukováním nebo proplachováním DN 32</t>
  </si>
  <si>
    <t>-671201627</t>
  </si>
  <si>
    <t>https://podminky.urs.cz/item/CS_URS_2024_02/230120041</t>
  </si>
  <si>
    <t>NOVĚ DODÁVANÉ POTRUBÍ</t>
  </si>
  <si>
    <t>Potrubí vč. upevnění, prořez 20%</t>
  </si>
  <si>
    <t>KOTELNA - OC32</t>
  </si>
  <si>
    <t>(1,8*3+3*3)*2*1,2</t>
  </si>
  <si>
    <t>KOTELNA - OC20</t>
  </si>
  <si>
    <t>(2,8+3+1,4+3*0,5)*1,2</t>
  </si>
  <si>
    <t>ZBYLÉ VE STÁVAJÍCÍM OBJEKTU - ODHAD</t>
  </si>
  <si>
    <t>200*2</t>
  </si>
  <si>
    <t xml:space="preserve">- 40       "výtah</t>
  </si>
  <si>
    <t>230120043</t>
  </si>
  <si>
    <t>Čištění potrubí profukováním nebo proplachováním DN 50</t>
  </si>
  <si>
    <t>1418568239</t>
  </si>
  <si>
    <t>https://podminky.urs.cz/item/CS_URS_2024_02/230120043</t>
  </si>
  <si>
    <t>Vedeno v kotelně</t>
  </si>
  <si>
    <t>(6+3)*2*1,2</t>
  </si>
  <si>
    <t>2,5</t>
  </si>
  <si>
    <t>230170001</t>
  </si>
  <si>
    <t>Příprava pro zkoušku těsnosti potrubí DN do 40</t>
  </si>
  <si>
    <t>-2019691762</t>
  </si>
  <si>
    <t>https://podminky.urs.cz/item/CS_URS_2024_02/230170001</t>
  </si>
  <si>
    <t>230170002</t>
  </si>
  <si>
    <t>Příprava pro zkoušku těsnosti potrubí DN přes 40 do 80</t>
  </si>
  <si>
    <t>769485534</t>
  </si>
  <si>
    <t>https://podminky.urs.cz/item/CS_URS_2024_02/230170002</t>
  </si>
  <si>
    <t>733120815</t>
  </si>
  <si>
    <t>Demontáž potrubí z trubek ocelových hladkých Ø do 38</t>
  </si>
  <si>
    <t>-915702847</t>
  </si>
  <si>
    <t>https://podminky.urs.cz/item/CS_URS_2024_02/733120815</t>
  </si>
  <si>
    <t>PŘIRÁŽKA 20 %</t>
  </si>
  <si>
    <t>STÁVAJÍCÍ OBJEKT - PŘÍPOJKA K OT</t>
  </si>
  <si>
    <t>(0,6+0,6+0,6+1,4+1,5+0,6+1,5)*2</t>
  </si>
  <si>
    <t>KOTELNA - PŘÍPOJKY KE KOTLŮM</t>
  </si>
  <si>
    <t>(1,6*3+2,1*3)*2*1,2</t>
  </si>
  <si>
    <t>KOTELNA - PŘÍPOJKY K OT</t>
  </si>
  <si>
    <t>(8)*2*1,2</t>
  </si>
  <si>
    <t>KOTELNA - EXPANZE</t>
  </si>
  <si>
    <t>(5,5+1*3)*1,2</t>
  </si>
  <si>
    <t xml:space="preserve">-13,6  "výtah</t>
  </si>
  <si>
    <t>733120832</t>
  </si>
  <si>
    <t>Demontáž potrubí z trubek ocelových hladkých Ø přes 89 do 133</t>
  </si>
  <si>
    <t>7470488</t>
  </si>
  <si>
    <t>https://podminky.urs.cz/item/CS_URS_2024_02/733120832</t>
  </si>
  <si>
    <t xml:space="preserve">     - Hlavní přívod</t>
  </si>
  <si>
    <t>(17+3+3+6)*1,2</t>
  </si>
  <si>
    <t>733121212</t>
  </si>
  <si>
    <t>Potrubí z trubek ocelových hladkých spojovaných svařováním černých bezešvých v kotelnách a strojovnách Ø 28/2,6</t>
  </si>
  <si>
    <t>868805012</t>
  </si>
  <si>
    <t>https://podminky.urs.cz/item/CS_URS_2024_02/733121212</t>
  </si>
  <si>
    <t>Vedeno v kotelně - expanze</t>
  </si>
  <si>
    <t>733121215</t>
  </si>
  <si>
    <t>Potrubí z trubek ocelových hladkých spojovaných svařováním černých bezešvých v kotelnách a strojovnách Ø 38/2,6</t>
  </si>
  <si>
    <t>1617906610</t>
  </si>
  <si>
    <t>https://podminky.urs.cz/item/CS_URS_2024_02/733121215</t>
  </si>
  <si>
    <t>733121218</t>
  </si>
  <si>
    <t>Potrubí z trubek ocelových hladkých spojovaných svařováním černých bezešvých v kotelnách a strojovnách Ø 57/3,2</t>
  </si>
  <si>
    <t>754179009</t>
  </si>
  <si>
    <t>https://podminky.urs.cz/item/CS_URS_2024_02/733121218</t>
  </si>
  <si>
    <t>733190217</t>
  </si>
  <si>
    <t>Zkoušky těsnosti potrubí, manžety prostupové z trubek ocelových zkoušky těsnosti potrubí (za provozu) z trubek ocelových hladkých Ø do 51/2,6</t>
  </si>
  <si>
    <t>-1564976740</t>
  </si>
  <si>
    <t>https://podminky.urs.cz/item/CS_URS_2024_02/733190217</t>
  </si>
  <si>
    <t>733190219</t>
  </si>
  <si>
    <t>Zkoušky těsnosti potrubí, manžety prostupové z trubek ocelových zkoušky těsnosti potrubí (za provozu) z trubek ocelových hladkých Ø přes 51/2,6 do 60,3/2,9</t>
  </si>
  <si>
    <t>861911719</t>
  </si>
  <si>
    <t>https://podminky.urs.cz/item/CS_URS_2024_02/733190219</t>
  </si>
  <si>
    <t>733191913</t>
  </si>
  <si>
    <t>Opravy rozvodů potrubí z trubek ocelových závitových normálních i zesílených zaslepení skováním a zavařením DN 15</t>
  </si>
  <si>
    <t>-1335930273</t>
  </si>
  <si>
    <t>https://podminky.urs.cz/item/CS_URS_2024_02/733191913</t>
  </si>
  <si>
    <t>ZAVAŘENÍ PŮVODNÍCH ODBOČEK NA POTRUBÍ</t>
  </si>
  <si>
    <t>(1+1+1+1+1+1+1)*2</t>
  </si>
  <si>
    <t xml:space="preserve">-8  "výtah</t>
  </si>
  <si>
    <t>733191923</t>
  </si>
  <si>
    <t>Opravy rozvodů potrubí z trubek ocelových závitových normálních i zesílených navaření odbočky na stávající potrubí, odbočka DN 15</t>
  </si>
  <si>
    <t>-293494637</t>
  </si>
  <si>
    <t>https://podminky.urs.cz/item/CS_URS_2024_02/733191923</t>
  </si>
  <si>
    <t>NAPOJENÍ SE NA STÁVAJÍCÍ POTRUBÍ</t>
  </si>
  <si>
    <t>(1+1+1+1+1+1+1+1+1+1+1+1+1)*2</t>
  </si>
  <si>
    <t xml:space="preserve">-14  "výtah</t>
  </si>
  <si>
    <t>733193810</t>
  </si>
  <si>
    <t>Demontáž příslušenství potrubí rozřezání konzol, podpěr a výložníků pro potrubí z úhelníků L do 50x50x5 mm</t>
  </si>
  <si>
    <t>1093315398</t>
  </si>
  <si>
    <t>https://podminky.urs.cz/item/CS_URS_2024_02/733193810</t>
  </si>
  <si>
    <t>KOTELNA - PODEPŘENÍ HLANÍHO PŘÍVODU</t>
  </si>
  <si>
    <t>7332231.1</t>
  </si>
  <si>
    <t>Potrubí z trubek měděných tvrdých spojovaných měkkým pájením Ø 15/1</t>
  </si>
  <si>
    <t>220822787</t>
  </si>
  <si>
    <t>(4,2+2*0,2+1,6+0,2+1,5+0,2+2,8+0,2+2,8+2,3+0,5+0,2+4*0,4+0,6+3+0,7+4*0,4+0,7+2,9)*2*1,15</t>
  </si>
  <si>
    <t xml:space="preserve">     - PO STĚNĚ</t>
  </si>
  <si>
    <t>(0,3*2+2,7+3,7)*2+1,15</t>
  </si>
  <si>
    <t xml:space="preserve">     - POD STROPEM</t>
  </si>
  <si>
    <t>(1,4+4,9)*2*1,15</t>
  </si>
  <si>
    <t xml:space="preserve">     - V PODLAZE</t>
  </si>
  <si>
    <t>(11,5+4*0,2+11,4+4*0,2)*2*1,15</t>
  </si>
  <si>
    <t xml:space="preserve">-31,74  "výtah</t>
  </si>
  <si>
    <t>733291101</t>
  </si>
  <si>
    <t>Zkoušky těsnosti potrubí z trubek měděných Ø do 35/1,5</t>
  </si>
  <si>
    <t>-887515869</t>
  </si>
  <si>
    <t>https://podminky.urs.cz/item/CS_URS_2024_02/733291101</t>
  </si>
  <si>
    <t>MĚDĚNÉ POTRUBÍ 15</t>
  </si>
  <si>
    <t>7338908.1</t>
  </si>
  <si>
    <t>Vnitrostaveništní přemístění vybouraných (demontovaných) hmot rozvodů potrubí vodorovně do 100 m v objektech výšky přes 6 do 24 m</t>
  </si>
  <si>
    <t>184031915</t>
  </si>
  <si>
    <t xml:space="preserve">-0,035  "výtah</t>
  </si>
  <si>
    <t>998733101</t>
  </si>
  <si>
    <t>Přesun hmot pro rozvody potrubí stanovený z hmotnosti přesunovaného materiálu vodorovná dopravní vzdálenost do 50 m základní v objektech výšky do 6 m</t>
  </si>
  <si>
    <t>-723026834</t>
  </si>
  <si>
    <t>https://podminky.urs.cz/item/CS_URS_2024_02/998733101</t>
  </si>
  <si>
    <t>PŘESUN HMOT - rozvody potrubí</t>
  </si>
  <si>
    <t>0,405</t>
  </si>
  <si>
    <t xml:space="preserve">-0,025  "výtah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</si>
  <si>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</si>
  <si>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</si>
  <si>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1706086059</t>
  </si>
  <si>
    <t>https://podminky.urs.cz/item/CS_URS_2024_02/998733193</t>
  </si>
  <si>
    <t>713410811</t>
  </si>
  <si>
    <t>Odstranění tepelné izolace potrubí a ohybů pásy nebo rohožemi bez povrchové úpravy ovinutými kolem potrubí a staženými ocelovým drátem potrubí, tloušťka izolace do 50 mm</t>
  </si>
  <si>
    <t>-885732047</t>
  </si>
  <si>
    <t>https://podminky.urs.cz/item/CS_URS_2024_02/713410811</t>
  </si>
  <si>
    <t>KOTELNA - Hlavní přívod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</si>
  <si>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</si>
  <si>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</si>
  <si>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-581241400</t>
  </si>
  <si>
    <t>https://podminky.urs.cz/item/CS_URS_2024_02/713463121</t>
  </si>
  <si>
    <t>28377096</t>
  </si>
  <si>
    <t>pouzdro izolační potrubní z pěnového polyetylenu 15/20mm</t>
  </si>
  <si>
    <t>103199447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</si>
  <si>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</si>
  <si>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</si>
  <si>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419026924</t>
  </si>
  <si>
    <t>https://podminky.urs.cz/item/CS_URS_2024_02/713463212</t>
  </si>
  <si>
    <t>63154570</t>
  </si>
  <si>
    <t>pouzdro izolační potrubní z minerální vlny s Al fólií max. 250/100°C 22/40mm</t>
  </si>
  <si>
    <t>-989167125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</si>
  <si>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</si>
  <si>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</si>
  <si>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500861131</t>
  </si>
  <si>
    <t>https://podminky.urs.cz/item/CS_URS_2024_02/713463213</t>
  </si>
  <si>
    <t>63154018</t>
  </si>
  <si>
    <t>pouzdro izolační potrubní z minerální vlny s Al fólií max. 250/100°C 54/40mm</t>
  </si>
  <si>
    <t>1735627870</t>
  </si>
  <si>
    <t>63154602</t>
  </si>
  <si>
    <t>pouzdro izolační potrubní z minerální vlny s Al fólií max. 250/100°C 35/50mm</t>
  </si>
  <si>
    <t>-1753677917</t>
  </si>
  <si>
    <t>998713102</t>
  </si>
  <si>
    <t>Přesun hmot pro izolace tepelné stanovený z hmotnosti přesunovaného materiálu vodorovná dopravní vzdálenost do 50 m s užitím mechanizace v objektech výšky přes 6 m do 12 m</t>
  </si>
  <si>
    <t>-810632451</t>
  </si>
  <si>
    <t>https://podminky.urs.cz/item/CS_URS_2024_02/998713102</t>
  </si>
  <si>
    <t>PŘESUN HMOT - izolace</t>
  </si>
  <si>
    <t>0,093</t>
  </si>
  <si>
    <t>-0,002 "výtah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</si>
  <si>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</si>
  <si>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</si>
  <si>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774489335</t>
  </si>
  <si>
    <t>https://podminky.urs.cz/item/CS_URS_2024_02/998713193</t>
  </si>
  <si>
    <t xml:space="preserve">-0,002  "výtah</t>
  </si>
  <si>
    <t>721</t>
  </si>
  <si>
    <t>Zdravotechnika - vnitřní kanalizace</t>
  </si>
  <si>
    <t>721174042.1</t>
  </si>
  <si>
    <t>Potrubí z trub polypropylenových připojovací DN 32</t>
  </si>
  <si>
    <t>-1961588587</t>
  </si>
  <si>
    <t>https://podminky.urs.cz/item/CS_URS_2024_02/721174042.1</t>
  </si>
  <si>
    <t>DOPOJENÍ NOVÝ VENTILŮ PV</t>
  </si>
  <si>
    <t>998721102</t>
  </si>
  <si>
    <t>Přesun hmot pro vnitřní kanalizaci stanovený z hmotnosti přesunovaného materiálu vodorovná dopravní vzdálenost do 50 m základní v objektech výšky přes 6 do 12 m</t>
  </si>
  <si>
    <t>1326791256</t>
  </si>
  <si>
    <t>https://podminky.urs.cz/item/CS_URS_2024_02/998721102</t>
  </si>
  <si>
    <t>PŘESUN HMOT - kanalizace</t>
  </si>
  <si>
    <t>0,004</t>
  </si>
  <si>
    <t>998721193</t>
  </si>
  <si>
    <t>Přesun hmot pro vnitřní kanalizaci stanovený z hmotnosti přesunovaného materiálu vodorovná dopravní vzdálenost do 50 m Příplatek k cenám za zvětšený přesun přes vymezenou vodorovnou dopravní vzdálenost do 500 m</t>
  </si>
  <si>
    <t>-1484211912</t>
  </si>
  <si>
    <t>https://podminky.urs.cz/item/CS_URS_2024_02/998721193</t>
  </si>
  <si>
    <t>722</t>
  </si>
  <si>
    <t>Zdravotechnika - vnitřní vodovod</t>
  </si>
  <si>
    <t>722230101</t>
  </si>
  <si>
    <t>Armatury se dvěma závity ventily přímé G 1/2"</t>
  </si>
  <si>
    <t>1722475197</t>
  </si>
  <si>
    <t>https://podminky.urs.cz/item/CS_URS_2024_02/722230101</t>
  </si>
  <si>
    <t>Napojení dopouštění</t>
  </si>
  <si>
    <t>722231082</t>
  </si>
  <si>
    <t>Armatury se dvěma závity ventily zpětné mosazné PN 16 do 90°C vnitřní závit G 1/2"</t>
  </si>
  <si>
    <t>411453796</t>
  </si>
  <si>
    <t>https://podminky.urs.cz/item/CS_URS_2024_02/722231082</t>
  </si>
  <si>
    <t>722232501</t>
  </si>
  <si>
    <t>Armatury se dvěma závity potrubní oddělovače vnější závit PN 10 do 65 °C G 1/2"</t>
  </si>
  <si>
    <t>418625390</t>
  </si>
  <si>
    <t>https://podminky.urs.cz/item/CS_URS_2024_02/722232501</t>
  </si>
  <si>
    <t>722234263</t>
  </si>
  <si>
    <t>Armatury se dvěma závity filtry mosazný PN 20 do 80 °C G 1/2"</t>
  </si>
  <si>
    <t>1134105259</t>
  </si>
  <si>
    <t>https://podminky.urs.cz/item/CS_URS_2024_02/722234263</t>
  </si>
  <si>
    <t>722262211</t>
  </si>
  <si>
    <t>Vodoměry pro vodu do 40°C závitové horizontální jednovtokové suchoběžné G 1/2" x 80 mm Qn 1,5</t>
  </si>
  <si>
    <t>-2091915947</t>
  </si>
  <si>
    <t>https://podminky.urs.cz/item/CS_URS_2024_02/722262211</t>
  </si>
  <si>
    <t>998722102</t>
  </si>
  <si>
    <t>Přesun hmot pro vnitřní vodovod stanovený z hmotnosti přesunovaného materiálu vodorovná dopravní vzdálenost do 50 m základní v objektech výšky přes 6 do 12 m</t>
  </si>
  <si>
    <t>-1166997612</t>
  </si>
  <si>
    <t>https://podminky.urs.cz/item/CS_URS_2024_02/998722102</t>
  </si>
  <si>
    <t>PŘESUN HMOT - vodovod</t>
  </si>
  <si>
    <t>998722193</t>
  </si>
  <si>
    <t>Přesun hmot pro vnitřní vodovod stanovený z hmotnosti přesunovaného materiálu vodorovná dopravní vzdálenost do 50 m Příplatek k cenám za zvětšený přesun přes vymezenou vodorovnou dopravní vzdálenost do 500 m</t>
  </si>
  <si>
    <t>1295825092</t>
  </si>
  <si>
    <t>https://podminky.urs.cz/item/CS_URS_2024_02/998722193</t>
  </si>
  <si>
    <t>731</t>
  </si>
  <si>
    <t>Ústřední vytápění - kotelny</t>
  </si>
  <si>
    <t>731139620</t>
  </si>
  <si>
    <t>Kotle litinové teplovodní na tuhá paliva stacionární s odtahem spalin do komína pro vytápění montáž kotlů litinových na pevná paliva ostatních typů o výkonu přes 28 do 40 kW</t>
  </si>
  <si>
    <t>853179339</t>
  </si>
  <si>
    <t>https://podminky.urs.cz/item/CS_URS_2024_02/731139620</t>
  </si>
  <si>
    <t>731190955</t>
  </si>
  <si>
    <t>Opravy kotlů litinových výměna kouřové roury kotlů o výkonu do 60 kW</t>
  </si>
  <si>
    <t>-37847193</t>
  </si>
  <si>
    <t>https://podminky.urs.cz/item/CS_URS_2024_02/731190955</t>
  </si>
  <si>
    <t>NOVÝ KOUŘOVOD</t>
  </si>
  <si>
    <t>731190962</t>
  </si>
  <si>
    <t>Opravy kotlů litinových vyčištění topenišť a kouřových tahů kotlů před demontáží nebo opravou do 50 kW</t>
  </si>
  <si>
    <t>414824361</t>
  </si>
  <si>
    <t>https://podminky.urs.cz/item/CS_URS_2024_02/731190962</t>
  </si>
  <si>
    <t>STÁVAJÍCÍ KOTEL</t>
  </si>
  <si>
    <t>731200826</t>
  </si>
  <si>
    <t>Demontáž kotlů ocelových na kapalná nebo plynná paliva, o výkonu přes 40 do 60 kW</t>
  </si>
  <si>
    <t>295717977</t>
  </si>
  <si>
    <t>https://podminky.urs.cz/item/CS_URS_2024_02/731200826</t>
  </si>
  <si>
    <t>Poznámka k položce:_x000d_
V případě akčních hydraulických prvků (například oběhová čerpadla, třícestné ventily, servopohony apod.) postupovat hospodárně vůči zadavateli.“</t>
  </si>
  <si>
    <t>KOTELNA - demontáž kotle</t>
  </si>
  <si>
    <t>731391814</t>
  </si>
  <si>
    <t>Vypuštění vody z kotlů do kanalizace samospádem o výhřevné ploše kotlů přes 20 do 50 m2</t>
  </si>
  <si>
    <t>299527265</t>
  </si>
  <si>
    <t>https://podminky.urs.cz/item/CS_URS_2024_02/731391814</t>
  </si>
  <si>
    <t>7318908.1</t>
  </si>
  <si>
    <t>Vnitrostaveništní přemístění vybouraných (demontovaných) hmot kotelen vodorovně do 100 m umístěných ve výšce (hloubce) přes 6 do 12 m</t>
  </si>
  <si>
    <t>240538138</t>
  </si>
  <si>
    <t>998731102</t>
  </si>
  <si>
    <t>Přesun hmot pro kotelny stanovený z hmotnosti přesunovaného materiálu vodorovná dopravní vzdálenost do 50 m základní v objektech výšky přes 6 do 12 m</t>
  </si>
  <si>
    <t>-460939621</t>
  </si>
  <si>
    <t>https://podminky.urs.cz/item/CS_URS_2024_02/998731102</t>
  </si>
  <si>
    <t>PŘESUN HMOT - kotelny</t>
  </si>
  <si>
    <t>0,028</t>
  </si>
  <si>
    <t>998731193</t>
  </si>
  <si>
    <t>Přesun hmot pro kotelny stanovený z hmotnosti přesunovaného materiálu vodorovná dopravní vzdálenost do 50 m Příplatek k cenám za zvětšený přesun přes vymezenou vodorovnou dopravní vzdálenost do 500 m</t>
  </si>
  <si>
    <t>-42351373</t>
  </si>
  <si>
    <t>https://podminky.urs.cz/item/CS_URS_2024_02/998731193</t>
  </si>
  <si>
    <t>732</t>
  </si>
  <si>
    <t>Ústřední vytápění - strojovny</t>
  </si>
  <si>
    <t>732199100</t>
  </si>
  <si>
    <t>Montáž štítků orientačních</t>
  </si>
  <si>
    <t>-1887094543</t>
  </si>
  <si>
    <t>https://podminky.urs.cz/item/CS_URS_2024_02/732199100</t>
  </si>
  <si>
    <t>35442114</t>
  </si>
  <si>
    <t>štítek plastový - bez označení</t>
  </si>
  <si>
    <t>1542431295</t>
  </si>
  <si>
    <t>KOTELNA - popisy vývodů, zařízení apod</t>
  </si>
  <si>
    <t>3*2+3+3</t>
  </si>
  <si>
    <t>732214813</t>
  </si>
  <si>
    <t>Demontáž ohříváků zásobníkových vypuštění vody z ohříváků o obsahu do 630 l</t>
  </si>
  <si>
    <t>-1155203676</t>
  </si>
  <si>
    <t>https://podminky.urs.cz/item/CS_URS_2024_02/732214813</t>
  </si>
  <si>
    <t xml:space="preserve">Expanze </t>
  </si>
  <si>
    <t>732390853</t>
  </si>
  <si>
    <t>Sejmutí nádrží z konzol, rozřezání nádrží sejmutí odpojených nádrží z konzol na podlahu, o obsahu nádrže přes 100 do 200 l</t>
  </si>
  <si>
    <t>1338011583</t>
  </si>
  <si>
    <t>https://podminky.urs.cz/item/CS_URS_2024_02/732390853</t>
  </si>
  <si>
    <t>KOTELNA - demontáž expanzní nádoby</t>
  </si>
  <si>
    <t>732420811</t>
  </si>
  <si>
    <t>Demontáž čerpadel oběhových spirálních (do potrubí) DN 25</t>
  </si>
  <si>
    <t>1106743700</t>
  </si>
  <si>
    <t>https://podminky.urs.cz/item/CS_URS_2024_02/732420811</t>
  </si>
  <si>
    <t>KOTELNA - čerpadla</t>
  </si>
  <si>
    <t>732421474-1</t>
  </si>
  <si>
    <t>Čerpadla teplovodní závitová mokroběžná oběhová pro teplovodní vytápění (elektronicky řízená) PN 10, do 110°C DN přípojky/dopravní výška H (m) - čerpací výkon Q (m3/h)</t>
  </si>
  <si>
    <t>-238004692</t>
  </si>
  <si>
    <t>STÁVAJÍCÍ R/S hlavní, oprava nebo výměna pouze v případě nedostatku tlaku v systému, po výměně TRV na OT</t>
  </si>
  <si>
    <t>732429212</t>
  </si>
  <si>
    <t>Čerpadla teplovodní mokroběžná závitová montáž čerpadel (do potrubí) ostatních typů mokroběžných závitových DN 25</t>
  </si>
  <si>
    <t>107510831</t>
  </si>
  <si>
    <t>https://podminky.urs.cz/item/CS_URS_2024_02/732429212</t>
  </si>
  <si>
    <t>OCGR-99371952</t>
  </si>
  <si>
    <t>Oběhové čerpadlo, zapouzdřené, jednofázové, DN25, Hmax 40 kPa, Vmax 2,4 m3/h_x000d_
_x000d_
Zapouzdřený rotor, litinové tělo, ochrana běhu na sucho, možnost řízení dle proporcionálního, konstantního tlaku a konstantní křivky</t>
  </si>
  <si>
    <t>-1509467091</t>
  </si>
  <si>
    <t>Napojení kotlů</t>
  </si>
  <si>
    <t>7328908.1</t>
  </si>
  <si>
    <t>Vnitrostaveništní přemístění vybouraných (demontovaných) hmot strojoven vodorovně do 100 m v objektech výšky přes 6 do 12 m</t>
  </si>
  <si>
    <t>-1698829413</t>
  </si>
  <si>
    <t>998732102</t>
  </si>
  <si>
    <t>Přesun hmot pro strojovny stanovený z hmotnosti přesunovaného materiálu vodorovná dopravní vzdálenost do 50 m základní v objektech výšky přes 6 do 12 m</t>
  </si>
  <si>
    <t>-2146043117</t>
  </si>
  <si>
    <t>https://podminky.urs.cz/item/CS_URS_2024_02/998732102</t>
  </si>
  <si>
    <t>PŘESUN HMOT - strojovny</t>
  </si>
  <si>
    <t>0,047</t>
  </si>
  <si>
    <t>998732193</t>
  </si>
  <si>
    <t>Přesun hmot pro strojovny stanovený z hmotnosti přesunovaného materiálu vodorovná dopravní vzdálenost do 50 m Příplatek k cenám za zvětšený přesun přes vymezenou vodorovnou dopravní vzdálenost do 500 m</t>
  </si>
  <si>
    <t>-1646832769</t>
  </si>
  <si>
    <t>https://podminky.urs.cz/item/CS_URS_2024_02/998732193</t>
  </si>
  <si>
    <t>734</t>
  </si>
  <si>
    <t>Ústřední vytápění - armatury</t>
  </si>
  <si>
    <t>734200812</t>
  </si>
  <si>
    <t>Demontáž armatur závitových s jedním závitem přes 1/2 do G 1</t>
  </si>
  <si>
    <t>-1890822275</t>
  </si>
  <si>
    <t>https://podminky.urs.cz/item/CS_URS_2024_02/734200812</t>
  </si>
  <si>
    <t>KOTELNA - vypouštění kohouty</t>
  </si>
  <si>
    <t>2*3+3</t>
  </si>
  <si>
    <t>KOTELNA - odvzdušňovací armatury</t>
  </si>
  <si>
    <t>3*2</t>
  </si>
  <si>
    <t>734200822</t>
  </si>
  <si>
    <t>Demontáž armatur závitových se dvěma závity přes 1/2 do G 1</t>
  </si>
  <si>
    <t>-741002150</t>
  </si>
  <si>
    <t>https://podminky.urs.cz/item/CS_URS_2024_02/734200822</t>
  </si>
  <si>
    <t>DEMONTÁŽ REGULAČNÍHO ŠROUBENÍ A VENTILU</t>
  </si>
  <si>
    <t xml:space="preserve">     !!! PŘEPOJOVANÉ OT !!!</t>
  </si>
  <si>
    <t>m.č. S00.01</t>
  </si>
  <si>
    <t>1*2</t>
  </si>
  <si>
    <t>m.č. S01.02</t>
  </si>
  <si>
    <t>m.č. S02.02</t>
  </si>
  <si>
    <t>m.č. S02.01</t>
  </si>
  <si>
    <t>m.č. S03.02</t>
  </si>
  <si>
    <t xml:space="preserve">     !!! STÁVAJÍCÍ OT V OBJEKTU !!!</t>
  </si>
  <si>
    <t>kotelna</t>
  </si>
  <si>
    <t>KOTELNA - pojistný ventil</t>
  </si>
  <si>
    <t>3+1</t>
  </si>
  <si>
    <t>KOTELNA - kulové kohouty - kotlne + expanze</t>
  </si>
  <si>
    <t>(2+2)*3+3</t>
  </si>
  <si>
    <t>KOTELNA - zpětné klapky</t>
  </si>
  <si>
    <t xml:space="preserve">-10  "výtah</t>
  </si>
  <si>
    <t>734209103</t>
  </si>
  <si>
    <t>Montáž závitových armatur s 1 závitem G 1/2 (DN 15)</t>
  </si>
  <si>
    <t>-1718971664</t>
  </si>
  <si>
    <t>https://podminky.urs.cz/item/CS_URS_2024_02/734209103</t>
  </si>
  <si>
    <t>31944168</t>
  </si>
  <si>
    <t>přechodka redukovaná s vnitřním a vnějším závitem zinkovaná DN 3/4x1/2"</t>
  </si>
  <si>
    <t>-1078605532</t>
  </si>
  <si>
    <t>!!! NAPOJENÍ NOVĚ PŘIDÁVANÝCH NEBO PŘEPOJOVANÝCH OT !!!</t>
  </si>
  <si>
    <t>m.č. S00.09</t>
  </si>
  <si>
    <t>2+2</t>
  </si>
  <si>
    <t>m.č. S00.04</t>
  </si>
  <si>
    <t xml:space="preserve">napojení na přípojku OT a na přívodní potrubí - 4x pro každé OT </t>
  </si>
  <si>
    <t>24*4</t>
  </si>
  <si>
    <t>22*4</t>
  </si>
  <si>
    <t>23*4</t>
  </si>
  <si>
    <t>2*4</t>
  </si>
  <si>
    <t>IVA113.160.11</t>
  </si>
  <si>
    <t>Profesionální přípravek - inhibitor - 1%; 1l, neutrální přípravek snižující riziko koroze a tvorbu usazenin, pro topné systémy_x000d_
_x000d_
Dávkuje se v 1% koncentraci pro objem vody v otopném systému (tzn.1 litr na každých 100 litrů vody v otopném systému).</t>
  </si>
  <si>
    <t>948770024</t>
  </si>
  <si>
    <t>ARMIMI.3930-02.142</t>
  </si>
  <si>
    <t>Nastavovací klíček, speciální, pro automatické radiátorové ventily</t>
  </si>
  <si>
    <t>-948013503</t>
  </si>
  <si>
    <t>734209113</t>
  </si>
  <si>
    <t>Montáž závitových armatur se 2 závity G 1/2 (DN 15)</t>
  </si>
  <si>
    <t>1585945149</t>
  </si>
  <si>
    <t>https://podminky.urs.cz/item/CS_URS_2024_02/734209113</t>
  </si>
  <si>
    <t>ARMIMI.3932-01.000</t>
  </si>
  <si>
    <t>Termostatický ventil Rp1/2 / R1/2, přímý, radiátorový, automatické omezení průtoku 10-150 l/h, integrovaný omezovač průtoku, nazávislý na diferenčním tlaku, vnitřní a vnější závit, tělo poniklovaný koroziodolný bronz, vložka mosazná s PPS (polyfenylsulfid) prvky, PN10, Tmax 90°C</t>
  </si>
  <si>
    <t>1125247623</t>
  </si>
  <si>
    <t>1+1</t>
  </si>
  <si>
    <t xml:space="preserve">-4  "výtah</t>
  </si>
  <si>
    <t>ARMIMI.3865-02.000</t>
  </si>
  <si>
    <t>Termostatický ventil Rp1/2 / G3/4, přímý dvoubodový, radiátorový, automatické omezení průtoku 10-150 l/h, integrovaný omezovač průtoku, nazávislý na diferenčním tlaku, vnitřní závit, tělo poniklovaný koroziodolný bronz, vložka mosazná s PPS (polyfenylsulfid) prvky, PN10, Tmax 90°C</t>
  </si>
  <si>
    <t>2138884224</t>
  </si>
  <si>
    <t>m.č. S00.03a</t>
  </si>
  <si>
    <t>m.č. S01.03a</t>
  </si>
  <si>
    <t>m.č. S02.03a</t>
  </si>
  <si>
    <t>m.č. S02.14</t>
  </si>
  <si>
    <t>1+1+1+1</t>
  </si>
  <si>
    <t>m.č. S03.15</t>
  </si>
  <si>
    <t>m.č. S03.03a</t>
  </si>
  <si>
    <t xml:space="preserve">-3  "výtah</t>
  </si>
  <si>
    <t>ARMIMI.3850-10.553</t>
  </si>
  <si>
    <t>Krytka šroubení, plastová, pro přímé i rohové provedení radiátorového ventilu, bílý RAL 9016</t>
  </si>
  <si>
    <t>us</t>
  </si>
  <si>
    <t>-1794019631</t>
  </si>
  <si>
    <t>734209114</t>
  </si>
  <si>
    <t>Montáž závitových armatur se 2 závity G 3/4 (DN 20)</t>
  </si>
  <si>
    <t>-2067571216</t>
  </si>
  <si>
    <t>https://podminky.urs.cz/item/CS_URS_2024_02/734209114</t>
  </si>
  <si>
    <t>ARMIMI.3831-15.351</t>
  </si>
  <si>
    <t>Svěrné šroubení, pro měděné a přesné ocelové trubky průměru 15 mm. Připojení vnějším závitem G3/4. Spoj kov na kov._x000d_
Poniklovaná mosaz. U trubek se sílou stěny 0,8 až 1 mm je třeba použít opěrná pouzdra.</t>
  </si>
  <si>
    <t>-438022732</t>
  </si>
  <si>
    <t>2+2+2+2</t>
  </si>
  <si>
    <t xml:space="preserve">-6  "výtah</t>
  </si>
  <si>
    <t>ARMIMI.1300-12.170</t>
  </si>
  <si>
    <t>Opěrná pouzdra, pro měděné a přesné ocelové trubky se sílou stěny 1 mm, pro potrubí 15 až 18 mm</t>
  </si>
  <si>
    <t>-1040522099</t>
  </si>
  <si>
    <t xml:space="preserve">2 </t>
  </si>
  <si>
    <t>734211120</t>
  </si>
  <si>
    <t>Ventily odvzdušňovací závitové automatické PN 14 do 120°C G 1/2</t>
  </si>
  <si>
    <t>-1665563580</t>
  </si>
  <si>
    <t>https://podminky.urs.cz/item/CS_URS_2024_02/734211120</t>
  </si>
  <si>
    <t>Na přívodu do kotelny</t>
  </si>
  <si>
    <t>734242415</t>
  </si>
  <si>
    <t>Ventily zpětné závitové PN 16 do 110°C přímé G 5/4</t>
  </si>
  <si>
    <t>287547305</t>
  </si>
  <si>
    <t>https://podminky.urs.cz/item/CS_URS_2024_02/734242415</t>
  </si>
  <si>
    <t>734251211</t>
  </si>
  <si>
    <t>Ventily pojistné závitové a čepové rohové provozní tlak od 2,5 do 6 bar G 1/2</t>
  </si>
  <si>
    <t>233922743</t>
  </si>
  <si>
    <t>https://podminky.urs.cz/item/CS_URS_2024_02/734251211</t>
  </si>
  <si>
    <t>připojení kotlů</t>
  </si>
  <si>
    <t>734261734</t>
  </si>
  <si>
    <t>Šroubení regulační radiátorové přímé bez vypouštění pro adaptér na měď nebo plast G 1/2" x 16</t>
  </si>
  <si>
    <t>1338325777</t>
  </si>
  <si>
    <t>https://podminky.urs.cz/item/CS_URS_2024_02/734261734</t>
  </si>
  <si>
    <t>734291123</t>
  </si>
  <si>
    <t>Ostatní armatury kohouty plnicí a vypouštěcí PN 10 do 90°C G 1/2</t>
  </si>
  <si>
    <t>-1694126910</t>
  </si>
  <si>
    <t>https://podminky.urs.cz/item/CS_URS_2024_02/734291123</t>
  </si>
  <si>
    <t>2*3</t>
  </si>
  <si>
    <t>Napojení expanzí</t>
  </si>
  <si>
    <t>734291265</t>
  </si>
  <si>
    <t>Ostatní armatury filtry závitové pro topné a chladicí systémy PN 30 do 110°C přímé s vnitřními závity G 1 1/4</t>
  </si>
  <si>
    <t>823920177</t>
  </si>
  <si>
    <t>https://podminky.urs.cz/item/CS_URS_2024_02/734291265</t>
  </si>
  <si>
    <t>734291277</t>
  </si>
  <si>
    <t>Ostatní armatury filtry závitové pro topné a chladicí systémy PN 30 do 110°C přímé s vnitřními závity a integrovaným magnetem G 2</t>
  </si>
  <si>
    <t>770696442</t>
  </si>
  <si>
    <t>https://podminky.urs.cz/item/CS_URS_2024_02/734291277</t>
  </si>
  <si>
    <t>Hlavní přívod</t>
  </si>
  <si>
    <t>734291951</t>
  </si>
  <si>
    <t>Opravy armatur závitových zpětná montáž hlavic ručního a termostatického ovládání</t>
  </si>
  <si>
    <t>-780325360</t>
  </si>
  <si>
    <t>https://podminky.urs.cz/item/CS_URS_2024_02/734291951</t>
  </si>
  <si>
    <t>55128134</t>
  </si>
  <si>
    <t>hlavice termostatická kapalinová bílá M30</t>
  </si>
  <si>
    <t>1088762799</t>
  </si>
  <si>
    <t xml:space="preserve">-7  "výtah</t>
  </si>
  <si>
    <t>734292714</t>
  </si>
  <si>
    <t>Ostatní armatury kulové kohouty PN 42 do 185°C přímé vnitřní závit G 3/4</t>
  </si>
  <si>
    <t>840824417</t>
  </si>
  <si>
    <t>https://podminky.urs.cz/item/CS_URS_2024_02/734292714</t>
  </si>
  <si>
    <t>734292716</t>
  </si>
  <si>
    <t>Ostatní armatury kulové kohouty PN 42 do 185°C přímé vnitřní závit G 1 1/4</t>
  </si>
  <si>
    <t>-1996009318</t>
  </si>
  <si>
    <t>https://podminky.urs.cz/item/CS_URS_2024_02/734292716</t>
  </si>
  <si>
    <t>3*3</t>
  </si>
  <si>
    <t>734410831</t>
  </si>
  <si>
    <t>Demontáž teploměrů tlakových indikačních pevných</t>
  </si>
  <si>
    <t>-296918495</t>
  </si>
  <si>
    <t>https://podminky.urs.cz/item/CS_URS_2024_02/734410831</t>
  </si>
  <si>
    <t>KOTELNA - teploměry</t>
  </si>
  <si>
    <t>734410851</t>
  </si>
  <si>
    <t>Demontáž teploměrů tlakových indikačních jímky</t>
  </si>
  <si>
    <t>-1743598676</t>
  </si>
  <si>
    <t>https://podminky.urs.cz/item/CS_URS_2024_02/734410851</t>
  </si>
  <si>
    <t>734411101</t>
  </si>
  <si>
    <t>Teploměry technické s pevným stonkem a jímkou zadní připojení (axiální) průměr 63 mm délka stonku 50 mm</t>
  </si>
  <si>
    <t>-373680255</t>
  </si>
  <si>
    <t>https://podminky.urs.cz/item/CS_URS_2024_02/734411101</t>
  </si>
  <si>
    <t>734420811</t>
  </si>
  <si>
    <t>Demontáž tlakoměrů se spodním připojením</t>
  </si>
  <si>
    <t>1599180178</t>
  </si>
  <si>
    <t>https://podminky.urs.cz/item/CS_URS_2024_02/734420811</t>
  </si>
  <si>
    <t>KOTELNA - tlakoměr</t>
  </si>
  <si>
    <t>734421101</t>
  </si>
  <si>
    <t>Tlakoměry s pevným stonkem a zpětnou klapkou spodní připojení (radiální) tlaku 0-16 bar průměru 50 mm</t>
  </si>
  <si>
    <t>1797320876</t>
  </si>
  <si>
    <t>https://podminky.urs.cz/item/CS_URS_2024_02/734421101</t>
  </si>
  <si>
    <t>734424933</t>
  </si>
  <si>
    <t>Příslušenství tlakoměrů přípojky tlakoměrů, ČSN 13 7521 s metrickým závitem vnitřním a trubkovým závitem vnějším DN 15</t>
  </si>
  <si>
    <t>1547369825</t>
  </si>
  <si>
    <t>https://podminky.urs.cz/item/CS_URS_2024_02/734424933</t>
  </si>
  <si>
    <t>734430821</t>
  </si>
  <si>
    <t>Demontáž termostatů kapilárových</t>
  </si>
  <si>
    <t>1380231107</t>
  </si>
  <si>
    <t>https://podminky.urs.cz/item/CS_URS_2024_02/734430821</t>
  </si>
  <si>
    <t>!!! NAHODILÉ DEMONTÁŽE, NĚKTERÁ TĚLESA JSOU OSAZENA TH, 10% !!!</t>
  </si>
  <si>
    <t>!!! STÁVAJÍCÍ OT V OBJEKTU !!!</t>
  </si>
  <si>
    <t>24*0,1</t>
  </si>
  <si>
    <t>22*0,1</t>
  </si>
  <si>
    <t>23*0,1</t>
  </si>
  <si>
    <t>2*0,1</t>
  </si>
  <si>
    <t xml:space="preserve">-0,4  "výtah</t>
  </si>
  <si>
    <t>7348908.1</t>
  </si>
  <si>
    <t>Vnitrostaveništní přemístění vybouraných (demontovaných) hmot armatur vodorovně do 100 m v objektech výšky přes 6 do 24 m</t>
  </si>
  <si>
    <t>176698323</t>
  </si>
  <si>
    <t xml:space="preserve">-0,011  "výtah</t>
  </si>
  <si>
    <t>735000912</t>
  </si>
  <si>
    <t>Regulace otopného systému při opravách vyregulování dvojregulačních ventilů a kohoutů s termostatickým ovládáním</t>
  </si>
  <si>
    <t>-1764405647</t>
  </si>
  <si>
    <t>https://podminky.urs.cz/item/CS_URS_2024_02/735000912</t>
  </si>
  <si>
    <t>735000911.1</t>
  </si>
  <si>
    <t>Regulace otopného systému při opravách vyregulování ventilů se zbytkem celého objektu</t>
  </si>
  <si>
    <t>871585104</t>
  </si>
  <si>
    <t xml:space="preserve">Poznámka k položce:_x000d_
Zaregulování systému, která se ale bude týkat zbytku celého objektu, kdy dojde k vyvážení a zaregulování celého systému vytápění v celém objektu. </t>
  </si>
  <si>
    <t>998734102</t>
  </si>
  <si>
    <t>Přesun hmot pro armatury stanovený z hmotnosti přesunovaného materiálu vodorovná dopravní vzdálenost do 50 m základní v objektech výšky přes 6 do 12 m</t>
  </si>
  <si>
    <t>-2079984554</t>
  </si>
  <si>
    <t>https://podminky.urs.cz/item/CS_URS_2024_02/998734102</t>
  </si>
  <si>
    <t>PŘESUN HMOT - armatury</t>
  </si>
  <si>
    <t>0,314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</si>
  <si>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</si>
  <si>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</si>
  <si>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1751761626</t>
  </si>
  <si>
    <t>https://podminky.urs.cz/item/CS_URS_2024_02/998734193</t>
  </si>
  <si>
    <t>713392922</t>
  </si>
  <si>
    <t>Oprava povrchové úpravy izolace tepelné těles nátěrem emailem olejovým dvojnásobným</t>
  </si>
  <si>
    <t>1524295507</t>
  </si>
  <si>
    <t>https://podminky.urs.cz/item/CS_URS_2024_02/713392922</t>
  </si>
  <si>
    <t>!!! NÁTĚR EMAILEM PŘESOUVANÝCH I PONECHANÝCH OT V OBJEKTU !!!</t>
  </si>
  <si>
    <t>MNOŽSTVÍ JE ODHADOVANÉ, PŘI PROVÁDĚNÍ BUDE UPŘESNĚNO, JE UVAŽOVÁNO S 20 ČLÁNKY NA JEDNO TĚLESO PŘI PLOŠE 0,18 m2/kus</t>
  </si>
  <si>
    <t>!!! NOVĚ PŘIDÁVANÝCH NEBO PŘEPOJOVANÝCH OT !!!</t>
  </si>
  <si>
    <t>(2)*20*0,18</t>
  </si>
  <si>
    <t>(1)*20*0,18</t>
  </si>
  <si>
    <t>(1+1)*20*0,18</t>
  </si>
  <si>
    <t>(24)*20*0,18</t>
  </si>
  <si>
    <t>(22)*20*0,18</t>
  </si>
  <si>
    <t>(23)*20*0,18</t>
  </si>
  <si>
    <t xml:space="preserve">-14,4  "výtah</t>
  </si>
  <si>
    <t>713392922-1</t>
  </si>
  <si>
    <t>Oprava povrchové úpravy potrubí nátěrem emailem dvojnásobným</t>
  </si>
  <si>
    <t>-159018104</t>
  </si>
  <si>
    <t>!!! NÁTĚR EMAILEM VIDITELNÝCH ČÁSTÍ POTRUBÍ !!!</t>
  </si>
  <si>
    <t>MNOŽSTVÍ JE ODHADOVANÉ, PŘI PROVÁDĚNÍ BUDE UPŘESNĚNO, ODHAD 100 M DÉLKA POTRUBÍ DN20 NA PODLAŽÍ</t>
  </si>
  <si>
    <t>(2*PI*0,02*0,02+2*PI*0,02*100)</t>
  </si>
  <si>
    <t>735110911</t>
  </si>
  <si>
    <t>Opravy otopných těles článkových litinových přetěsnění radiátorové růžice</t>
  </si>
  <si>
    <t>-888858825</t>
  </si>
  <si>
    <t>https://podminky.urs.cz/item/CS_URS_2024_02/735110911</t>
  </si>
  <si>
    <t>NAHODILÁ OPRAVA PŘI PROVÁDĚNÍ PRACÍ, uvažuje se s 10 % vadných kusů</t>
  </si>
  <si>
    <t>735110912</t>
  </si>
  <si>
    <t>Opravy otopných těles článkových litinových rozpojení otopného tělesa teplovodního</t>
  </si>
  <si>
    <t>-779438978</t>
  </si>
  <si>
    <t>https://podminky.urs.cz/item/CS_URS_2024_02/735110912</t>
  </si>
  <si>
    <t>735111340</t>
  </si>
  <si>
    <t>Otopná tělesa litinová článková se základním nátěrem výkon 38-152 W/článek připojovací rozteč/hloubka (mm) 500/110 (0,180 m2/kus)</t>
  </si>
  <si>
    <t>1791585120</t>
  </si>
  <si>
    <t>https://podminky.urs.cz/item/CS_URS_2024_02/735111340</t>
  </si>
  <si>
    <t>DOPLŇOVANÁ ČLÁNKOVÁ OT</t>
  </si>
  <si>
    <t>M.Č. - S00.09</t>
  </si>
  <si>
    <t>(12+12)*0,18</t>
  </si>
  <si>
    <t>MM.Č. - S00.04</t>
  </si>
  <si>
    <t>(20+20)*0,18</t>
  </si>
  <si>
    <t>735111810</t>
  </si>
  <si>
    <t>Demontáž otopných těles litinových článkových</t>
  </si>
  <si>
    <t>-763065564</t>
  </si>
  <si>
    <t>https://podminky.urs.cz/item/CS_URS_2024_02/735111810</t>
  </si>
  <si>
    <t>POUZE PŘEMÍSTĚNÉ</t>
  </si>
  <si>
    <t>0,6+0,7+0,9+0,3+0,5</t>
  </si>
  <si>
    <t xml:space="preserve">-2,1  "výtah</t>
  </si>
  <si>
    <t>-1016422261</t>
  </si>
  <si>
    <t>TRVALE ODSTRANĚNÉ</t>
  </si>
  <si>
    <t>0,6+0,5</t>
  </si>
  <si>
    <t>735120911</t>
  </si>
  <si>
    <t>Opravy otopných těles článkových ocelových svar spoje mezi články</t>
  </si>
  <si>
    <t>347840703</t>
  </si>
  <si>
    <t>https://podminky.urs.cz/item/CS_URS_2024_02/735120911</t>
  </si>
  <si>
    <t>735120912</t>
  </si>
  <si>
    <t>Opravy otopných těles článkových ocelových svar otvoru do Ø 3 mm</t>
  </si>
  <si>
    <t>-444773984</t>
  </si>
  <si>
    <t>https://podminky.urs.cz/item/CS_URS_2024_02/735120912</t>
  </si>
  <si>
    <t>735120913</t>
  </si>
  <si>
    <t>Opravy otopných těles článkových ocelových svar po obvodu článku do 10 cm délky</t>
  </si>
  <si>
    <t>-766015080</t>
  </si>
  <si>
    <t>https://podminky.urs.cz/item/CS_URS_2024_02/735120913</t>
  </si>
  <si>
    <t>735152177</t>
  </si>
  <si>
    <t>Otopná tělesa panelová VK jednodesková PN 1,0 MPa, T do 110°C bez přídavné přestupní plochy výšky tělesa 600 mm stavební délky / výkonu 1000 mm / 604 W</t>
  </si>
  <si>
    <t>1028807574</t>
  </si>
  <si>
    <t>https://podminky.urs.cz/item/CS_URS_2024_02/735152177</t>
  </si>
  <si>
    <t>DOPLŇOVANÁ DESKOVÁ OT</t>
  </si>
  <si>
    <t>M.Č. - S02.14</t>
  </si>
  <si>
    <t>735152178</t>
  </si>
  <si>
    <t>Otopná tělesa panelová VK jednodesková PN 1,0 MPa, T do 110°C bez přídavné přestupní plochy výšky tělesa 600 mm stavební délky / výkonu 1100 mm / 664 W</t>
  </si>
  <si>
    <t>1279874218</t>
  </si>
  <si>
    <t>https://podminky.urs.cz/item/CS_URS_2024_02/735152178</t>
  </si>
  <si>
    <t>M.Č. - S03.15</t>
  </si>
  <si>
    <t>735152293</t>
  </si>
  <si>
    <t>Otopná tělesa panelová VK jednodesková PN 1,0 MPa, T do 110°C s jednou přídavnou přestupní plochou výšky tělesa 900 mm stavební délky / výkonu 600 mm / 836 W</t>
  </si>
  <si>
    <t>-661006133</t>
  </si>
  <si>
    <t>https://podminky.urs.cz/item/CS_URS_2024_02/735152293</t>
  </si>
  <si>
    <t>M.Č. - S00.03a</t>
  </si>
  <si>
    <t>735191905</t>
  </si>
  <si>
    <t>Ostatní opravy otopných těles odvzdušnění tělesa</t>
  </si>
  <si>
    <t>734524200</t>
  </si>
  <si>
    <t>https://podminky.urs.cz/item/CS_URS_2024_02/735191905</t>
  </si>
  <si>
    <t>735191914</t>
  </si>
  <si>
    <t>Ostatní opravy otopných těles montáž otopných těles sestavených z použitých článků litinových</t>
  </si>
  <si>
    <t>1207847142</t>
  </si>
  <si>
    <t>https://podminky.urs.cz/item/CS_URS_2024_02/735191914</t>
  </si>
  <si>
    <t>PŘEMÍSTĚNÉ</t>
  </si>
  <si>
    <t>48441466</t>
  </si>
  <si>
    <t>držák radiátorový nebo boilerový</t>
  </si>
  <si>
    <t>-2132348123</t>
  </si>
  <si>
    <t>(1+1+1+1+1)*2,5</t>
  </si>
  <si>
    <t>735221839</t>
  </si>
  <si>
    <t>Demontáž registrů z trubek hladkých DN 80 stavební délky přes 3 do 6 m, o počtu pramenů registru 4</t>
  </si>
  <si>
    <t>1694091152</t>
  </si>
  <si>
    <t>https://podminky.urs.cz/item/CS_URS_2024_02/735221839</t>
  </si>
  <si>
    <t xml:space="preserve">kotelna </t>
  </si>
  <si>
    <t>735291800</t>
  </si>
  <si>
    <t>Demontáž konzol nebo držáků otopných těles, registrů, konvektorů do odpadu</t>
  </si>
  <si>
    <t>2078764735</t>
  </si>
  <si>
    <t>https://podminky.urs.cz/item/CS_URS_2024_02/735291800</t>
  </si>
  <si>
    <t>STÁVAJÍCÍ OBJEKT</t>
  </si>
  <si>
    <t>1+1+1+1+1+1+1</t>
  </si>
  <si>
    <t>7358908.1</t>
  </si>
  <si>
    <t>Vnitrostaveništní přemístění vybouraných (demontovaných) hmot otopných těles vodorovně do 100 m v objektech výšky přes 6 do 12 m</t>
  </si>
  <si>
    <t>-1347777573</t>
  </si>
  <si>
    <t>998735102</t>
  </si>
  <si>
    <t>Přesun hmot pro otopná tělesa stanovený z hmotnosti přesunovaného materiálu vodorovná dopravní vzdálenost do 50 m základní v objektech výšky přes 6 do 12 m</t>
  </si>
  <si>
    <t>-233821220</t>
  </si>
  <si>
    <t>https://podminky.urs.cz/item/CS_URS_2024_02/998735102</t>
  </si>
  <si>
    <t>PŘESUN HMOT - otopná tělesa</t>
  </si>
  <si>
    <t>0,746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</si>
  <si>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</si>
  <si>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</si>
  <si>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-1724309216</t>
  </si>
  <si>
    <t>https://podminky.urs.cz/item/CS_URS_2024_02/998735193</t>
  </si>
  <si>
    <t>HZS</t>
  </si>
  <si>
    <t>Hodinové zúčtovací sazby + Ostatní</t>
  </si>
  <si>
    <t>HZS2211</t>
  </si>
  <si>
    <t>Hodinové zúčtovací sazby profesí PSV provádění stavebních instalací instalatér</t>
  </si>
  <si>
    <t>CS ÚRS 2021 02</t>
  </si>
  <si>
    <t>1826022653</t>
  </si>
  <si>
    <t>https://podminky.urs.cz/item/CS_URS_2021_02/HZS2211</t>
  </si>
  <si>
    <t>MONTÁŽ - držák radiátorový nebo boilerový</t>
  </si>
  <si>
    <t>5*0,5</t>
  </si>
  <si>
    <t>MONTÁŽ - osazení expanzních nádob nazpět</t>
  </si>
  <si>
    <t>0,8*3</t>
  </si>
  <si>
    <t>MONTÁŽE - napouštění otopného systému</t>
  </si>
  <si>
    <t>MONTÁŽE - vypouštění otopného systému</t>
  </si>
  <si>
    <t>ZKOUŠKY - vizuální kontrola</t>
  </si>
  <si>
    <t>ZKOUŠKY - dilatace</t>
  </si>
  <si>
    <t>ZKOUŠKY - topná</t>
  </si>
  <si>
    <t>OT 200 R</t>
  </si>
  <si>
    <t>Demontáž a zpětná montáž kouřovodů a oprava sopouchů</t>
  </si>
  <si>
    <t>1751923060</t>
  </si>
  <si>
    <t>Poznámka k položce:_x000d_
Demontáž a zpětná montáž 3x kouřovodů D180mm, iz. 50mm (6x koleno; cca Lc=14,0m);_x000d_
 3x oprava sopouchu</t>
  </si>
  <si>
    <t>OT 201 R</t>
  </si>
  <si>
    <t>Revize spalinové cesty</t>
  </si>
  <si>
    <t>-1121643065</t>
  </si>
  <si>
    <t>OT 202 R</t>
  </si>
  <si>
    <t>2038862661</t>
  </si>
  <si>
    <t>OT 203 R</t>
  </si>
  <si>
    <t>1405189702</t>
  </si>
  <si>
    <t>05 - SO 01.5 - Silnoproudé rozvody</t>
  </si>
  <si>
    <t xml:space="preserve">D1 - D.1.4.5.   Silnoproudá elektrotechnika</t>
  </si>
  <si>
    <t xml:space="preserve">    1. - Kabely a vodiče</t>
  </si>
  <si>
    <t xml:space="preserve">    2. - Vnitřní svítidla, včetně zdroje, příslušenství, montážního boxu a instalačního materiálu</t>
  </si>
  <si>
    <t xml:space="preserve">    3. - Spínací přístroje, zásuvky</t>
  </si>
  <si>
    <t xml:space="preserve">    4. - Příslušenství</t>
  </si>
  <si>
    <t xml:space="preserve">    5. - Hromosvod a zemnění</t>
  </si>
  <si>
    <t xml:space="preserve">    6. - Rozvaděče</t>
  </si>
  <si>
    <t xml:space="preserve">    7. - BEZPEČNOSTNÍ CENTRÁLA CHÚC</t>
  </si>
  <si>
    <t xml:space="preserve">    8. - Ostatní</t>
  </si>
  <si>
    <t>D1</t>
  </si>
  <si>
    <t xml:space="preserve">D.1.4.5.   Silnoproudá elektrotechnika</t>
  </si>
  <si>
    <t>1.</t>
  </si>
  <si>
    <t>Kabely a vodiče</t>
  </si>
  <si>
    <t>1.001</t>
  </si>
  <si>
    <t>1-CSKH-V180 5x1,5 B2cas1d1</t>
  </si>
  <si>
    <t>1.002</t>
  </si>
  <si>
    <t>1-CSKH-V180 7x1,5 B2caS1d1</t>
  </si>
  <si>
    <t>1.003</t>
  </si>
  <si>
    <t>1-CSKH-V180 5x2,5 B2caS1d1</t>
  </si>
  <si>
    <t>1.004</t>
  </si>
  <si>
    <t>1-CSKH-V180 3x1,5 B2cas1d1</t>
  </si>
  <si>
    <t>1.005</t>
  </si>
  <si>
    <t>1-CYKY 4x240</t>
  </si>
  <si>
    <t>1.006</t>
  </si>
  <si>
    <t>CYKY-J 3x1,5</t>
  </si>
  <si>
    <t>1.007</t>
  </si>
  <si>
    <t>CYKY-J 3x2,5</t>
  </si>
  <si>
    <t>1.008</t>
  </si>
  <si>
    <t>CYKY-J 5x2,5</t>
  </si>
  <si>
    <t>1.009</t>
  </si>
  <si>
    <t>CYKY-J 5x16</t>
  </si>
  <si>
    <t>1.010</t>
  </si>
  <si>
    <t>CYKY-J 5x25</t>
  </si>
  <si>
    <t>1.011</t>
  </si>
  <si>
    <t>CYA 6zž (H07V-K)</t>
  </si>
  <si>
    <t>1.012</t>
  </si>
  <si>
    <t>CYA 16zž (H07V-K)</t>
  </si>
  <si>
    <t>1.013</t>
  </si>
  <si>
    <t>CYA 25zž (H07V-K)</t>
  </si>
  <si>
    <t>2.</t>
  </si>
  <si>
    <t>Vnitřní svítidla, včetně zdroje, příslušenství, montážního boxu a instalačního materiálu</t>
  </si>
  <si>
    <t>2.001</t>
  </si>
  <si>
    <t>Svítidlo typ A - PŘISAZENÉ LED KRUHOVÉ SVÍTIDLO, 76W, 4000K, Ra 80, IP40, HLINÍK</t>
  </si>
  <si>
    <t>2.002</t>
  </si>
  <si>
    <t>Svítidlo typ B1 - PŘISAZENÉ LED SVÍTIDLO S MIKROPARABOLICKOU MŘÍŽI PRO OMEZENÍ OSLNĚNÍ, 42W, 4000K, Ra 80, IP 20</t>
  </si>
  <si>
    <t>2.003</t>
  </si>
  <si>
    <t>Svítidlo typ C - VESTAVĚNÉ ASYMETRICKÉ LED SVÍTIDLO PRO NASVĚTLENÍ TABULÍ, 40W, 4000K, Ra 80, IP 20</t>
  </si>
  <si>
    <t>2.004</t>
  </si>
  <si>
    <t>Svítidlo typ J1 - SUBTILNÍ LED SVÍTIDLO VE VYŠŠÍM STUPNI KRYTÍ, 27W, 4000K, Ra 80, IP 66</t>
  </si>
  <si>
    <t>2.005</t>
  </si>
  <si>
    <t>Svítidlo typ N5 - VESTAVNÉ LED NOUZOVÉ SVÍTIDLO, 3W, 5700K, Ra 70, IP20, OCELOVÝ PLECH</t>
  </si>
  <si>
    <t>2.006</t>
  </si>
  <si>
    <t>Svítidlo typ NP1 - PŘISAZENÉ NÁSTĚNNÉ LED SVÍTIDLO, 1,2W, Ra 70, 5700K, IP40</t>
  </si>
  <si>
    <t>2.007</t>
  </si>
  <si>
    <t>Svítidlo typ H2 - VESTAVĚNÉ LED SVÍTIDLO - DOWNLIGHT, 12W, 4000K, Ra 80, IP 54,HLINIK, PLAST</t>
  </si>
  <si>
    <t>3.</t>
  </si>
  <si>
    <t>Spínací přístroje, zásuvky</t>
  </si>
  <si>
    <t>3.001</t>
  </si>
  <si>
    <t>Stropní pohybové čidlo osvětlení 360°</t>
  </si>
  <si>
    <t>3.002</t>
  </si>
  <si>
    <t>Spínač č. 5+rámeček</t>
  </si>
  <si>
    <t>3.003</t>
  </si>
  <si>
    <t>Tlačítko "CENTRAL STOP", s aretací, vč. příslušenství</t>
  </si>
  <si>
    <t>3.004</t>
  </si>
  <si>
    <t>Tlačítko "TOTAL STOP", s aretací, vč. příslušenství</t>
  </si>
  <si>
    <t>3.005</t>
  </si>
  <si>
    <t>Vypínač č. 1+rámeček</t>
  </si>
  <si>
    <t>3.006</t>
  </si>
  <si>
    <t>Zásuvka jednonásobná 16A/230V+rámeček</t>
  </si>
  <si>
    <t>3.007</t>
  </si>
  <si>
    <t>Zásuvka jednonásobná 16A/230V s ochranou proti přepětí+rámeček</t>
  </si>
  <si>
    <t>3.008</t>
  </si>
  <si>
    <t>Ovladač žaluzie, včetne rámečku a montážní krabice</t>
  </si>
  <si>
    <t>4.</t>
  </si>
  <si>
    <t>Příslušenství</t>
  </si>
  <si>
    <t>4.001</t>
  </si>
  <si>
    <t>Ohebná elektroinstalační trubka HDPE pr. 50mm, uložení do skladby podlahy/terénu, vč. protahovacího drátu</t>
  </si>
  <si>
    <t>4.002</t>
  </si>
  <si>
    <t>Elektroinstalační krabice přístrojová</t>
  </si>
  <si>
    <t>4.003</t>
  </si>
  <si>
    <t>Wago svorky 2-5 vodičů</t>
  </si>
  <si>
    <t>4.004</t>
  </si>
  <si>
    <t>Kabelové příchytky, požárně odolné, vč. montážního materiálu</t>
  </si>
  <si>
    <t>4.005</t>
  </si>
  <si>
    <t>Kabelové příchytky, vč. montážního materiálu</t>
  </si>
  <si>
    <t>4.006</t>
  </si>
  <si>
    <t>Stahovací pásky</t>
  </si>
  <si>
    <t>4.007</t>
  </si>
  <si>
    <t>Drobný instalační materiál</t>
  </si>
  <si>
    <t>4.008</t>
  </si>
  <si>
    <t>Samoregulační topný kabel 20W/m, 230V - protimrazová ochrana potrubí, vč. montážního materiálu a nezbytného příslušenství</t>
  </si>
  <si>
    <t>4.009</t>
  </si>
  <si>
    <t>Napojovací svorka systému ochranného pospojování, připojovací průřez hl. vedení 50 ÷ 95, vč. svorkovnice, můstku a krytu</t>
  </si>
  <si>
    <t>4.010</t>
  </si>
  <si>
    <t>externí teplotní čidlo pro ovládání topného kabelu</t>
  </si>
  <si>
    <t>4.011</t>
  </si>
  <si>
    <t>Detektor CO</t>
  </si>
  <si>
    <t>4.012</t>
  </si>
  <si>
    <t>Detektor CH4</t>
  </si>
  <si>
    <t>4.013</t>
  </si>
  <si>
    <t>zdroj pro Detektory CO a CH4</t>
  </si>
  <si>
    <t>5.</t>
  </si>
  <si>
    <t>Hromosvod a zemnění</t>
  </si>
  <si>
    <t>5.001</t>
  </si>
  <si>
    <t>SS - svorka spojovací</t>
  </si>
  <si>
    <t>5.002</t>
  </si>
  <si>
    <t>SP - svorka připojovací</t>
  </si>
  <si>
    <t>5.003</t>
  </si>
  <si>
    <t>OU - ochranný úhelník</t>
  </si>
  <si>
    <t>5.004</t>
  </si>
  <si>
    <t>SK - svorka křížová</t>
  </si>
  <si>
    <t>5.005</t>
  </si>
  <si>
    <t>Jímací stožár, dl. 2000mm, vč. stojanu a betonových podstavců (pro větrnou oblast I)</t>
  </si>
  <si>
    <t>5.006</t>
  </si>
  <si>
    <t>Zkušební svorka v nerez krabici</t>
  </si>
  <si>
    <t>5.007</t>
  </si>
  <si>
    <t>Vodič AlMgSi pr.8mm</t>
  </si>
  <si>
    <t>5.008</t>
  </si>
  <si>
    <t>Zemnící pásek V4A 30x3,5mm</t>
  </si>
  <si>
    <t>5.009</t>
  </si>
  <si>
    <t>Příslušenství, pomocný a instalační materiál, vč. úchytů a podpěr vedení</t>
  </si>
  <si>
    <t>5.010</t>
  </si>
  <si>
    <t>Měření zemního odporu</t>
  </si>
  <si>
    <t>5.011</t>
  </si>
  <si>
    <t>Systémový propojovací lanko/pásek</t>
  </si>
  <si>
    <t>6.</t>
  </si>
  <si>
    <t>Rozvaděče</t>
  </si>
  <si>
    <t>6.001</t>
  </si>
  <si>
    <t>RH - HLAVNÍ OBJEKTOVÁ ROZVODNA NN - dle schéma zapojení, seznamu vývodů a blokového schéma NN, systém ocelo-plechových skříní, vč. vnitřního vybavení, montážního materiálu a nezbytného příslušenství</t>
  </si>
  <si>
    <t>6.002</t>
  </si>
  <si>
    <t>ER - dle schéma zapojení, seznamu vývodů a blokového schéma NN, systém ocelo-plechových skříní, vč. vnitřního vybavení, montážního materiálu a nezbytného příslušenství</t>
  </si>
  <si>
    <t>6.003</t>
  </si>
  <si>
    <t>RNP8 - dle schéma zapojení, seznamu vývodů a blokového schéma NN, systém ocelo-plechových skříní, vč. vnitřního vybavení, montážního materiálu a nezbytného příslušenství</t>
  </si>
  <si>
    <t>6.004</t>
  </si>
  <si>
    <t>R.KOT - Přemístění rozvaděče a přepojení stávající elektroinstalace včetně opětovného napojení stávajícího i nového vybavení v kotelně.</t>
  </si>
  <si>
    <t>7.</t>
  </si>
  <si>
    <t>BEZPEČNOSTNÍ CENTRÁLA CHÚC</t>
  </si>
  <si>
    <t>7.001</t>
  </si>
  <si>
    <t>Bezpečnostní centála CHÚC (400x400x120mm), pod omítku, vč. vlastní záložní baterie a krytu EI 45 DP1 S200, vč. instalační krabice, příslušenství a ostatního inst. Materiálu</t>
  </si>
  <si>
    <t>7.002</t>
  </si>
  <si>
    <t>Instalační krabice 10x10</t>
  </si>
  <si>
    <t>7.003</t>
  </si>
  <si>
    <t>Požární tlačítkový hlásič (větrání CHÚC), umístěno v prosklené skříňce,vč. přísl. a krytu (zapuštěné provedení-pod omítku)</t>
  </si>
  <si>
    <t>7.004</t>
  </si>
  <si>
    <t>Kouřový požární hlásič, vč. montážního materiálu a nezbytného příslušenství (např. lokální detekce požáru podle ČSN 73 0875- odvětrání CHÚC</t>
  </si>
  <si>
    <t>7.005</t>
  </si>
  <si>
    <t>EXT - Uzamykatelné tlačítko pro otevření dveří, venkovní, IP44 vč. inst. krabice, rámečku a příslušenství</t>
  </si>
  <si>
    <t>7.006</t>
  </si>
  <si>
    <t>INT - Uzamykatelné tlačítko pro otevření dveří, vnitřní, vč. inst. krabice, rámečku a příslušenství</t>
  </si>
  <si>
    <t>7.007</t>
  </si>
  <si>
    <t>Reverzní elektrický zámek (vrátný) dveří</t>
  </si>
  <si>
    <t>7.008</t>
  </si>
  <si>
    <t>JE-H(ST)H E90 B2cas1d0 1x2x0,8mm</t>
  </si>
  <si>
    <t>7.009</t>
  </si>
  <si>
    <t>Montáž zařízení, oživení, nastavení, revize zařízení, doprava</t>
  </si>
  <si>
    <t>7.010</t>
  </si>
  <si>
    <t>JE-H(ST)H E90 B2cas1d0 2x2x0,8mm</t>
  </si>
  <si>
    <t>7.011</t>
  </si>
  <si>
    <t>JE-H(ST)H E90 B2cas1d0 4x2x0,8mm</t>
  </si>
  <si>
    <t>7.012</t>
  </si>
  <si>
    <t>1-CSKH-V180 B2cas1d0 3x1,5</t>
  </si>
  <si>
    <t>Poznámka k položce:_x000d_
POZNÁMKA : Kabelové rozvody od elektropohonu do krabice (po okenní konstrukci), budou součástí dodávky dodavatele systému.</t>
  </si>
  <si>
    <t>8.</t>
  </si>
  <si>
    <t>8.002</t>
  </si>
  <si>
    <t>Dokumentace skutečného provedení</t>
  </si>
  <si>
    <t>8.003</t>
  </si>
  <si>
    <t>Manuály</t>
  </si>
  <si>
    <t>8.004</t>
  </si>
  <si>
    <t>Testy, revize</t>
  </si>
  <si>
    <t>8.005</t>
  </si>
  <si>
    <t>Zaškolení</t>
  </si>
  <si>
    <t>8.009</t>
  </si>
  <si>
    <t>Průvrty do prům. 150mm</t>
  </si>
  <si>
    <t>8.010</t>
  </si>
  <si>
    <t>Lešení a pomocné konstrukce</t>
  </si>
  <si>
    <t>8.012</t>
  </si>
  <si>
    <t>8.013</t>
  </si>
  <si>
    <t>Ochrana provedených prací</t>
  </si>
  <si>
    <t>8.015</t>
  </si>
  <si>
    <t>8.016</t>
  </si>
  <si>
    <t>Požární izolace</t>
  </si>
  <si>
    <t>8.017</t>
  </si>
  <si>
    <t>Kompletace</t>
  </si>
  <si>
    <t xml:space="preserve">Poznámka k položce:_x000d_
Montáž čidel (detektor CO a CH4), oživení a napojení do systému, testování, montáž zdroje pro detektory– </t>
  </si>
  <si>
    <t>8.019</t>
  </si>
  <si>
    <t>Úklid</t>
  </si>
  <si>
    <t>8.021</t>
  </si>
  <si>
    <t>stavební přípomoce</t>
  </si>
  <si>
    <t>8.023</t>
  </si>
  <si>
    <t>demontáže stávajících osvětlení, kabelů, rozvaděčů, přesun rozvaděčů, rekonstrukce rozvaděčů a další prácé související s rekonstrukcí</t>
  </si>
  <si>
    <t>06 - SO 01.6 - Slabopoudé rozvody</t>
  </si>
  <si>
    <t xml:space="preserve">D1 - D.1.4.10   Slaboproudá elektrotechnika</t>
  </si>
  <si>
    <t xml:space="preserve">    1 - Telefonní a datové rozvody</t>
  </si>
  <si>
    <t xml:space="preserve">    2 - SYSTÉM ŠKOLNÍHO ROZHLASU</t>
  </si>
  <si>
    <t xml:space="preserve">    3 - Kabelové nosné systémy a příslušenství</t>
  </si>
  <si>
    <t xml:space="preserve">    4 - Ostatní</t>
  </si>
  <si>
    <t xml:space="preserve">D.1.4.10   Slaboproudá elektrotechnika</t>
  </si>
  <si>
    <t>Telefonní a datové rozvody</t>
  </si>
  <si>
    <t>Zafukovací optický kabel micro 48vl 9/125 HDPE Fca</t>
  </si>
  <si>
    <t>Instalační kabel UTP CAT6A</t>
  </si>
  <si>
    <t>Propojovací (patch) kabel UTP CAT6A, 0,5-1-2m</t>
  </si>
  <si>
    <t>Zásuvka 1xRJ45, vč. rámečku a masky, instalace do podomítkové krabice</t>
  </si>
  <si>
    <t>Zásuvka 2xRJ45, modul 45, vč. masky, instalace do podlahového boxu</t>
  </si>
  <si>
    <t>Zásuvka HDMI, instalace do podomítkové krabice</t>
  </si>
  <si>
    <t>Propojovací HDMI kabel, 5-8m</t>
  </si>
  <si>
    <t>Měřící protokoly optické a metalické kabeláže (jednotlivé spoje)</t>
  </si>
  <si>
    <t>instalce systému, montážní a přípravné práce, dodavatelská dokumentace, apod.</t>
  </si>
  <si>
    <t>SYSTÉM ŠKOLNÍHO ROZHLASU</t>
  </si>
  <si>
    <t>Reproduktor přisazeený na zeď, včetně napojení an stánvající rozhlas školy</t>
  </si>
  <si>
    <t>propojovací kabel</t>
  </si>
  <si>
    <t>příslušenství k systému a doplňky</t>
  </si>
  <si>
    <t>Měřící protokoly metalické kabeláže (jednotlivé spoje)</t>
  </si>
  <si>
    <t>Kabelové nosné systémy a příslušenství</t>
  </si>
  <si>
    <t>Ohebná elektroinstalační trubka PVC pr. 50mm, vč. protahovacího drátu</t>
  </si>
  <si>
    <t>Krabice přístrojová, hloubka 66mm</t>
  </si>
  <si>
    <t>Protipožární ucpávky kabelových prostupů (tmel, minerál, nátěr, štítky)</t>
  </si>
  <si>
    <t>Drobný instalační, nosný a spojovací materiál</t>
  </si>
  <si>
    <t>Systémová kabelová průchodka přes hydroizolací</t>
  </si>
  <si>
    <t>4.014</t>
  </si>
  <si>
    <t>4.016</t>
  </si>
  <si>
    <t>4.017</t>
  </si>
  <si>
    <t>4.018</t>
  </si>
  <si>
    <t>4.021</t>
  </si>
  <si>
    <t>4.023</t>
  </si>
  <si>
    <t>4,4</t>
  </si>
  <si>
    <t>OB</t>
  </si>
  <si>
    <t>Obsypání potrubí</t>
  </si>
  <si>
    <t>27,4</t>
  </si>
  <si>
    <t>skl</t>
  </si>
  <si>
    <t>skládka</t>
  </si>
  <si>
    <t>34,8</t>
  </si>
  <si>
    <t>61,18</t>
  </si>
  <si>
    <t>zásyp potrubí</t>
  </si>
  <si>
    <t>26,38</t>
  </si>
  <si>
    <t xml:space="preserve">03 - SO 03.11 -  Vodovod - Přípojka stávající školy a vnitřní rozvody</t>
  </si>
  <si>
    <t>HSV - HSV</t>
  </si>
  <si>
    <t xml:space="preserve">    5 - Komunikace pozemní</t>
  </si>
  <si>
    <t xml:space="preserve">    8 - Trubní vedení</t>
  </si>
  <si>
    <t xml:space="preserve">    D10 - Vedlejší náklady 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</si>
  <si>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</si>
  <si>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</si>
  <si>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-1350791621</t>
  </si>
  <si>
    <t>https://podminky.urs.cz/item/CS_URS_2024_02/113106123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</si>
  <si>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</si>
  <si>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</si>
  <si>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-325215222</t>
  </si>
  <si>
    <t>https://podminky.urs.cz/item/CS_URS_2024_02/113107323</t>
  </si>
  <si>
    <t xml:space="preserve">16,6  "poklad tl. 25cm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</si>
  <si>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</si>
  <si>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</si>
  <si>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1494586946</t>
  </si>
  <si>
    <t>https://podminky.urs.cz/item/CS_URS_2024_02/113107330</t>
  </si>
  <si>
    <t>13,6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</si>
  <si>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</si>
  <si>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</si>
  <si>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892135636</t>
  </si>
  <si>
    <t>https://podminky.urs.cz/item/CS_URS_2024_02/113107342</t>
  </si>
  <si>
    <t>132251253</t>
  </si>
  <si>
    <t>Hloubení nezapažených rýh šířky přes 800 do 2 000 mm strojně s urovnáním dna do předepsaného profilu a spádu v hornině třídy těžitelnosti I skupiny 3 přes 50 do 100 m3</t>
  </si>
  <si>
    <t>-607719993</t>
  </si>
  <si>
    <t>https://podminky.urs.cz/item/CS_URS_2024_02/132251253</t>
  </si>
  <si>
    <t>(43,7)*1*(1,8-0,4)</t>
  </si>
  <si>
    <t>151101101</t>
  </si>
  <si>
    <t>Zřízení pažení a rozepření stěn rýh pro podzemní vedení příložné pro jakoukoliv mezerovitost, hloubky do 2 m</t>
  </si>
  <si>
    <t>475348926</t>
  </si>
  <si>
    <t>https://podminky.urs.cz/item/CS_URS_2024_02/151101101</t>
  </si>
  <si>
    <t>151101111</t>
  </si>
  <si>
    <t>Odstranění pažení a rozepření stěn rýh pro podzemní vedení s uložením materiálu na vzdálenost do 3 m od kraje výkopu příložné, hloubky do 2 m</t>
  </si>
  <si>
    <t>518979887</t>
  </si>
  <si>
    <t>https://podminky.urs.cz/item/CS_URS_2024_02/151101111</t>
  </si>
  <si>
    <t>1877575759</t>
  </si>
  <si>
    <t xml:space="preserve">V  "výkopek na meziskládku</t>
  </si>
  <si>
    <t>1020036784</t>
  </si>
  <si>
    <t xml:space="preserve">SKL  "zemina na skládku</t>
  </si>
  <si>
    <t>761671110</t>
  </si>
  <si>
    <t xml:space="preserve">V  "výkopek na meziskládce</t>
  </si>
  <si>
    <t>2018151907</t>
  </si>
  <si>
    <t xml:space="preserve">V-Z  "přebytečná zemina na skládku</t>
  </si>
  <si>
    <t>34,8*1,8 'Přepočtené koeficientem množství</t>
  </si>
  <si>
    <t>1676802696</t>
  </si>
  <si>
    <t xml:space="preserve">V-(ob+lo)-3  "minus šachta</t>
  </si>
  <si>
    <t>-1932054333</t>
  </si>
  <si>
    <t>1866496325</t>
  </si>
  <si>
    <t>27,4*2 'Přepočtené koeficientem množství</t>
  </si>
  <si>
    <t>679747412</t>
  </si>
  <si>
    <t>Komunikace pozemní</t>
  </si>
  <si>
    <t>564730001</t>
  </si>
  <si>
    <t>Podklad nebo kryt z kameniva hrubého drceného vel. 8-16 mm s rozprostřením a zhutněním plochy jednotlivě do 100 m2, po zhutnění tl. 100 mm</t>
  </si>
  <si>
    <t>-598504499</t>
  </si>
  <si>
    <t>https://podminky.urs.cz/item/CS_URS_2024_02/564730001</t>
  </si>
  <si>
    <t>Poznámka k položce:_x000d_
ŠD d8/16 POUŽITÁ Z KONSTRUKCE VOZOVEK (MÍSTNÍ , KSÚS)</t>
  </si>
  <si>
    <t>564751101</t>
  </si>
  <si>
    <t>Podklad nebo kryt z kameniva hrubého drceného vel. 32-63 mm s rozprostřením a zhutněním plochy jednotlivě do 100 m2, po zhutnění tl. 150 mm</t>
  </si>
  <si>
    <t>653863475</t>
  </si>
  <si>
    <t>https://podminky.urs.cz/item/CS_URS_2024_02/564751101</t>
  </si>
  <si>
    <t>Poznámka k položce:_x000d_
ŠTĚRK 0/63, DRCENÝ VÝKOPEK</t>
  </si>
  <si>
    <t>13,6+3</t>
  </si>
  <si>
    <t>564730101</t>
  </si>
  <si>
    <t>Podklad nebo kryt z kameniva hrubého drceného vel. 16-32 mm s rozprostřením a zhutněním plochy jednotlivě do 100 m2, po zhutnění tl. 100 mm</t>
  </si>
  <si>
    <t>2142879305</t>
  </si>
  <si>
    <t>https://podminky.urs.cz/item/CS_URS_2024_02/564730101</t>
  </si>
  <si>
    <t>Poznámka k položce:_x000d_
ŠD d16/32 POUŽITÁ Z KONSTRUKCE VOZOVEK (MÍSTNÍ , KSÚS)</t>
  </si>
  <si>
    <t>567121109</t>
  </si>
  <si>
    <t>Podklad ze směsi stmelené cementem SC bez dilatačních spár, s rozprostřením a zhutněním SC C 3/4 (SC I), po zhutnění tl. 100 mm</t>
  </si>
  <si>
    <t>-1657909640</t>
  </si>
  <si>
    <t>https://podminky.urs.cz/item/CS_URS_2024_02/567121109</t>
  </si>
  <si>
    <t>577144111</t>
  </si>
  <si>
    <t>Asfaltový beton vrstva obrusná ACO 11 (ABS) s rozprostřením a se zhutněním z nemodifikovaného asfaltu v pruhu šířky do 3 m tř. I (ACO 11+), po zhutnění tl. 50 mm</t>
  </si>
  <si>
    <t>1077278201</t>
  </si>
  <si>
    <t>https://podminky.urs.cz/item/CS_URS_2024_02/577144111</t>
  </si>
  <si>
    <t xml:space="preserve">Poznámka k položce:_x000d_
Po dokončení prací je obnova  vozovky KSÚS řešena v SO 01.Q stoka B</t>
  </si>
  <si>
    <t>577145112</t>
  </si>
  <si>
    <t>Asfaltový beton vrstva ložní ACL 16 (ABH) s rozprostřením a zhutněním z nemodifikovaného asfaltu v pruhu šířky do 3 m, po zhutnění tl. 50 mm</t>
  </si>
  <si>
    <t>903301542</t>
  </si>
  <si>
    <t>https://podminky.urs.cz/item/CS_URS_2024_02/577145112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</si>
  <si>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</si>
  <si>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</si>
  <si>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-1865669748</t>
  </si>
  <si>
    <t>https://podminky.urs.cz/item/CS_URS_2024_02/596212210</t>
  </si>
  <si>
    <t>59245090</t>
  </si>
  <si>
    <t>dlažba zámková betonová profilová 230x140mm tl 80mm přírodní</t>
  </si>
  <si>
    <t>-92846852</t>
  </si>
  <si>
    <t>Trubní vedení</t>
  </si>
  <si>
    <t>Pol89</t>
  </si>
  <si>
    <t>Bloky pro potrubí z betonu C 16/20</t>
  </si>
  <si>
    <t>Pol91</t>
  </si>
  <si>
    <t>Montáž vodovodních šoupátek ve výkopu DN 80</t>
  </si>
  <si>
    <t>Pol92</t>
  </si>
  <si>
    <t>Montáž kompenzátorů, montážních vložek DN 80</t>
  </si>
  <si>
    <t>Pol93</t>
  </si>
  <si>
    <t>Montáž navrtávacích pasů DN 80</t>
  </si>
  <si>
    <t>Pol94</t>
  </si>
  <si>
    <t>Desinfekce vodovodního potrubí DN 125</t>
  </si>
  <si>
    <t>Pol95</t>
  </si>
  <si>
    <t>Vodič signalizační CYY 4 mm2</t>
  </si>
  <si>
    <t>Pol96</t>
  </si>
  <si>
    <t>Osazování poklopů litinových, ocelových do 50 kg</t>
  </si>
  <si>
    <t>Pol98</t>
  </si>
  <si>
    <t>Klapka vodovodní, zpětná, přírubová, DN 80 mm s navařením přírub</t>
  </si>
  <si>
    <t>Pol99</t>
  </si>
  <si>
    <t>Montáž armatur vodovodních přírubových DN 50 mm</t>
  </si>
  <si>
    <t>Pol100</t>
  </si>
  <si>
    <t>Montáž armatur vodovodních přírubových DN 80 mm</t>
  </si>
  <si>
    <t>Pol101</t>
  </si>
  <si>
    <t>Zkouška tlaku potrubí přírubového nebo hrdlového DN 100 mm</t>
  </si>
  <si>
    <t>Pol102</t>
  </si>
  <si>
    <t>Šoupátko přírub. DN 80 s nav.přírub</t>
  </si>
  <si>
    <t>Pol103</t>
  </si>
  <si>
    <t>Filtr přírubový, DN 50 s nav.přírub</t>
  </si>
  <si>
    <t>Pol104</t>
  </si>
  <si>
    <t>Mezikusy z ocel.trubek hlad., jednoznačné DN 40</t>
  </si>
  <si>
    <t>Pol105</t>
  </si>
  <si>
    <t>Montáž zemní soupravy pro šoupátka, DN 13 6580</t>
  </si>
  <si>
    <t>Pol106</t>
  </si>
  <si>
    <t>Fólie výstražná z PVC, šířka 33 cm fólie PVC šířka 33 cm</t>
  </si>
  <si>
    <t>Pol107</t>
  </si>
  <si>
    <t>Konzoly pro vodoměrnou setavu dod.+mont.</t>
  </si>
  <si>
    <t>Pol108</t>
  </si>
  <si>
    <t>Rozbor kvality vody</t>
  </si>
  <si>
    <t>Pol109</t>
  </si>
  <si>
    <t>Trubka voda SDR11 90x8,2 mm L=100 m PE100 RC dvouvrstvé potrubí, barva modrá</t>
  </si>
  <si>
    <t>Pol110</t>
  </si>
  <si>
    <t>Šoupátko vevařovací, DN 80/90</t>
  </si>
  <si>
    <t>Pol111</t>
  </si>
  <si>
    <t>Pas navrtávací na PE a PVC, pr.200</t>
  </si>
  <si>
    <t>Pol112</t>
  </si>
  <si>
    <t>Kompenzátor pryžový přírubový DN 80 Pružný prvek EPDM</t>
  </si>
  <si>
    <t>Pol113</t>
  </si>
  <si>
    <t>Souprava zemní teleskopická DN 65-80,max.1,75m</t>
  </si>
  <si>
    <t>Pol114</t>
  </si>
  <si>
    <t>Poklop uliční šoupátkový 7.2.13</t>
  </si>
  <si>
    <t>Pol115</t>
  </si>
  <si>
    <t>Tvarovka hrdl.s přír.odb. DN 80/ 40 EWS</t>
  </si>
  <si>
    <t>Pol116</t>
  </si>
  <si>
    <t>Tvar. přír. s hrdlem DN 50 150 mm</t>
  </si>
  <si>
    <t>Pol117</t>
  </si>
  <si>
    <t>Tvar. přír. s hrdlem DN 50 250 mm</t>
  </si>
  <si>
    <t>Pol118</t>
  </si>
  <si>
    <t>F - TT DN 80 PN 10-40</t>
  </si>
  <si>
    <t>Pol119</t>
  </si>
  <si>
    <t>Redukce DN 50 na šroubení 5/4</t>
  </si>
  <si>
    <t>Pol120</t>
  </si>
  <si>
    <t>Redukce RP (FFR) - TT DN 80x50 PN 10-40</t>
  </si>
  <si>
    <t>Pol 120a</t>
  </si>
  <si>
    <t>Šachta vodoměrná DN2000, výška min. 1,8m, kompletní včetně stupadel (žebříku), vstupní komín s poklopem DN600, B125, 2x těsněný prostup pro potrubí PE d90</t>
  </si>
  <si>
    <t>225836838</t>
  </si>
  <si>
    <t>Poznámka k položce:_x000d_
Včetně osazení a montáže, včetně podkladní desky tl. 15cm a rozšíření výkopu</t>
  </si>
  <si>
    <t>850311811</t>
  </si>
  <si>
    <t>Bourání stávajícího potrubí z trub litinových hrdlových nebo přírubových v otevřeném výkopu DN do 150</t>
  </si>
  <si>
    <t>674667293</t>
  </si>
  <si>
    <t>https://podminky.urs.cz/item/CS_URS_2024_02/850311811</t>
  </si>
  <si>
    <t>899910201</t>
  </si>
  <si>
    <t>Výplň potrubí trub betonových, litinových nebo kameninových cementopopílkovou suspenzí spádem, délky do 50 m</t>
  </si>
  <si>
    <t>762626713</t>
  </si>
  <si>
    <t>https://podminky.urs.cz/item/CS_URS_2024_02/899910201</t>
  </si>
  <si>
    <t xml:space="preserve">0,3  "část potrubí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</si>
  <si>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</si>
  <si>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</si>
  <si>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1348299036</t>
  </si>
  <si>
    <t>https://podminky.urs.cz/item/CS_URS_2024_02/919732211</t>
  </si>
  <si>
    <t>919735112</t>
  </si>
  <si>
    <t>Řezání stávajícího živičného krytu nebo podkladu hloubky přes 50 do 100 mm</t>
  </si>
  <si>
    <t>710661544</t>
  </si>
  <si>
    <t>https://podminky.urs.cz/item/CS_URS_2024_02/919735112</t>
  </si>
  <si>
    <t>997221551</t>
  </si>
  <si>
    <t>Vodorovná doprava suti bez naložení, ale se složením a s hrubým urovnáním ze sypkých materiálů, na vzdálenost do 1 km</t>
  </si>
  <si>
    <t>261934340</t>
  </si>
  <si>
    <t>https://podminky.urs.cz/item/CS_URS_2024_02/997221551</t>
  </si>
  <si>
    <t>997221559</t>
  </si>
  <si>
    <t>Vodorovná doprava suti bez naložení, ale se složením a s hrubým urovnáním Příplatek k ceně za každý další započatý 1 km přes 1 km</t>
  </si>
  <si>
    <t>150328865</t>
  </si>
  <si>
    <t>https://podminky.urs.cz/item/CS_URS_2024_02/997221559</t>
  </si>
  <si>
    <t>Poznámka k položce:_x000d_
doprava na meziskládku do 5km</t>
  </si>
  <si>
    <t>14,34*4 'Přepočtené koeficientem množství</t>
  </si>
  <si>
    <t>997221861</t>
  </si>
  <si>
    <t>-181482455</t>
  </si>
  <si>
    <t>https://podminky.urs.cz/item/CS_URS_2024_02/997221861</t>
  </si>
  <si>
    <t>0,78+3,264</t>
  </si>
  <si>
    <t>997221873</t>
  </si>
  <si>
    <t>-66373105</t>
  </si>
  <si>
    <t>https://podminky.urs.cz/item/CS_URS_2024_02/997221873</t>
  </si>
  <si>
    <t>7,304</t>
  </si>
  <si>
    <t>997221875</t>
  </si>
  <si>
    <t>-67231642</t>
  </si>
  <si>
    <t>https://podminky.urs.cz/item/CS_URS_2024_02/997221875</t>
  </si>
  <si>
    <t>2,992</t>
  </si>
  <si>
    <t>-1372203580</t>
  </si>
  <si>
    <t xml:space="preserve">0,84  "směs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</si>
  <si>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</si>
  <si>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</si>
  <si>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1586436799</t>
  </si>
  <si>
    <t>https://podminky.urs.cz/item/CS_URS_2024_02/998276101</t>
  </si>
  <si>
    <t>D10</t>
  </si>
  <si>
    <t xml:space="preserve">Vedlejší náklady </t>
  </si>
  <si>
    <t>-1264846415</t>
  </si>
  <si>
    <t>5,964</t>
  </si>
  <si>
    <t>obsyp potrubí</t>
  </si>
  <si>
    <t>47,1</t>
  </si>
  <si>
    <t>59,264</t>
  </si>
  <si>
    <t>145,7</t>
  </si>
  <si>
    <t>86,436</t>
  </si>
  <si>
    <t>04 - SO 04.11, SO 04.12 - Kanalizace splašková - přípojka a vnitřní kanalizace pro objekt č.p.1360</t>
  </si>
  <si>
    <t xml:space="preserve">    D3 - Trubní vedení 8</t>
  </si>
  <si>
    <t xml:space="preserve">    D10 - Vedlejší náklady</t>
  </si>
  <si>
    <t>659004405</t>
  </si>
  <si>
    <t>3,8</t>
  </si>
  <si>
    <t>397014445</t>
  </si>
  <si>
    <t xml:space="preserve">9+3,8  "podklad tl. 25cm</t>
  </si>
  <si>
    <t>1196633146</t>
  </si>
  <si>
    <t xml:space="preserve">9  "komunikace</t>
  </si>
  <si>
    <t>-1850496804</t>
  </si>
  <si>
    <t>-1506303557</t>
  </si>
  <si>
    <t>V*0,6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</si>
  <si>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</si>
  <si>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</si>
  <si>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-250354301</t>
  </si>
  <si>
    <t>https://podminky.urs.cz/item/CS_URS_2024_02/132351254</t>
  </si>
  <si>
    <t>V*0,4</t>
  </si>
  <si>
    <t>-334236677</t>
  </si>
  <si>
    <t>2111739353</t>
  </si>
  <si>
    <t>1973636963</t>
  </si>
  <si>
    <t xml:space="preserve">V  "meziskládka</t>
  </si>
  <si>
    <t>-1242290746</t>
  </si>
  <si>
    <t>SKL "zemina na skládku</t>
  </si>
  <si>
    <t>-644841618</t>
  </si>
  <si>
    <t>V "meziskládka</t>
  </si>
  <si>
    <t>2000616309</t>
  </si>
  <si>
    <t>59,264*1,8 'Přepočtené koeficientem množství</t>
  </si>
  <si>
    <t>-1993115962</t>
  </si>
  <si>
    <t xml:space="preserve">V-(lo+ob+6,2)  "zpětný zásyp</t>
  </si>
  <si>
    <t>-1986872543</t>
  </si>
  <si>
    <t>49,7*0,5*1,2+14,4*1,2</t>
  </si>
  <si>
    <t>423686649</t>
  </si>
  <si>
    <t>47,1*2 'Přepočtené koeficientem množství</t>
  </si>
  <si>
    <t>1574238660</t>
  </si>
  <si>
    <t>49,7*0,1*1,2</t>
  </si>
  <si>
    <t>-1829268863</t>
  </si>
  <si>
    <t>-298085352</t>
  </si>
  <si>
    <t>-456965139</t>
  </si>
  <si>
    <t>9+3,8</t>
  </si>
  <si>
    <t>964504941</t>
  </si>
  <si>
    <t>-982939038</t>
  </si>
  <si>
    <t>1709676298</t>
  </si>
  <si>
    <t>-1363713025</t>
  </si>
  <si>
    <t>1151225938</t>
  </si>
  <si>
    <t>Trubní vedení 8</t>
  </si>
  <si>
    <t>Pol156</t>
  </si>
  <si>
    <t>Montáž trubek z tvrdého PVC ve výkopu d 225 mm</t>
  </si>
  <si>
    <t>Pol157</t>
  </si>
  <si>
    <t xml:space="preserve">Montáž přesuvek z plastu, gumový kroužek, DN 200 </t>
  </si>
  <si>
    <t>Pol158</t>
  </si>
  <si>
    <t xml:space="preserve">Kontrola kanalizace TV kamerou do 15 m </t>
  </si>
  <si>
    <t>úsek</t>
  </si>
  <si>
    <t>Pol159</t>
  </si>
  <si>
    <t xml:space="preserve">Přípl.za dalších 0,60m výšky vstupu,šachty na potr </t>
  </si>
  <si>
    <t>Pol160</t>
  </si>
  <si>
    <t>Zřízení šachet z dílců,dno C 25/30, potrubí DN 200</t>
  </si>
  <si>
    <t>Pol161</t>
  </si>
  <si>
    <t>Osazování poklopů litinových, ocelových do 150 kg</t>
  </si>
  <si>
    <t>Pol162</t>
  </si>
  <si>
    <t>Zkouška těsnosti kanalizace vodou DN 200 mm</t>
  </si>
  <si>
    <t>Pol163</t>
  </si>
  <si>
    <t xml:space="preserve">Výsek a montáž kamenin. odbočky na potrubí DN 300 včetně dodávky trouby DN 300 a odbočky DN 300/200 </t>
  </si>
  <si>
    <t>Pol164</t>
  </si>
  <si>
    <t xml:space="preserve">Trubka kanalizační KGEM SN 8 PVC 200x5,9x1000 </t>
  </si>
  <si>
    <t>Pol165</t>
  </si>
  <si>
    <t xml:space="preserve">Trubka kanalizační KGEM SN 8 PVC 200x5,9x3000 </t>
  </si>
  <si>
    <t>Pol166</t>
  </si>
  <si>
    <t>Trubka kanalizační KGEM SN 8 PVC 200x5,9x5000</t>
  </si>
  <si>
    <t>Pol167</t>
  </si>
  <si>
    <t xml:space="preserve">Trubka kanalizační SN 12 PVC 200x1000 </t>
  </si>
  <si>
    <t>Pol168</t>
  </si>
  <si>
    <t xml:space="preserve">Trubka kanalizační SN 12 PVC 200x3000 </t>
  </si>
  <si>
    <t>Pol169</t>
  </si>
  <si>
    <t xml:space="preserve">Trubka kanalizační SN 12 PVC 200x5000 </t>
  </si>
  <si>
    <t>Pol 169a</t>
  </si>
  <si>
    <t xml:space="preserve">Přesuvka kanalizační PVC SDR 34 DN 200 hladká, hrdlovaná, červenohnědá, dl. 230 mm </t>
  </si>
  <si>
    <t>237745422</t>
  </si>
  <si>
    <t>Pol 169b</t>
  </si>
  <si>
    <t xml:space="preserve">Poklop litinový D 610 mm pro zatížení 40 t poklop litinový </t>
  </si>
  <si>
    <t>1901549933</t>
  </si>
  <si>
    <t>Pol 169c</t>
  </si>
  <si>
    <t xml:space="preserve">Konus šachetní 100-63/58/10 1000/625/580 </t>
  </si>
  <si>
    <t>-1670995230</t>
  </si>
  <si>
    <t>Pol170</t>
  </si>
  <si>
    <t xml:space="preserve">Skruž šachetní 100/25/9 </t>
  </si>
  <si>
    <t>Pol171</t>
  </si>
  <si>
    <t>Skruž šachetní 100/50/9</t>
  </si>
  <si>
    <t>Pol172</t>
  </si>
  <si>
    <t>Skruž šachetní 100/100/9</t>
  </si>
  <si>
    <t>Pol173</t>
  </si>
  <si>
    <t>Prstenec vyrovnávací šachetní 63/4</t>
  </si>
  <si>
    <t>Pol174</t>
  </si>
  <si>
    <t xml:space="preserve">Prstenec vyrovnávací šachetní 63/10 </t>
  </si>
  <si>
    <t>Pol175</t>
  </si>
  <si>
    <t>Dno šachetní přímé 100/100 V max. 60</t>
  </si>
  <si>
    <t>1088972597</t>
  </si>
  <si>
    <t>-15752104</t>
  </si>
  <si>
    <t>830391811</t>
  </si>
  <si>
    <t>Bourání stávajícího potrubí z kameninových trub v otevřeném výkopu DN přes 250 do 400</t>
  </si>
  <si>
    <t>-1516167108</t>
  </si>
  <si>
    <t>https://podminky.urs.cz/item/CS_URS_2024_02/830391811</t>
  </si>
  <si>
    <t>1263395008</t>
  </si>
  <si>
    <t>Poznámka k položce:_x000d_
Část ponechaného potrubí</t>
  </si>
  <si>
    <t>606321782</t>
  </si>
  <si>
    <t>-24530987</t>
  </si>
  <si>
    <t>Poznámka k položce:_x000d_
doprava na meziskládku do 3km</t>
  </si>
  <si>
    <t>10,76*4 'Přepočtené koeficientem množství</t>
  </si>
  <si>
    <t>1989515275</t>
  </si>
  <si>
    <t>2,16</t>
  </si>
  <si>
    <t>-551357492</t>
  </si>
  <si>
    <t>5,632+5,456+0,988</t>
  </si>
  <si>
    <t>-754949629</t>
  </si>
  <si>
    <t>1,98</t>
  </si>
  <si>
    <t>-1025989747</t>
  </si>
  <si>
    <t>-660566654</t>
  </si>
  <si>
    <t>23,038</t>
  </si>
  <si>
    <t>110,55</t>
  </si>
  <si>
    <t>135,188</t>
  </si>
  <si>
    <t>632,9</t>
  </si>
  <si>
    <t>zásyp výkopu</t>
  </si>
  <si>
    <t>497,712</t>
  </si>
  <si>
    <t xml:space="preserve">05 - SO 4.13, SO04.14 - Kanalizace splašková a dešťová - vnitřní,  pro stávající objekt (ÚDRŽBA)</t>
  </si>
  <si>
    <t xml:space="preserve">    D2 - Trubní vedení</t>
  </si>
  <si>
    <t>132212121</t>
  </si>
  <si>
    <t>Hloubení zapažených rýh šířky do 800 mm ručně s urovnáním dna do předepsaného profilu a spádu v hornině třídy těžitelnosti I skupiny 3 soudržných</t>
  </si>
  <si>
    <t>-584874577</t>
  </si>
  <si>
    <t>https://podminky.urs.cz/item/CS_URS_2024_02/132212121</t>
  </si>
  <si>
    <t>V*0,02</t>
  </si>
  <si>
    <t>132254104</t>
  </si>
  <si>
    <t>Hloubení zapažených rýh šířky do 800 mm strojně s urovnáním dna do předepsaného profilu a spádu v hornině třídy těžitelnosti I skupiny 3 přes 100 m3</t>
  </si>
  <si>
    <t>1619951387</t>
  </si>
  <si>
    <t>https://podminky.urs.cz/item/CS_URS_2024_02/132254104</t>
  </si>
  <si>
    <t xml:space="preserve">592,9+40  "celkový výkop (ACAD)</t>
  </si>
  <si>
    <t>132312121</t>
  </si>
  <si>
    <t>Hloubení zapažených rýh šířky do 800 mm ručně s urovnáním dna do předepsaného profilu a spádu v hornině třídy těžitelnosti II skupiny 4 soudržných</t>
  </si>
  <si>
    <t>-340319636</t>
  </si>
  <si>
    <t>https://podminky.urs.cz/item/CS_URS_2024_02/132312121</t>
  </si>
  <si>
    <t>V*0,05</t>
  </si>
  <si>
    <t>132354104</t>
  </si>
  <si>
    <t>Hloubení zapažených rýh šířky do 800 mm strojně s urovnáním dna do předepsaného profilu a spádu v hornině třídy těžitelnosti II skupiny 4 přes 100 m3</t>
  </si>
  <si>
    <t>1575952648</t>
  </si>
  <si>
    <t>https://podminky.urs.cz/item/CS_URS_2024_02/132354104</t>
  </si>
  <si>
    <t>V*0,33</t>
  </si>
  <si>
    <t>151101102</t>
  </si>
  <si>
    <t>Zřízení pažení a rozepření stěn rýh pro podzemní vedení příložné pro jakoukoliv mezerovitost, hloubky přes 2 do 4 m</t>
  </si>
  <si>
    <t>1272854268</t>
  </si>
  <si>
    <t>https://podminky.urs.cz/item/CS_URS_2024_02/151101102</t>
  </si>
  <si>
    <t>1050</t>
  </si>
  <si>
    <t>151101112</t>
  </si>
  <si>
    <t>Odstranění pažení a rozepření stěn rýh pro podzemní vedení s uložením materiálu na vzdálenost do 3 m od kraje výkopu příložné, hloubky přes 2 do 4 m</t>
  </si>
  <si>
    <t>766462796</t>
  </si>
  <si>
    <t>https://podminky.urs.cz/item/CS_URS_2024_02/151101112</t>
  </si>
  <si>
    <t>112103099</t>
  </si>
  <si>
    <t>990550307</t>
  </si>
  <si>
    <t>-415729387</t>
  </si>
  <si>
    <t>-1356478994</t>
  </si>
  <si>
    <t>135,188*1,8 'Přepočtené koeficientem množství</t>
  </si>
  <si>
    <t>2060844862</t>
  </si>
  <si>
    <t>V-(lo+ob+29,6)+28</t>
  </si>
  <si>
    <t>1593820868</t>
  </si>
  <si>
    <t>128,9*0,5*1,2+41,5*0,45*1+34,2*0,425*1</t>
  </si>
  <si>
    <t>-438191403</t>
  </si>
  <si>
    <t>110,55*2 'Přepočtené koeficientem množství</t>
  </si>
  <si>
    <t>-527564078</t>
  </si>
  <si>
    <t>(128,9)*0,1*1,2+(41,5+34,2)*0,1*1</t>
  </si>
  <si>
    <t>830361811</t>
  </si>
  <si>
    <t>Bourání stávajícího potrubí z kameninových trub v otevřeném výkopu DN přes 150 do 250</t>
  </si>
  <si>
    <t>-1912887458</t>
  </si>
  <si>
    <t>https://podminky.urs.cz/item/CS_URS_2024_02/830361811</t>
  </si>
  <si>
    <t>890231851</t>
  </si>
  <si>
    <t>Bourání šachet a jímek strojně velikosti obestavěného prostoru přes 1,5 do 3 m3 z prostého betonu</t>
  </si>
  <si>
    <t>-1397816797</t>
  </si>
  <si>
    <t>https://podminky.urs.cz/item/CS_URS_2024_02/890231851</t>
  </si>
  <si>
    <t>PI*0,6*0,6*2,5*2</t>
  </si>
  <si>
    <t>981511112</t>
  </si>
  <si>
    <t>Demolice konstrukcí objektů postupným rozebíráním zdiva na maltu cementovou z cihel nebo tvárnic</t>
  </si>
  <si>
    <t>-1080112296</t>
  </si>
  <si>
    <t>https://podminky.urs.cz/item/CS_URS_2024_02/981511112</t>
  </si>
  <si>
    <t xml:space="preserve">Poznámka k položce:_x000d_
Odstranění stávající  žumpy (4,5 x 2 x 2m), zděné tl. stěny 15cm s betonovou stěnou tl. 10cm_x000d_
_x000d_
</t>
  </si>
  <si>
    <t>981511116</t>
  </si>
  <si>
    <t>Demolice konstrukcí objektů postupným rozebíráním konstrukcí z betonu prostého</t>
  </si>
  <si>
    <t>-2085825603</t>
  </si>
  <si>
    <t>https://podminky.urs.cz/item/CS_URS_2024_02/981511116</t>
  </si>
  <si>
    <t xml:space="preserve">Poznámka k položce:_x000d_
Odstranění stávající  žumpy (4,5 x 2 x 2m), zděné tl. stěny 15cm s betonovou stěnou tl. 10cm</t>
  </si>
  <si>
    <t>-1971459944</t>
  </si>
  <si>
    <t>Pol196</t>
  </si>
  <si>
    <t>128,9+34,3+41,5</t>
  </si>
  <si>
    <t>Pol197</t>
  </si>
  <si>
    <t>Montáž přesuvek z plastu, gumový kroužek, DN 200</t>
  </si>
  <si>
    <t>Pol198</t>
  </si>
  <si>
    <t>Kontrola kanalizace TV kamerou do 15 m</t>
  </si>
  <si>
    <t>Pol199</t>
  </si>
  <si>
    <t>Přípl.za dalších 0,60m výšky vstupu,šachty na potr</t>
  </si>
  <si>
    <t>Pol200</t>
  </si>
  <si>
    <t>Pol201</t>
  </si>
  <si>
    <t>Pol204</t>
  </si>
  <si>
    <t>Vpusť dvorní, klapka, lapač litinová mřížka, litinový rám, D 110, 160 mm</t>
  </si>
  <si>
    <t>Pol205</t>
  </si>
  <si>
    <t>Lapač střešních splavenin litinový, DN 150 mm</t>
  </si>
  <si>
    <t>Pol206</t>
  </si>
  <si>
    <t>Pol207</t>
  </si>
  <si>
    <t>Příplatek za další odbočku do dna kanal.šachty (do DN200)</t>
  </si>
  <si>
    <t>Pol208</t>
  </si>
  <si>
    <t>Trubka kanalizační KG SN 8 PVC 200x5,9x1000</t>
  </si>
  <si>
    <t>Pol209</t>
  </si>
  <si>
    <t>Trubka kanalizační KG SN 8 PVC 200x5,9x3000</t>
  </si>
  <si>
    <t>Pol210</t>
  </si>
  <si>
    <t>Trubka kanalizační KG SN 8 PVC 200x5,9x5000</t>
  </si>
  <si>
    <t>Pol211</t>
  </si>
  <si>
    <t>Přesuvka kanalizační PVC SDR 34 DN 200 hladká, hrdlovaná, červenohnědá, dl. 230 mm</t>
  </si>
  <si>
    <t>Pol212</t>
  </si>
  <si>
    <t>Koleno kanalizační KG 200/ 45° PVC</t>
  </si>
  <si>
    <t>Pol213</t>
  </si>
  <si>
    <t>Odbočka kanalizační KG 200/ 160/45° PVC</t>
  </si>
  <si>
    <t>Pol214</t>
  </si>
  <si>
    <t>Poklop litinový D 610 mm pro zatížení 40 t poklop litinový (OZ)</t>
  </si>
  <si>
    <t>Pol215</t>
  </si>
  <si>
    <t>Konus šachetní 100-63/58/10 1000/625/580</t>
  </si>
  <si>
    <t>Pol216</t>
  </si>
  <si>
    <t>Skruž šachetní 100/25/9 PS</t>
  </si>
  <si>
    <t>Pol217</t>
  </si>
  <si>
    <t>Skruž šachetní 100/50/9 PS</t>
  </si>
  <si>
    <t>Pol218</t>
  </si>
  <si>
    <t>Skruž šachetní 100/100/9 PS</t>
  </si>
  <si>
    <t>Pol219</t>
  </si>
  <si>
    <t>Pol220</t>
  </si>
  <si>
    <t>Prstenec vyrovnávací šachetní 63/10</t>
  </si>
  <si>
    <t>Pol221</t>
  </si>
  <si>
    <t>-1103349825</t>
  </si>
  <si>
    <t>-1551473856</t>
  </si>
  <si>
    <t>25,143*4 'Přepočtené koeficientem množství</t>
  </si>
  <si>
    <t>947301406</t>
  </si>
  <si>
    <t>8,14+3,11</t>
  </si>
  <si>
    <t>-1482573035</t>
  </si>
  <si>
    <t>9,018</t>
  </si>
  <si>
    <t>997013867</t>
  </si>
  <si>
    <t>Poplatek za uložení stavebního odpadu na recyklační skládce (skládkovné) z tašek a keramických výrobků zatříděného do Katalogu odpadů pod kódem 17 01 03</t>
  </si>
  <si>
    <t>-633405604</t>
  </si>
  <si>
    <t>https://podminky.urs.cz/item/CS_URS_2024_02/997013867</t>
  </si>
  <si>
    <t>4,875</t>
  </si>
  <si>
    <t>-638778321</t>
  </si>
  <si>
    <t>673276176</t>
  </si>
  <si>
    <t>06 - SO 10 - Bezbariérový výtah pro dotaci</t>
  </si>
  <si>
    <t>01 - SO 10.1 - Bourací práce</t>
  </si>
  <si>
    <t>Ing.Josef Němeček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</si>
  <si>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</si>
  <si>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</si>
  <si>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-500277335</t>
  </si>
  <si>
    <t>https://podminky.urs.cz/item/CS_URS_2024_02/113106142</t>
  </si>
  <si>
    <t xml:space="preserve">9,8*4 "část zpevněného povrchu obvodu stavby -  plocha s  dlaždicemi </t>
  </si>
  <si>
    <t>-909156029</t>
  </si>
  <si>
    <t>113202111</t>
  </si>
  <si>
    <t>Vytrhání obrub s vybouráním lože, s přemístěním hmot na skládku na vzdálenost do 3 m nebo s naložením na dopravní prostředek z krajníků nebo obrubníků stojatých</t>
  </si>
  <si>
    <t>403449008</t>
  </si>
  <si>
    <t>https://podminky.urs.cz/item/CS_URS_2024_02/113202111</t>
  </si>
  <si>
    <t xml:space="preserve">(10+2,2+2,8)  "obruby</t>
  </si>
  <si>
    <t>720365873</t>
  </si>
  <si>
    <t>-1845694703</t>
  </si>
  <si>
    <t>1376856552</t>
  </si>
  <si>
    <t>IPE 160</t>
  </si>
  <si>
    <t xml:space="preserve">4*2*15,8*0,001  "1NP</t>
  </si>
  <si>
    <t>-1400297667</t>
  </si>
  <si>
    <t xml:space="preserve">(2,81+1,74)*0,45*1,1  "1PP, vstup</t>
  </si>
  <si>
    <t>1811335193</t>
  </si>
  <si>
    <t xml:space="preserve">(2,44+1,8)*3,2*0,355+(0,8*2+0,95*2)*2,3*0,33   "1NP, SO1.04</t>
  </si>
  <si>
    <t>963042819</t>
  </si>
  <si>
    <t>Bourání schodišťových stupňů betonových zhotovených na místě</t>
  </si>
  <si>
    <t>-607878087</t>
  </si>
  <si>
    <t>https://podminky.urs.cz/item/CS_URS_2024_02/963042819</t>
  </si>
  <si>
    <t xml:space="preserve">2,5*3  "1NP, vstup</t>
  </si>
  <si>
    <t>-1632766958</t>
  </si>
  <si>
    <t xml:space="preserve">2,5*3,83*0,25  "1NP, vstup</t>
  </si>
  <si>
    <t>-469014825</t>
  </si>
  <si>
    <t xml:space="preserve">5,2   "1NP,  S01.4</t>
  </si>
  <si>
    <t>152225176</t>
  </si>
  <si>
    <t xml:space="preserve">(3+2,7+8,6)*10,5+(13,5+6,3)*3,5  "část výklenku</t>
  </si>
  <si>
    <t xml:space="preserve">-(32,85+11,7)  "okna</t>
  </si>
  <si>
    <t>906850702</t>
  </si>
  <si>
    <t xml:space="preserve">(2,54*6+3,94*2+4,63*2)*0,3  "okna</t>
  </si>
  <si>
    <t xml:space="preserve">(1,87*4+2,54*4+2,27*2)*0,3  "okna</t>
  </si>
  <si>
    <t xml:space="preserve">2,3*2*0,6  "dveře</t>
  </si>
  <si>
    <t>(2,4*4+1,8*2)*0,3 "okna</t>
  </si>
  <si>
    <t>1,36*4*0,3 "okna</t>
  </si>
  <si>
    <t>-851251342</t>
  </si>
  <si>
    <t xml:space="preserve">0,6*1,875*2  "3NP</t>
  </si>
  <si>
    <t xml:space="preserve">0,6*1,875*2  "2NP</t>
  </si>
  <si>
    <t xml:space="preserve">0,6*1,675  "1NP</t>
  </si>
  <si>
    <t xml:space="preserve">0,88*1,265+1,17*1,36  "1PP</t>
  </si>
  <si>
    <t>968062356</t>
  </si>
  <si>
    <t>Vybourání dřevěných rámů oken s křídly, dveřních zárubní, vrat, stěn, ostění nebo obkladů rámů oken s křídly dvojitých, plochy do 4 m2</t>
  </si>
  <si>
    <t>-1241677222</t>
  </si>
  <si>
    <t>https://podminky.urs.cz/item/CS_URS_2024_02/968062356</t>
  </si>
  <si>
    <t xml:space="preserve">1,16*2,54  "3NP</t>
  </si>
  <si>
    <t xml:space="preserve">1,17*2,54*2  "2NP</t>
  </si>
  <si>
    <t xml:space="preserve">1,2*2,4  "1NP</t>
  </si>
  <si>
    <t>968062357</t>
  </si>
  <si>
    <t>Vybourání dřevěných rámů oken s křídly, dveřních zárubní, vrat, stěn, ostění nebo obkladů rámů oken s křídly dvojitých, plochy přes 4 m2</t>
  </si>
  <si>
    <t>722936674</t>
  </si>
  <si>
    <t>https://podminky.urs.cz/item/CS_URS_2024_02/968062357</t>
  </si>
  <si>
    <t xml:space="preserve">3,225*3,94+1,175*4,63  "3NP</t>
  </si>
  <si>
    <t xml:space="preserve">3,2*2,27  "2NP</t>
  </si>
  <si>
    <t xml:space="preserve">3,235*2,3  "1NP</t>
  </si>
  <si>
    <t>1983445536</t>
  </si>
  <si>
    <t xml:space="preserve">0,95*2,08  "1NP</t>
  </si>
  <si>
    <t>-1625923763</t>
  </si>
  <si>
    <t xml:space="preserve">1*2,13  "1NP</t>
  </si>
  <si>
    <t>-854127547</t>
  </si>
  <si>
    <t>Vybourání a dobourání parapetů u výtahové zdi</t>
  </si>
  <si>
    <t>(1,2*1,2+1,5*1,3)*0,665+1,4*1,6*0,75 "1NP+1PP</t>
  </si>
  <si>
    <t>(1,5*1,8+1,5*1,6+1,5*1,1)*0,675 "2NP</t>
  </si>
  <si>
    <t xml:space="preserve">(1,4*1,2+1,5*1,6+1,45*1,1)*0,67  "3NP</t>
  </si>
  <si>
    <t>-1730817769</t>
  </si>
  <si>
    <t xml:space="preserve">12*4  "ukovení stropních kcí přístavby</t>
  </si>
  <si>
    <t>-1747170029</t>
  </si>
  <si>
    <t xml:space="preserve">2  "1NP  uložení překladů IPE</t>
  </si>
  <si>
    <t>1558534911</t>
  </si>
  <si>
    <t>14,8*0,4*2 "příprava přístaveb</t>
  </si>
  <si>
    <t>-739407806</t>
  </si>
  <si>
    <t>1594345796</t>
  </si>
  <si>
    <t>13044114</t>
  </si>
  <si>
    <t>Poznámka k položce:_x000d_
Sládku určí dodavatel - max. vzdálenost 15km</t>
  </si>
  <si>
    <t>81,729*4 'Přepočtené koeficientem množství</t>
  </si>
  <si>
    <t>-163769017</t>
  </si>
  <si>
    <t xml:space="preserve">4,504+0,525+3,398  "beton</t>
  </si>
  <si>
    <t>-1427907455</t>
  </si>
  <si>
    <t xml:space="preserve">5,746  "žb</t>
  </si>
  <si>
    <t>-1790874318</t>
  </si>
  <si>
    <t xml:space="preserve">13,451+1,36+22,126+0,194+2,976+0,343  "zdivo</t>
  </si>
  <si>
    <t>1983779677</t>
  </si>
  <si>
    <t>997013811</t>
  </si>
  <si>
    <t>Poplatek za uložení stavebního odpadu na skládce (skládkovné) dřevěného zatříděného do Katalogu odpadů pod kódem 17 02 01</t>
  </si>
  <si>
    <t>591626800</t>
  </si>
  <si>
    <t>https://podminky.urs.cz/item/CS_URS_2024_02/997013811</t>
  </si>
  <si>
    <t xml:space="preserve">0,509+0,636+1,544  "okna</t>
  </si>
  <si>
    <t>-1281415297</t>
  </si>
  <si>
    <t xml:space="preserve">5,772  "KZS</t>
  </si>
  <si>
    <t>936254032</t>
  </si>
  <si>
    <t xml:space="preserve">11,368  "podkladní vrstvy</t>
  </si>
  <si>
    <t>-1332911301</t>
  </si>
  <si>
    <t>94,73</t>
  </si>
  <si>
    <t>F13</t>
  </si>
  <si>
    <t>spodní stěny výtahu</t>
  </si>
  <si>
    <t>28,55</t>
  </si>
  <si>
    <t>P34</t>
  </si>
  <si>
    <t>podesta u výtahu 1PP</t>
  </si>
  <si>
    <t>5,4</t>
  </si>
  <si>
    <t>P37</t>
  </si>
  <si>
    <t xml:space="preserve"> podesty výtahu</t>
  </si>
  <si>
    <t>40,9</t>
  </si>
  <si>
    <t>P38</t>
  </si>
  <si>
    <t xml:space="preserve"> podesty výtahu 1NP</t>
  </si>
  <si>
    <t>12,7</t>
  </si>
  <si>
    <t>R12</t>
  </si>
  <si>
    <t>severní dvůr plocha s atikou</t>
  </si>
  <si>
    <t>28,13</t>
  </si>
  <si>
    <t>57,12</t>
  </si>
  <si>
    <t>21,249</t>
  </si>
  <si>
    <t>02 - SO10.2 - Stavební část</t>
  </si>
  <si>
    <t xml:space="preserve">    712 - Povlakové krytiny - střechy, skladby R.12</t>
  </si>
  <si>
    <t xml:space="preserve">    714 - Akustická a protiotřesová opatření</t>
  </si>
  <si>
    <t xml:space="preserve">    773 - Podlahy z litého teraca</t>
  </si>
  <si>
    <t xml:space="preserve">    783 - Dokončovací práce - nátěry</t>
  </si>
  <si>
    <t>HZS - Hodinové zúčtovací sazby</t>
  </si>
  <si>
    <t>1832899795</t>
  </si>
  <si>
    <t>6*3,4*2,8"základová jáma severní přístavby</t>
  </si>
  <si>
    <t>-254040247</t>
  </si>
  <si>
    <t>V +z "výkop na meziskládku a zpět na zásyp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</si>
  <si>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</si>
  <si>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</si>
  <si>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1279580094</t>
  </si>
  <si>
    <t>https://podminky.urs.cz/item/CS_URS_2024_02/162751117</t>
  </si>
  <si>
    <t xml:space="preserve">V-z  "skládka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</si>
  <si>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</si>
  <si>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</si>
  <si>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1131227257</t>
  </si>
  <si>
    <t>https://podminky.urs.cz/item/CS_URS_2024_02/162751119</t>
  </si>
  <si>
    <t>Poznámka k položce:_x000d_
skládka 15km</t>
  </si>
  <si>
    <t>35,871*5 'Přepočtené koeficientem množství</t>
  </si>
  <si>
    <t>589191254</t>
  </si>
  <si>
    <t>-602404475</t>
  </si>
  <si>
    <t xml:space="preserve">V-z  "přebytečná zemina</t>
  </si>
  <si>
    <t>35,871*1,8 'Přepočtené koeficientem množství</t>
  </si>
  <si>
    <t>1247253723</t>
  </si>
  <si>
    <t xml:space="preserve">-(4,6*2,4*2,8+4,35*0,6*0,9)  "základy výtahu</t>
  </si>
  <si>
    <t xml:space="preserve">-(14,5*1,8*0,1)  "izolační vrstvy</t>
  </si>
  <si>
    <t>224311114</t>
  </si>
  <si>
    <t>Maloprofilové vrty průběžným sacím vrtáním průměru přes 93 do 156 mm do úklonu 45° v hl 0 až 25 m v hornině tř. III a IV</t>
  </si>
  <si>
    <t>-1203892165</t>
  </si>
  <si>
    <t>https://podminky.urs.cz/item/CS_URS_2024_02/224311114</t>
  </si>
  <si>
    <t xml:space="preserve">33,5  "mikropiloty, d=120, 11ks</t>
  </si>
  <si>
    <t>224311116</t>
  </si>
  <si>
    <t>Maloprofilové vrty průběžným sacím vrtáním průměru přes 93 do 156 mm do úklonu 45° v hl 0 až 25 m v hornině tř. V a VI</t>
  </si>
  <si>
    <t>1378748798</t>
  </si>
  <si>
    <t>https://podminky.urs.cz/item/CS_URS_2024_02/224311116</t>
  </si>
  <si>
    <t xml:space="preserve">16,5  "mikropiloty, d=120, 11ks</t>
  </si>
  <si>
    <t>282602112</t>
  </si>
  <si>
    <t>Injektování povrchové s dvojitým obturátorem mikropilot nebo kotev tlakem přes 0,60 do 2,0 MPa</t>
  </si>
  <si>
    <t>1612526366</t>
  </si>
  <si>
    <t>https://podminky.urs.cz/item/CS_URS_2024_02/282602112</t>
  </si>
  <si>
    <t>Poznámka k položce:_x000d_
včetně injekční směsi</t>
  </si>
  <si>
    <t>53395020</t>
  </si>
  <si>
    <t>obturátor dvojitý</t>
  </si>
  <si>
    <t>-216039254</t>
  </si>
  <si>
    <t>283111113</t>
  </si>
  <si>
    <t>Zřízení ocelových, trubkových mikropilot tlakové i tahové svislé nebo odklon od svislice do 60° část hladká, průměru přes 105 do 115 mm</t>
  </si>
  <si>
    <t>-845923386</t>
  </si>
  <si>
    <t>https://podminky.urs.cz/item/CS_URS_2024_02/283111113</t>
  </si>
  <si>
    <t xml:space="preserve">50  "mikropiloty, d=120, 11ks</t>
  </si>
  <si>
    <t>231611114.1</t>
  </si>
  <si>
    <t xml:space="preserve">Výztuž mikropilot betonovaných do země </t>
  </si>
  <si>
    <t>1808945586</t>
  </si>
  <si>
    <t xml:space="preserve">50*24,2*0,001*1,1  "statika</t>
  </si>
  <si>
    <t>283131113</t>
  </si>
  <si>
    <t>Zřízení hlav trubkových mikropilot namáhaných tlakem i tahem, průměru přes 105 do 115 mm</t>
  </si>
  <si>
    <t>533330061</t>
  </si>
  <si>
    <t>https://podminky.urs.cz/item/CS_URS_2024_02/283131113</t>
  </si>
  <si>
    <t>13513120</t>
  </si>
  <si>
    <t>ocel široká jakost S235JR 180x10mm</t>
  </si>
  <si>
    <t>-871048161</t>
  </si>
  <si>
    <t>(2,3*11+0,8*44)*0,001*1,1</t>
  </si>
  <si>
    <t>-214201758</t>
  </si>
  <si>
    <t xml:space="preserve">8,9*3,2*0,05  "severní dvůr -poklad. beton</t>
  </si>
  <si>
    <t>273321611</t>
  </si>
  <si>
    <t>Základy z betonu železového (bez výztuže) desky z betonu bez zvláštních nároků na prostředí tř. C 30/37</t>
  </si>
  <si>
    <t>485007748</t>
  </si>
  <si>
    <t>https://podminky.urs.cz/item/CS_URS_2024_02/273321611</t>
  </si>
  <si>
    <t xml:space="preserve">(5,7+13)*0,22  "výtah  D1</t>
  </si>
  <si>
    <t xml:space="preserve">2,3*2,8*0,2  "D5</t>
  </si>
  <si>
    <t>273351121</t>
  </si>
  <si>
    <t>Bednění základů desek zřízení</t>
  </si>
  <si>
    <t>-989218782</t>
  </si>
  <si>
    <t>https://podminky.urs.cz/item/CS_URS_2024_02/273351121</t>
  </si>
  <si>
    <t xml:space="preserve">(8,9+2,5*2+2,5)*2*0,22  "výtah</t>
  </si>
  <si>
    <t xml:space="preserve">(2,3+2,8)*2*0,2  "D5</t>
  </si>
  <si>
    <t>273351122</t>
  </si>
  <si>
    <t>Bednění základů desek odstranění</t>
  </si>
  <si>
    <t>1433955518</t>
  </si>
  <si>
    <t>https://podminky.urs.cz/item/CS_URS_2024_02/273351122</t>
  </si>
  <si>
    <t>273361821</t>
  </si>
  <si>
    <t>Výztuž základů desek z betonářské oceli 10 505 (R) nebo BSt 500</t>
  </si>
  <si>
    <t>-201764029</t>
  </si>
  <si>
    <t>https://podminky.urs.cz/item/CS_URS_2024_02/273361821</t>
  </si>
  <si>
    <t xml:space="preserve">18,7*15,8*0,001*1,1  "D1,  deska pod výtahem + 10%</t>
  </si>
  <si>
    <t xml:space="preserve">2,6*2*51,2*0,001  "HEB 180</t>
  </si>
  <si>
    <t xml:space="preserve">2,3*2,8*15,8*0,001*1,2  "D5</t>
  </si>
  <si>
    <t>274321511</t>
  </si>
  <si>
    <t>Základy z betonu železového (bez výztuže) pasy z betonu bez zvláštních nároků na prostředí tř. C 25/30</t>
  </si>
  <si>
    <t>-863628001</t>
  </si>
  <si>
    <t>https://podminky.urs.cz/item/CS_URS_2024_02/274321511</t>
  </si>
  <si>
    <t xml:space="preserve">0,4*0,9*4,9  "ZT3 - výtah</t>
  </si>
  <si>
    <t>-425597284</t>
  </si>
  <si>
    <t xml:space="preserve">(0,9+0,4)*2*4,9  "ZT3 - výtah</t>
  </si>
  <si>
    <t>971891478</t>
  </si>
  <si>
    <t>1754832321</t>
  </si>
  <si>
    <t xml:space="preserve">197*0,001  "Statika  ZT3</t>
  </si>
  <si>
    <t>279321347</t>
  </si>
  <si>
    <t>Základové zdi z betonu železového (bez výztuže) bez zvláštních nároků na prostředí tř. C 25/30</t>
  </si>
  <si>
    <t>-1142022343</t>
  </si>
  <si>
    <t>https://podminky.urs.cz/item/CS_URS_2024_02/279321347</t>
  </si>
  <si>
    <t xml:space="preserve">(7,9+4,3+5,7+4,6)*0,2  "St1, St2, ST3, St4, </t>
  </si>
  <si>
    <t>279351121</t>
  </si>
  <si>
    <t>Bednění základových zdí rovné oboustranné za každou stranu zřízení</t>
  </si>
  <si>
    <t>548418116</t>
  </si>
  <si>
    <t>https://podminky.urs.cz/item/CS_URS_2024_02/279351121</t>
  </si>
  <si>
    <t xml:space="preserve">(7,9+4,3+5,7+4,6)*2  "St1, St2, ST3, St4, </t>
  </si>
  <si>
    <t>279351122</t>
  </si>
  <si>
    <t>Bednění základových zdí rovné oboustranné za každou stranu odstranění</t>
  </si>
  <si>
    <t>-672703887</t>
  </si>
  <si>
    <t>https://podminky.urs.cz/item/CS_URS_2024_02/279351122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</si>
  <si>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</si>
  <si>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</si>
  <si>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-416239125</t>
  </si>
  <si>
    <t>https://podminky.urs.cz/item/CS_URS_2024_02/279361821</t>
  </si>
  <si>
    <t xml:space="preserve">(2*58+555)*0,001*1,2  "statika St1 - St4</t>
  </si>
  <si>
    <t>-1698760414</t>
  </si>
  <si>
    <t>1,1*1,1*0,43</t>
  </si>
  <si>
    <t>2*2,5*0,665+0,6*1,8*0,3</t>
  </si>
  <si>
    <t>2*2,5*0,675+0,6*1,8*0,3*2</t>
  </si>
  <si>
    <t>2*4*0,665+0,6*1,8*0,3*2</t>
  </si>
  <si>
    <t>311321611</t>
  </si>
  <si>
    <t>Nadzákladové zdi z betonu železového (bez výztuže) nosné bez zvláštních nároků na vliv prostředí tř. C 30/37</t>
  </si>
  <si>
    <t>1128577307</t>
  </si>
  <si>
    <t>https://podminky.urs.cz/item/CS_URS_2024_02/311321611</t>
  </si>
  <si>
    <t xml:space="preserve">132*0,2  "výtahová šachta dle statiky - St5</t>
  </si>
  <si>
    <t xml:space="preserve">(9,8+2,7)*0,57*0,15  "atika  AT</t>
  </si>
  <si>
    <t>311353111</t>
  </si>
  <si>
    <t>Bednění šachet oboustranné za každou stranu zřízení</t>
  </si>
  <si>
    <t>1047070054</t>
  </si>
  <si>
    <t>https://podminky.urs.cz/item/CS_URS_2024_02/311353111</t>
  </si>
  <si>
    <t>132*2+2,9*14,6*2 " St5</t>
  </si>
  <si>
    <t xml:space="preserve">(9,8+2,7)*0,57*2  "atika</t>
  </si>
  <si>
    <t>311353112</t>
  </si>
  <si>
    <t>Bednění šachet oboustranné za každou stranu odstranění</t>
  </si>
  <si>
    <t>-1819680190</t>
  </si>
  <si>
    <t>https://podminky.urs.cz/item/CS_URS_2024_02/311353112</t>
  </si>
  <si>
    <t>-498119377</t>
  </si>
  <si>
    <t xml:space="preserve">132*11*0,001*1,2  "výtahová šachta  St5</t>
  </si>
  <si>
    <t xml:space="preserve">118*0,001*1,2  "atika  AT</t>
  </si>
  <si>
    <t>330321610</t>
  </si>
  <si>
    <t>Sloupy, pilíře, táhla, rámové stojky, vzpěry z betonu železového (bez výztuže) bez zvláštních nároků na vliv prostředí tř. C 30/37</t>
  </si>
  <si>
    <t>500075087</t>
  </si>
  <si>
    <t>https://podminky.urs.cz/item/CS_URS_2024_02/330321610</t>
  </si>
  <si>
    <t>Stěna u výtahu</t>
  </si>
  <si>
    <t xml:space="preserve">0,3*0,3*(14,5+10,5)  "SL1</t>
  </si>
  <si>
    <t xml:space="preserve">0,3*0,3*(14,5+14,5)  "SL2</t>
  </si>
  <si>
    <t xml:space="preserve">0,3*0,49*(14,5+14,5)  "SL3</t>
  </si>
  <si>
    <t>331351121</t>
  </si>
  <si>
    <t>Bednění hranatých sloupů a pilířů včetně vzepření průřezu pravoúhlého čtyřúhelníka výšky do 4 m, průřezu přes 0,08 do 0,16 m2 zřízení</t>
  </si>
  <si>
    <t>1595169118</t>
  </si>
  <si>
    <t>https://podminky.urs.cz/item/CS_URS_2024_02/331351121</t>
  </si>
  <si>
    <t xml:space="preserve">4*0,3*(14,5+10,5)  "SL1</t>
  </si>
  <si>
    <t xml:space="preserve">4*0,3*(14,5+14,5)  "SL2</t>
  </si>
  <si>
    <t xml:space="preserve">(0,3+0,49)*2*(14,5+14,5)  "SL3</t>
  </si>
  <si>
    <t>331351122</t>
  </si>
  <si>
    <t>Bednění hranatých sloupů a pilířů včetně vzepření průřezu pravoúhlého čtyřúhelníka výšky do 4 m, průřezu přes 0,08 do 0,16 m2 odstranění</t>
  </si>
  <si>
    <t>1100289144</t>
  </si>
  <si>
    <t>https://podminky.urs.cz/item/CS_URS_2024_02/331351122</t>
  </si>
  <si>
    <t>331361821</t>
  </si>
  <si>
    <t>Výztuž sloupů, pilířů, rámových stojek, táhel nebo vzpěr hranatých svislých nebo šikmých (odkloněných) z betonářské oceli 10 505 (R) nebo BSt 500</t>
  </si>
  <si>
    <t>877645208</t>
  </si>
  <si>
    <t>https://podminky.urs.cz/item/CS_URS_2024_02/331361821</t>
  </si>
  <si>
    <t xml:space="preserve">11,4*25*0,001*1,2  "SL1 + 20%</t>
  </si>
  <si>
    <t xml:space="preserve">11,5*29*0,001*1,2  "SL2</t>
  </si>
  <si>
    <t xml:space="preserve">11,9*29*0,001*1,2  "SL3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</si>
  <si>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</si>
  <si>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</si>
  <si>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1965667679</t>
  </si>
  <si>
    <t>https://podminky.urs.cz/item/CS_URS_2024_02/411322626</t>
  </si>
  <si>
    <t xml:space="preserve">5,46*0,15*3+12,8*0,15*2   "D2  výtah</t>
  </si>
  <si>
    <t xml:space="preserve">24*0,15  "D3</t>
  </si>
  <si>
    <t xml:space="preserve">4,6*0,15*2  "D4</t>
  </si>
  <si>
    <t xml:space="preserve">4,6*0,25  "D6  - dno výtahu</t>
  </si>
  <si>
    <t xml:space="preserve">0,3*0,25*3,2  "T1, trám </t>
  </si>
  <si>
    <t xml:space="preserve">(2,9+2,9)*0,3*0,1  "T2</t>
  </si>
  <si>
    <t xml:space="preserve">2,9*0,3*0,1*5  "T3</t>
  </si>
  <si>
    <t xml:space="preserve">10,4*0,4*0,3  "T4</t>
  </si>
  <si>
    <t>840573723</t>
  </si>
  <si>
    <t xml:space="preserve">5,46*3+12,8*2+(4,7*2+1,9*3)*0,2   "D2  výtah</t>
  </si>
  <si>
    <t xml:space="preserve">24*2+8,9*0,15  "D3</t>
  </si>
  <si>
    <t xml:space="preserve">4,6*2+(2,5*2+2,4)*0,15  "D4</t>
  </si>
  <si>
    <t>-475562227</t>
  </si>
  <si>
    <t>553076387</t>
  </si>
  <si>
    <t>104,645 "stropy u výtahu</t>
  </si>
  <si>
    <t>-1030963354</t>
  </si>
  <si>
    <t>413351111</t>
  </si>
  <si>
    <t>Bednění nosníků a průvlaků - bez podpěrné konstrukce výška nosníku po spodní líc stropní desky do 100 cm zřízení</t>
  </si>
  <si>
    <t>-2062328082</t>
  </si>
  <si>
    <t>https://podminky.urs.cz/item/CS_URS_2024_02/413351111</t>
  </si>
  <si>
    <t xml:space="preserve">(0,3+0,25*2)*3,2  "T1, trám </t>
  </si>
  <si>
    <t xml:space="preserve">(2,9+2,9)*(0,3+0,12*2)  "T2</t>
  </si>
  <si>
    <t xml:space="preserve">2,9*(0,3+0,1*2)*5  "T3</t>
  </si>
  <si>
    <t xml:space="preserve">10,4*(0,4*2+0,3)  "T4</t>
  </si>
  <si>
    <t>413351112</t>
  </si>
  <si>
    <t>Bednění nosníků a průvlaků - bez podpěrné konstrukce výška nosníku po spodní líc stropní desky do 100 cm odstranění</t>
  </si>
  <si>
    <t>-285549131</t>
  </si>
  <si>
    <t>https://podminky.urs.cz/item/CS_URS_2024_02/413351112</t>
  </si>
  <si>
    <t>413352111</t>
  </si>
  <si>
    <t>Podpěrná konstrukce nosníků a průvlaků výšky podepření do 4 m výšky nosníku (po spodní hranu stropní desky) do 100 cm zřízení</t>
  </si>
  <si>
    <t>-447789630</t>
  </si>
  <si>
    <t>https://podminky.urs.cz/item/CS_URS_2024_02/413352111</t>
  </si>
  <si>
    <t xml:space="preserve">24,382  "podpěry trámů</t>
  </si>
  <si>
    <t>413352112</t>
  </si>
  <si>
    <t>Podpěrná konstrukce nosníků a průvlaků výšky podepření do 4 m výšky nosníku (po spodní hranu stropní desky) do 100 cm odstranění</t>
  </si>
  <si>
    <t>1375531247</t>
  </si>
  <si>
    <t>https://podminky.urs.cz/item/CS_URS_2024_02/413352112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</si>
  <si>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</si>
  <si>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</si>
  <si>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187767510</t>
  </si>
  <si>
    <t>https://podminky.urs.cz/item/CS_URS_2024_02/411361821</t>
  </si>
  <si>
    <t xml:space="preserve">(5,46*3*16,8+12,8*2*15,8)*0,001*1,2   "D2  výtah</t>
  </si>
  <si>
    <t xml:space="preserve">24*8,88*0,001*1,2  "D3</t>
  </si>
  <si>
    <t xml:space="preserve">4,6*2*7,9*0,001*1,1  "D4</t>
  </si>
  <si>
    <t xml:space="preserve">4,6*2*7,9*0,001*1,1  "D6</t>
  </si>
  <si>
    <t xml:space="preserve">3,2*6,6*0,001*1,2  "T1, trám </t>
  </si>
  <si>
    <t xml:space="preserve">(2,9+2,9)*6,9*0,001*1,2  "T2</t>
  </si>
  <si>
    <t xml:space="preserve">2,9*5*9,4*0,001*1,2  "T3</t>
  </si>
  <si>
    <t xml:space="preserve">10,4*8,94*0,001*1,2  "T4</t>
  </si>
  <si>
    <t xml:space="preserve">13,2*0,001*1,1  "závěsy  U80+KR20</t>
  </si>
  <si>
    <t>-1749045164</t>
  </si>
  <si>
    <t xml:space="preserve">0,3*0,25*6,7*5  " V6</t>
  </si>
  <si>
    <t>-1067066550</t>
  </si>
  <si>
    <t xml:space="preserve">2*0,25*6,7*5  " V6</t>
  </si>
  <si>
    <t>57844524</t>
  </si>
  <si>
    <t>2131343245</t>
  </si>
  <si>
    <t xml:space="preserve">167,5*1,2*0,001  "statika  V6</t>
  </si>
  <si>
    <t>430321414</t>
  </si>
  <si>
    <t>Schodišťové konstrukce a rampy z betonu železového (bez výztuže) stupně, schodnice, ramena, podesty s nosníky tř. C 25/30</t>
  </si>
  <si>
    <t>-1281362921</t>
  </si>
  <si>
    <t>https://podminky.urs.cz/item/CS_URS_2024_02/430321414</t>
  </si>
  <si>
    <t>vstupní rampa</t>
  </si>
  <si>
    <t>(0,9*2+1,8)*3,2*0,3+(0,9*2+2,8)*1,8*0,3+0,9*6*0,3</t>
  </si>
  <si>
    <t>431351121</t>
  </si>
  <si>
    <t>Bednění podest, podstupňových desek a ramp včetně podpěrné konstrukce výšky do 4 m půdorysně přímočarých zřízení</t>
  </si>
  <si>
    <t>-1503243797</t>
  </si>
  <si>
    <t>https://podminky.urs.cz/item/CS_URS_2024_02/431351121</t>
  </si>
  <si>
    <t>(0,9*4*3,2)+(0,9*4*1,8)+12*0,3</t>
  </si>
  <si>
    <t>431351122</t>
  </si>
  <si>
    <t>Bednění podest, podstupňových desek a ramp včetně podpěrné konstrukce výšky do 4 m půdorysně přímočarých odstranění</t>
  </si>
  <si>
    <t>-741001028</t>
  </si>
  <si>
    <t>https://podminky.urs.cz/item/CS_URS_2024_02/431351122</t>
  </si>
  <si>
    <t>430362021</t>
  </si>
  <si>
    <t>Výztuž schodišťových konstrukcí a ramp stupňů, schodnic, ramen, podest s nosníky ze svařovaných sítí z drátů typu KARI</t>
  </si>
  <si>
    <t>-1036992933</t>
  </si>
  <si>
    <t>https://podminky.urs.cz/item/CS_URS_2024_02/430362021</t>
  </si>
  <si>
    <t xml:space="preserve">(6,8*1,9)*7,9*2*0,001  "KARI  8/100</t>
  </si>
  <si>
    <t xml:space="preserve">Osazení kotev tyčových se zainjektováními délka 0,5 m a průměru do16 mm, </t>
  </si>
  <si>
    <t>-199891934</t>
  </si>
  <si>
    <t>250 "kotvení stropních desek</t>
  </si>
  <si>
    <t>-1737199221</t>
  </si>
  <si>
    <t>13021012</t>
  </si>
  <si>
    <t>tyč ocelová kruhová žebírková DIN 488 jakost B500B (10 505) výztuž do betonu D 10mm</t>
  </si>
  <si>
    <t>1298852848</t>
  </si>
  <si>
    <t xml:space="preserve">0,5*200*0,6*0,001  "R10</t>
  </si>
  <si>
    <t>1387447012</t>
  </si>
  <si>
    <t xml:space="preserve">15  "předpoklad 10%</t>
  </si>
  <si>
    <t>-1470711218</t>
  </si>
  <si>
    <t xml:space="preserve">(1,1*1,1)*2  "1PP</t>
  </si>
  <si>
    <t xml:space="preserve">(2*2,5+0,6*1,8)*2  "1NP</t>
  </si>
  <si>
    <t xml:space="preserve">(2*2,5+0,6*1,8*2)*2  "2NP</t>
  </si>
  <si>
    <t xml:space="preserve">(2*4+0,6*1,8*2)*2  "3NP</t>
  </si>
  <si>
    <t>49,22*1,05 'Přepočtené koeficientem množství</t>
  </si>
  <si>
    <t>-1588574196</t>
  </si>
  <si>
    <t>-2020064399</t>
  </si>
  <si>
    <t xml:space="preserve">30 "oprava navazujících omítek k zazděným otvorům </t>
  </si>
  <si>
    <t>1172331902</t>
  </si>
  <si>
    <t xml:space="preserve">0,3*(14,5+10,5)  "SL1</t>
  </si>
  <si>
    <t xml:space="preserve">0,3*(14,5+14,5)  "SL2</t>
  </si>
  <si>
    <t xml:space="preserve">0,49*(14,5+14,5)  "SL3</t>
  </si>
  <si>
    <t>6,3*1,4 +1,2*1,4 "1PP - část ZB</t>
  </si>
  <si>
    <t>40,91*1,05 'Přepočtené koeficientem množství</t>
  </si>
  <si>
    <t>1816863556</t>
  </si>
  <si>
    <t>1254890356</t>
  </si>
  <si>
    <t xml:space="preserve">36,4 "vybourané otvory  ve stávající budově</t>
  </si>
  <si>
    <t>617131101</t>
  </si>
  <si>
    <t>Podkladní a spojovací vrstva vnitřních omítaných ploch cementový postřik nanášený ručně celoplošně světlíků nebo výtahových šachet</t>
  </si>
  <si>
    <t>1084678789</t>
  </si>
  <si>
    <t>https://podminky.urs.cz/item/CS_URS_2024_02/617131101</t>
  </si>
  <si>
    <t xml:space="preserve">132  "výtahová šachta 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</si>
  <si>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</si>
  <si>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</si>
  <si>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1405567617</t>
  </si>
  <si>
    <t>https://podminky.urs.cz/item/CS_URS_2024_02/617321141</t>
  </si>
  <si>
    <t>1880312750</t>
  </si>
  <si>
    <t xml:space="preserve">(P37+P38)*0,08   "podesty výtahu</t>
  </si>
  <si>
    <t>P34*0,07</t>
  </si>
  <si>
    <t>1509140682</t>
  </si>
  <si>
    <t>1703774658</t>
  </si>
  <si>
    <t>-437149401</t>
  </si>
  <si>
    <t xml:space="preserve">(P37+P38+P34)*4,5*0,001   "KARI 6 / 100</t>
  </si>
  <si>
    <t>1728830450</t>
  </si>
  <si>
    <t xml:space="preserve">(5,4+1,7)*2  " mistnosi se skladbou  P34</t>
  </si>
  <si>
    <t xml:space="preserve">(2+4,6+1)*3*2  "P37, P38</t>
  </si>
  <si>
    <t>642943111</t>
  </si>
  <si>
    <t>Osazování ocelových úhelníkových rámů s dveřními křídly na cementovou maltu, o ploše otvoru do 2,5 m2</t>
  </si>
  <si>
    <t>279590664</t>
  </si>
  <si>
    <t>https://podminky.urs.cz/item/CS_URS_2024_02/642943111</t>
  </si>
  <si>
    <t xml:space="preserve">7  "výtahové vstupy</t>
  </si>
  <si>
    <t>642943119</t>
  </si>
  <si>
    <t>Osazování ocelových úhelníkových rámů s dveřními křídly na cementovou maltu, o ploše otvoru Příplatek k cenám za osazení ocelových rámů výtahových dveří do zděné nebo betonové výtahové šachty</t>
  </si>
  <si>
    <t>1960096519</t>
  </si>
  <si>
    <t>https://podminky.urs.cz/item/CS_URS_2024_02/642943119</t>
  </si>
  <si>
    <t>Poznámka k položce:_x000d_
Dveře jsou součástí dodávky výtahu</t>
  </si>
  <si>
    <t>-885928554</t>
  </si>
  <si>
    <t xml:space="preserve">12*15,5  "venkovní stěna</t>
  </si>
  <si>
    <t>1564921661</t>
  </si>
  <si>
    <t>186*150 'Přepočtené koeficientem množství</t>
  </si>
  <si>
    <t>940888948</t>
  </si>
  <si>
    <t>1168879214</t>
  </si>
  <si>
    <t>1389780130</t>
  </si>
  <si>
    <t>1336591187</t>
  </si>
  <si>
    <t>-1849624877</t>
  </si>
  <si>
    <t xml:space="preserve">4  "lešení na podesty</t>
  </si>
  <si>
    <t>1788725363</t>
  </si>
  <si>
    <t>4*180 'Přepočtené koeficientem množství</t>
  </si>
  <si>
    <t>-2078647548</t>
  </si>
  <si>
    <t>-78752540</t>
  </si>
  <si>
    <t xml:space="preserve">3  "lešení na schodišti</t>
  </si>
  <si>
    <t>-1745293825</t>
  </si>
  <si>
    <t>3*180 'Přepočtené koeficientem množství</t>
  </si>
  <si>
    <t>-8567938</t>
  </si>
  <si>
    <t>949311112</t>
  </si>
  <si>
    <t>Lešení trubkové do šachet (výtahových, potrubních) o půdorysné ploše do 6 m2, výšky přes 10 do 20 m montáž</t>
  </si>
  <si>
    <t>-1650508061</t>
  </si>
  <si>
    <t>https://podminky.urs.cz/item/CS_URS_2024_02/949311112</t>
  </si>
  <si>
    <t xml:space="preserve">14  "výška šachty</t>
  </si>
  <si>
    <t>949311211</t>
  </si>
  <si>
    <t>Lešení trubkové do šachet (výtahových, potrubních) o půdorysné ploše do 6 m2, výšky do 10 m příplatek k ceně za každý den použití</t>
  </si>
  <si>
    <t>-2010985512</t>
  </si>
  <si>
    <t>https://podminky.urs.cz/item/CS_URS_2024_02/949311211</t>
  </si>
  <si>
    <t>14*150 'Přepočtené koeficientem množství</t>
  </si>
  <si>
    <t>949311812</t>
  </si>
  <si>
    <t>Lešení trubkové do šachet (výtahových, potrubních) o půdorysné ploše do 6 m2, výšky přes 10 do 20 m demontáž</t>
  </si>
  <si>
    <t>183705887</t>
  </si>
  <si>
    <t>https://podminky.urs.cz/item/CS_URS_2024_02/949311812</t>
  </si>
  <si>
    <t>9493122R</t>
  </si>
  <si>
    <t>Dodávka a Montáž VÝTAHOVÉ KCE a TECHNOLOGIE, včetně zkoušek a revize</t>
  </si>
  <si>
    <t>-1067952449</t>
  </si>
  <si>
    <t>Poznámka k položce:_x000d_
Technické podmínky jsou uvedeny v TZ D.1.1.a</t>
  </si>
  <si>
    <t>94900261R</t>
  </si>
  <si>
    <t xml:space="preserve">JEŘÁB - Montáž, demontáž a provoz </t>
  </si>
  <si>
    <t>-1854586587</t>
  </si>
  <si>
    <t>-1729875781</t>
  </si>
  <si>
    <t xml:space="preserve">129,5  "celková plocha výtahové přístavby</t>
  </si>
  <si>
    <t>129,5*1,05 'Přepočtené koeficientem množství</t>
  </si>
  <si>
    <t>-1025878890</t>
  </si>
  <si>
    <t>76336468R</t>
  </si>
  <si>
    <t>Opláštění pohledového fasádního deskového panelu sklobetonovou kompozitní deskou tl. 12mm, včetně dodávky</t>
  </si>
  <si>
    <t>-1749068327</t>
  </si>
  <si>
    <t xml:space="preserve">Poznámka k položce:_x000d_
Nosný ocelový rošt kotvený do ŽB stěny.L kotvy spřerušeným tepelným mostem.  Konec bude bez víček.</t>
  </si>
  <si>
    <t xml:space="preserve">(0,15+0,4+0,05+0,45)*8,6  "B55,  atikový fasádní panel, l=8,6m, 1ks</t>
  </si>
  <si>
    <t xml:space="preserve">1,075*3,82*4  "B56, fasádní panel, l=3,82, 4ks</t>
  </si>
  <si>
    <t xml:space="preserve">1,075*3,55*2  "B57,  fasádní panel, l=3,55, 2ks</t>
  </si>
  <si>
    <t xml:space="preserve">1,075*1,42*2  "B58,  fasádní panel, l=1,42, 2ks</t>
  </si>
  <si>
    <t>76336470R</t>
  </si>
  <si>
    <t>Opláštění fasádní římsy sklobetonovou kompozitní deskou tl. 12mm ve tvaru UL (bez spáry na nároží). včetně dodávky</t>
  </si>
  <si>
    <t>84005783</t>
  </si>
  <si>
    <t>Poznámka k položce:_x000d_
Nosný ocelový rošt kotvený do žb stropní desky. _x000d_
Konec prvku bez víček.</t>
  </si>
  <si>
    <t xml:space="preserve">(0,1+0,15+0,4)*8,6*3    "B54  fasádní římsa, l.=8,6m, 3ks</t>
  </si>
  <si>
    <t>7633647R</t>
  </si>
  <si>
    <t xml:space="preserve">Opláštění pohledových fasádních sloupů sklobetonovou kompozitní deskou tl. 12mm ve tvaru U (bez spár na nároží), včetně dodávky </t>
  </si>
  <si>
    <t>-1028235409</t>
  </si>
  <si>
    <t>Poznámka k položce:_x000d_
Nosný ocelový rošt kotvený do ŽB sloupu. Konce prvku bez víček._x000d_
L kotvy s přerušeným tepelným mostem._x000d_
Povrch - hladký</t>
  </si>
  <si>
    <t xml:space="preserve">(0,1*2+0,3)*3,82*14   "B51 - Pohledový fasádní sloup U 300, l.= 3,82m, 14ks</t>
  </si>
  <si>
    <t xml:space="preserve">(0,1*2+0,3)*3,55*6    "B52 - Pohledový fasádní sloup U 300, l.= 3,55m, 6ks</t>
  </si>
  <si>
    <t xml:space="preserve">(0,1*2+0,3)*1,42*7  "B53 - Pohledový fasádní sloup U 300, l.= 1,42m, 7ks</t>
  </si>
  <si>
    <t>-2068085684</t>
  </si>
  <si>
    <t xml:space="preserve">F13  "SpodnÍ - sokl </t>
  </si>
  <si>
    <t>-1044048733</t>
  </si>
  <si>
    <t>F13+F11</t>
  </si>
  <si>
    <t>123,28*1,05 'Přepočtené koeficientem množství</t>
  </si>
  <si>
    <t>1256929453</t>
  </si>
  <si>
    <t xml:space="preserve">F13  "marmolit</t>
  </si>
  <si>
    <t>28,55*1,05 'Přepočtené koeficientem množství</t>
  </si>
  <si>
    <t>1833645651</t>
  </si>
  <si>
    <t xml:space="preserve">F13  "spodní část</t>
  </si>
  <si>
    <t>-1315408589</t>
  </si>
  <si>
    <t>-1739329476</t>
  </si>
  <si>
    <t>773252702</t>
  </si>
  <si>
    <t xml:space="preserve">(12,6*6+9,1)*0,3+(8,6*3*0,45)+8,6*0,85  "rámová kce u výtahu</t>
  </si>
  <si>
    <t xml:space="preserve">14*4*0,9  "oprava napojení nové s původní fasádou</t>
  </si>
  <si>
    <t>94,73*1,05 'Přepočtené koeficientem množství</t>
  </si>
  <si>
    <t>-1257962632</t>
  </si>
  <si>
    <t>8,9</t>
  </si>
  <si>
    <t>-611268368</t>
  </si>
  <si>
    <t>8,9*1,05 'Přepočtené koeficientem množství</t>
  </si>
  <si>
    <t>CS ÚRS 2023 02</t>
  </si>
  <si>
    <t>252013961</t>
  </si>
  <si>
    <t>https://podminky.urs.cz/item/CS_URS_2023_02/622252002</t>
  </si>
  <si>
    <t>Poznámka k položce:_x000d_
krycí plechy v barvě fasády u otvorů</t>
  </si>
  <si>
    <t>-1529048993</t>
  </si>
  <si>
    <t xml:space="preserve">-((12,6*6+9,1)*0,3+(8,6*3*0,45)+8,6*0,85)  "rámová kce u výtahu</t>
  </si>
  <si>
    <t>50,4*1,05 'Přepočtené koeficientem množství</t>
  </si>
  <si>
    <t>1918554939</t>
  </si>
  <si>
    <t>P34+P38</t>
  </si>
  <si>
    <t>-1557381816</t>
  </si>
  <si>
    <t>2*8,9+(2,9+1,4)*2,5</t>
  </si>
  <si>
    <t>-767316383</t>
  </si>
  <si>
    <t>46,65*0,0003 'Přepočtené koeficientem množství</t>
  </si>
  <si>
    <t>-1293140313</t>
  </si>
  <si>
    <t xml:space="preserve">(P34+P38)*2  "dvě vrstvy izolace</t>
  </si>
  <si>
    <t>-572336949</t>
  </si>
  <si>
    <t>(F13)*1,2*2 "přístavby s přídavkem na přesahy - dvě vrstvy</t>
  </si>
  <si>
    <t>-855015639</t>
  </si>
  <si>
    <t xml:space="preserve">(P34+P38)  </t>
  </si>
  <si>
    <t>46,65*1,15 'Přepočtené koeficientem množství</t>
  </si>
  <si>
    <t>-1742602449</t>
  </si>
  <si>
    <t>-1398498566</t>
  </si>
  <si>
    <t>Povlakové krytiny - střechy, skladby R.12</t>
  </si>
  <si>
    <t>-1548871141</t>
  </si>
  <si>
    <t xml:space="preserve">(8,9+0,8)*(2,4+0,5)  "severní dvůr - plocha střechy s atikou </t>
  </si>
  <si>
    <t>247220058</t>
  </si>
  <si>
    <t>28,13*0,00032 'Přepočtené koeficientem množství</t>
  </si>
  <si>
    <t>-1432252828</t>
  </si>
  <si>
    <t>-693619069</t>
  </si>
  <si>
    <t>28,13*1,15 'Přepočtené koeficientem množství</t>
  </si>
  <si>
    <t>72693791</t>
  </si>
  <si>
    <t>-917638598</t>
  </si>
  <si>
    <t>-1662935057</t>
  </si>
  <si>
    <t>328402111</t>
  </si>
  <si>
    <t>-338579594</t>
  </si>
  <si>
    <t>28,13*1,05 'Přepočtené koeficientem množství</t>
  </si>
  <si>
    <t>578308501</t>
  </si>
  <si>
    <t>123497881</t>
  </si>
  <si>
    <t xml:space="preserve">8,9*2,4  "plocha bez atik</t>
  </si>
  <si>
    <t>21,36*1,05 'Přepočtené koeficientem množství</t>
  </si>
  <si>
    <t>-1776953640</t>
  </si>
  <si>
    <t xml:space="preserve">9*0,5  "severní dvůr</t>
  </si>
  <si>
    <t>4,5*1,05 'Přepočtené koeficientem množství</t>
  </si>
  <si>
    <t>Příplatek za montáž kolmých atikových prvků skladby R12</t>
  </si>
  <si>
    <t>468646197</t>
  </si>
  <si>
    <t>71269150R</t>
  </si>
  <si>
    <t>Provedení povlakové krytiny střech - ostatní práce - montáž s dodávkou, lišt rohových, koutových a příslušenství</t>
  </si>
  <si>
    <t>-934415423</t>
  </si>
  <si>
    <t>-742219736</t>
  </si>
  <si>
    <t xml:space="preserve">(8,9+2,4)*2*1,15  " vnitřní obvod + 15%</t>
  </si>
  <si>
    <t>1148338499</t>
  </si>
  <si>
    <t>2001418048</t>
  </si>
  <si>
    <t xml:space="preserve">(8,9+0,8+2,4+0,8)*2*1,15  " vnější obvod + 15%</t>
  </si>
  <si>
    <t>-2117126858</t>
  </si>
  <si>
    <t>-2005266107</t>
  </si>
  <si>
    <t>601578475</t>
  </si>
  <si>
    <t>-860511514</t>
  </si>
  <si>
    <t>P34+P37+P38</t>
  </si>
  <si>
    <t>-1983671857</t>
  </si>
  <si>
    <t>P34+P38 "podlaha na terénu</t>
  </si>
  <si>
    <t>18,1*1,05 'Přepočtené koeficientem množství</t>
  </si>
  <si>
    <t>-496458352</t>
  </si>
  <si>
    <t xml:space="preserve">P37  "podesty</t>
  </si>
  <si>
    <t>40,9*1,05 'Přepočtené koeficientem množství</t>
  </si>
  <si>
    <t>-1518890844</t>
  </si>
  <si>
    <t xml:space="preserve">14,5*2,5  "vyrovnávací vrstva výtahu</t>
  </si>
  <si>
    <t>28375801</t>
  </si>
  <si>
    <t>deska EPS 70 fasádní λ=0,039 tl 110mm</t>
  </si>
  <si>
    <t>-2043155966</t>
  </si>
  <si>
    <t>36,25*1,02 'Přepočtené koeficientem množství</t>
  </si>
  <si>
    <t>-1305819344</t>
  </si>
  <si>
    <t xml:space="preserve">P34  "vrstvy s dlažbou</t>
  </si>
  <si>
    <t xml:space="preserve">P37+P38  "vrstvy s teracem</t>
  </si>
  <si>
    <t>-692440029</t>
  </si>
  <si>
    <t>-284941796</t>
  </si>
  <si>
    <t>714</t>
  </si>
  <si>
    <t>Akustická a protiotřesová opatření</t>
  </si>
  <si>
    <t>714451001</t>
  </si>
  <si>
    <t>Montáž antivibračních rohoží stavebních konstrukcí a strojních zařízení z recyklované pryže volně položených vodorovně nebo svisle</t>
  </si>
  <si>
    <t>417399038</t>
  </si>
  <si>
    <t>https://podminky.urs.cz/item/CS_URS_2024_02/714451001</t>
  </si>
  <si>
    <t>(2,45*2,5*2)*2 "izolace pod a nad výtahovou šachtou, tl-50mm - 2x 25mm</t>
  </si>
  <si>
    <t>2,2*(2,87+1,2)+2,3*1,2+2,4*0,25*5 "bok šachty, tl.25mm</t>
  </si>
  <si>
    <t>27245183</t>
  </si>
  <si>
    <t>deska antivibrační recyklovaná pryž tl 24mm černá 1000kg/m3</t>
  </si>
  <si>
    <t>2116208084</t>
  </si>
  <si>
    <t>39,214*1,05 'Přepočtené koeficientem množství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</si>
  <si>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</si>
  <si>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</si>
  <si>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-1014108258</t>
  </si>
  <si>
    <t>https://podminky.urs.cz/item/CS_URS_2024_02/998714103</t>
  </si>
  <si>
    <t>763121451.1</t>
  </si>
  <si>
    <t>Stěna předsazená ze sádrokartonových desek s nosnou konstrukcí z ocelových profilů CW, UW dvojitě opláštěná deskami standardními A tl. 2 x 12,5 mm bez izolace, EI 30, stěna tl. 75 mm, profil 50</t>
  </si>
  <si>
    <t>1932422544</t>
  </si>
  <si>
    <t>plenty na podestách u výtahu přes výšku 2m</t>
  </si>
  <si>
    <t>(0,47+0,2)*(0,89+1,59*2+1,65*2+1,35*2)</t>
  </si>
  <si>
    <t>763121475.1</t>
  </si>
  <si>
    <t>Stěna předsazená ze sádrokartonových desek s nosnou konstrukcí z ocelových profilů CW, UW dvojitě opláštěná deskami vysokopevnostními protipožárními impregnovanými s vysokou mechanickou odolností DFRIH2 tl. 12,5 mm a deskou standardní tl. 12,5mms izolací, EI 30, Rw do 19 dB, stěna tl. 75 mm, profil 50</t>
  </si>
  <si>
    <t>1591279540</t>
  </si>
  <si>
    <t xml:space="preserve">(0,47+0,2)*2*7  "plenty na podestách u výtahu do výše 2m</t>
  </si>
  <si>
    <t>-419852103</t>
  </si>
  <si>
    <t xml:space="preserve">deska podhledová minerální , skrytá spára jemná hladká bílá 15x600x600mm       </t>
  </si>
  <si>
    <t>-69070065</t>
  </si>
  <si>
    <t xml:space="preserve">2,1*1,9   "S00.1a</t>
  </si>
  <si>
    <t xml:space="preserve">12,7+5,5  "S01.3a, S01.2a</t>
  </si>
  <si>
    <t xml:space="preserve">12,2+5,5  "S02.3a, S02.2a</t>
  </si>
  <si>
    <t xml:space="preserve">12,3+5,4  "S03.3a, S03.2a</t>
  </si>
  <si>
    <t>-1734924556</t>
  </si>
  <si>
    <t xml:space="preserve">6,6*(0,5+0,75)  "S01.03a, S01.02a - kaslíky</t>
  </si>
  <si>
    <t xml:space="preserve">1,34*2,6  "část S02.02</t>
  </si>
  <si>
    <t xml:space="preserve">6,4*(0,5+0,75)  "S02.03a, S02.02a - kaslíky</t>
  </si>
  <si>
    <t xml:space="preserve">2,6*1,34+(4,5+1,9)*0,9  "S03.02 + kaslíky</t>
  </si>
  <si>
    <t>-626551224</t>
  </si>
  <si>
    <t>764244409</t>
  </si>
  <si>
    <t>Oplechování horních ploch zdí a nadezdívek (atik) z titanzinkového předzvětralého plechu mechanicky kotvené rš 800 mm</t>
  </si>
  <si>
    <t>-1003656186</t>
  </si>
  <si>
    <t>https://podminky.urs.cz/item/CS_URS_2024_02/764244409</t>
  </si>
  <si>
    <t xml:space="preserve">8,9  "K/05, atika</t>
  </si>
  <si>
    <t>764311603.1</t>
  </si>
  <si>
    <t>Lemování zdí z pozinkovaného plechu s povrchovou úpravou boční nebo horní rovné, rš 250 mm</t>
  </si>
  <si>
    <t>-100760824</t>
  </si>
  <si>
    <t xml:space="preserve">7,9*3  "krycí  profily na podestác v barvě fasádních prvků</t>
  </si>
  <si>
    <t>-277066454</t>
  </si>
  <si>
    <t>1507445942</t>
  </si>
  <si>
    <t>346272226</t>
  </si>
  <si>
    <t>Přizdívky z pórobetonových tvárnic objemová hmotnost do 500 kg/m3, na tenké maltové lože, tloušťka přizdívky 75 mm</t>
  </si>
  <si>
    <t>-1762170838</t>
  </si>
  <si>
    <t>https://podminky.urs.cz/item/CS_URS_2024_02/346272226</t>
  </si>
  <si>
    <t xml:space="preserve">1,075*0,35*2  "sokl u výtahu - vyrovnávací vyzdívka parapetu tl.70mm pod okno O105</t>
  </si>
  <si>
    <t>2130108134</t>
  </si>
  <si>
    <t>2 "T05</t>
  </si>
  <si>
    <t>1649720046</t>
  </si>
  <si>
    <t xml:space="preserve">1,075*2   "T05 </t>
  </si>
  <si>
    <t>-584175322</t>
  </si>
  <si>
    <t>-1355474803</t>
  </si>
  <si>
    <t xml:space="preserve">2,45*3,55   "PS.104,  1NP</t>
  </si>
  <si>
    <t xml:space="preserve">Stěna dveřní fasádní, dveře  dvoukřídlé celoprosklené v Al rámu, s proskleným nadsvětlíkem,a bočním pevným sklem</t>
  </si>
  <si>
    <t>603207122</t>
  </si>
  <si>
    <t>Poznámka k položce:_x000d_
bezpečnostní tvrzené dvojsklo_x000d_
bezpečnostní polepy_x000d_
madlo, samozavírač, kordinátor zavírání, panikové kování, elektromotorický zámek_x000d_
kování nerez</t>
  </si>
  <si>
    <t xml:space="preserve">2,45*3,55  "PS.104,  1NP</t>
  </si>
  <si>
    <t>767163101</t>
  </si>
  <si>
    <t>Montáž zábradlí přímého v interiéru v rovině (na rovné ploše) kotveného do zdiva nebo lehčeného betonu</t>
  </si>
  <si>
    <t>-1104222406</t>
  </si>
  <si>
    <t>https://podminky.urs.cz/item/CS_URS_2024_02/767163101</t>
  </si>
  <si>
    <t>55342284</t>
  </si>
  <si>
    <t>zábradlí s hranatým sloupkem a hranatými pruty s horním kotvením</t>
  </si>
  <si>
    <t>724532009</t>
  </si>
  <si>
    <t xml:space="preserve">1,075*3  "Z.02, výtahová podesta</t>
  </si>
  <si>
    <t>6312608R</t>
  </si>
  <si>
    <t>zábradlí ocelové - madlo, jedna vodorovná výplň, výška 0,9m, včetně povrchové úpravy</t>
  </si>
  <si>
    <t>-1348847014</t>
  </si>
  <si>
    <t xml:space="preserve">1,605+0,565+0,15  "Z.04 , podél venkovního schodiště</t>
  </si>
  <si>
    <t>63126081R</t>
  </si>
  <si>
    <t>zábradlí ocelové - madlo, dvě vodorovná výplně, výška 0,9m, včetně povrchové úpravy</t>
  </si>
  <si>
    <t>334749324</t>
  </si>
  <si>
    <t xml:space="preserve">0,3+3,315+0,865  "Z03  -podél venkovní rampy</t>
  </si>
  <si>
    <t>767165111</t>
  </si>
  <si>
    <t>Montáž zábradlí madel šroubováním</t>
  </si>
  <si>
    <t>-612026163</t>
  </si>
  <si>
    <t>https://podminky.urs.cz/item/CS_URS_2024_02/767165111</t>
  </si>
  <si>
    <t xml:space="preserve">madlo ocelové  JC 50 x 50 x 3</t>
  </si>
  <si>
    <t>346787217</t>
  </si>
  <si>
    <t xml:space="preserve">7,59  "Z 05,  madlo schdišťové</t>
  </si>
  <si>
    <t xml:space="preserve">1,075*3   "Z06 , madlo na výtahové podestě kotvené do betonu</t>
  </si>
  <si>
    <t>10,815*1,1 'Přepočtené koeficientem množství</t>
  </si>
  <si>
    <t>767810113</t>
  </si>
  <si>
    <t>Montáž větracích mřížek ocelových čtyřhranných, průřezu přes 0,04 do 0,09 m2</t>
  </si>
  <si>
    <t>-1130424994</t>
  </si>
  <si>
    <t>https://podminky.urs.cz/item/CS_URS_2024_02/767810113</t>
  </si>
  <si>
    <t>55341425</t>
  </si>
  <si>
    <t>mřížka větrací nerezová se síťovinou 250x250mm</t>
  </si>
  <si>
    <t>2076380754</t>
  </si>
  <si>
    <t>Poznámka k položce:_x000d_
včetně spiro potrubí d225, l= 0,7m</t>
  </si>
  <si>
    <t xml:space="preserve">1  "X08 - krycí fasádní mřížka v barvě RAL</t>
  </si>
  <si>
    <t>1341326763</t>
  </si>
  <si>
    <t>1877491673</t>
  </si>
  <si>
    <t xml:space="preserve">2  "kotvící body s příslušemstvím a montáží</t>
  </si>
  <si>
    <t>-1940923120</t>
  </si>
  <si>
    <t xml:space="preserve">4,5  "kotvící lano s příslušenstvím a montáží</t>
  </si>
  <si>
    <t>-487391565</t>
  </si>
  <si>
    <t>-1800421102</t>
  </si>
  <si>
    <t xml:space="preserve">8*5  "Z01</t>
  </si>
  <si>
    <t xml:space="preserve">34  "Z.02</t>
  </si>
  <si>
    <t xml:space="preserve">130  "Z 03</t>
  </si>
  <si>
    <t xml:space="preserve">37   "Z 04</t>
  </si>
  <si>
    <t xml:space="preserve">20  "Z 05</t>
  </si>
  <si>
    <t xml:space="preserve">4*3  "Z 06</t>
  </si>
  <si>
    <t>767610118</t>
  </si>
  <si>
    <t>Montáž oken jednoduchých z hliníkových nebo ocelových profilů na polyuretanovou pěnu pevných do zdiva, plochy přes 2,5 m2</t>
  </si>
  <si>
    <t>440781543</t>
  </si>
  <si>
    <t>https://podminky.urs.cz/item/CS_URS_2024_02/767610118</t>
  </si>
  <si>
    <t>Poznámka k položce:_x000d_
-Bezpečnostní dvojsklo_x000d_
-D.1.1b-52</t>
  </si>
  <si>
    <t>55341002</t>
  </si>
  <si>
    <t>okno Al s fixním zasklením dvojsklo přes plochu 1m2 do v 1,5m</t>
  </si>
  <si>
    <t>112148371</t>
  </si>
  <si>
    <t xml:space="preserve">1,075*1,42*2  "O 106, 2ks </t>
  </si>
  <si>
    <t>55341006</t>
  </si>
  <si>
    <t>okno Al s fixním zasklením dvojsklo přes plochu 1m2 přes v 2,5m</t>
  </si>
  <si>
    <t>-1962776233</t>
  </si>
  <si>
    <t xml:space="preserve">1,075*3,82*8  "O104, 8ks</t>
  </si>
  <si>
    <t xml:space="preserve">1,075*3,55*2   "O 105, 2ks</t>
  </si>
  <si>
    <t>1754343134</t>
  </si>
  <si>
    <t>836175376</t>
  </si>
  <si>
    <t xml:space="preserve">1,075*1,42*2  "O107, 2ks</t>
  </si>
  <si>
    <t>1293325092</t>
  </si>
  <si>
    <t xml:space="preserve">2*(1,075+1,42)*2  "O 106</t>
  </si>
  <si>
    <t xml:space="preserve">8*(1,075+3,82)*2  "O104, 8ks</t>
  </si>
  <si>
    <t xml:space="preserve">2*(1,075+3,55)*2   "O 105, 2ks</t>
  </si>
  <si>
    <t xml:space="preserve">2*(1,075+1,42)*2  "O107, 2ks</t>
  </si>
  <si>
    <t>767995116</t>
  </si>
  <si>
    <t>Montáž ostatních atypických zámečnických konstrukcí hmotnosti přes 100 do 250 kg</t>
  </si>
  <si>
    <t>331898127</t>
  </si>
  <si>
    <t>https://podminky.urs.cz/item/CS_URS_2024_02/767995116</t>
  </si>
  <si>
    <t xml:space="preserve">7,9*14,8*3  "L profily na podestách - kotvící</t>
  </si>
  <si>
    <t>13011069</t>
  </si>
  <si>
    <t>úhelník ocelový rovnostranný jakost S235JR (11 375) 120x120x8mm</t>
  </si>
  <si>
    <t>-778724013</t>
  </si>
  <si>
    <t xml:space="preserve">350,76*0,001  "L profily, včetně povrchové úpravy</t>
  </si>
  <si>
    <t>762925720</t>
  </si>
  <si>
    <t xml:space="preserve">1  "samozavírače podle PD</t>
  </si>
  <si>
    <t>-1402404121</t>
  </si>
  <si>
    <t>257839386</t>
  </si>
  <si>
    <t xml:space="preserve">1  "prosklené stěny</t>
  </si>
  <si>
    <t>464087337</t>
  </si>
  <si>
    <t>-1365341116</t>
  </si>
  <si>
    <t>-1526870964</t>
  </si>
  <si>
    <t>-1997593442</t>
  </si>
  <si>
    <t>1737601356</t>
  </si>
  <si>
    <t>1187090945</t>
  </si>
  <si>
    <t>21,667*0,6 'Přepočtené koeficientem množství</t>
  </si>
  <si>
    <t>-1053126939</t>
  </si>
  <si>
    <t xml:space="preserve">5,4  "1PP,  podesta u výtahu, S00.1a</t>
  </si>
  <si>
    <t>2124525133</t>
  </si>
  <si>
    <t>5,4*1,15 'Přepočtené koeficientem množství</t>
  </si>
  <si>
    <t>Podlahy - dokončovací práce - spárování silikonem</t>
  </si>
  <si>
    <t>1731404847</t>
  </si>
  <si>
    <t>Poznámka k položce:_x000d_
spárování rizikových míst- kouty, rohy ,odhad 7,5m</t>
  </si>
  <si>
    <t>776421312</t>
  </si>
  <si>
    <t>Montáž lišt přechodových šroubovaných</t>
  </si>
  <si>
    <t>1730266121</t>
  </si>
  <si>
    <t>https://podminky.urs.cz/item/CS_URS_2024_02/776421312</t>
  </si>
  <si>
    <t xml:space="preserve">1,2*2   "zakončení, přechody</t>
  </si>
  <si>
    <t>246744828</t>
  </si>
  <si>
    <t>773</t>
  </si>
  <si>
    <t>Podlahy z litého teraca</t>
  </si>
  <si>
    <t>773423200</t>
  </si>
  <si>
    <t>Soklíky z barevného litého teraca tloušťky do 20 mm rovné s požlábkem (fabionem), výšky přes 50 do 150 mm</t>
  </si>
  <si>
    <t>-2084356021</t>
  </si>
  <si>
    <t>https://podminky.urs.cz/item/CS_URS_2024_02/773423200</t>
  </si>
  <si>
    <t xml:space="preserve">(2,2+4,6+1)*3*2  "prostory s teracem</t>
  </si>
  <si>
    <t>773521260</t>
  </si>
  <si>
    <t>Podlaha z barevného litého teraca prostá tloušťky do 20 mm</t>
  </si>
  <si>
    <t>-201460688</t>
  </si>
  <si>
    <t>https://podminky.urs.cz/item/CS_URS_2024_02/773521260</t>
  </si>
  <si>
    <t xml:space="preserve">5,4+12,3+5,5+12,2+5,5  "3NP -S03.2a, S03.3a, 2NP - S02.2a, S02.3a, 1NP - S01.2a, podesty výtahu</t>
  </si>
  <si>
    <t xml:space="preserve">12,7  "1NP, S01.3a</t>
  </si>
  <si>
    <t>773529195</t>
  </si>
  <si>
    <t>Podlaha z barevného litého teraca Příplatek k cenám za každých dalších i započatých 5 mm tloušťky</t>
  </si>
  <si>
    <t>1186767152</t>
  </si>
  <si>
    <t>https://podminky.urs.cz/item/CS_URS_2024_02/773529195</t>
  </si>
  <si>
    <t xml:space="preserve">(P37+P38)*2  "příplatek za 10mm</t>
  </si>
  <si>
    <t>77299111.1</t>
  </si>
  <si>
    <t xml:space="preserve"> ostatní práce penetrace podkladu - hloubková</t>
  </si>
  <si>
    <t>-2031034708</t>
  </si>
  <si>
    <t>773993003</t>
  </si>
  <si>
    <t>Ostatní práce lepení (materiál ve specifikaci) protiskluzných lišt nebo hran</t>
  </si>
  <si>
    <t>849424429</t>
  </si>
  <si>
    <t>https://podminky.urs.cz/item/CS_URS_2024_02/773993003</t>
  </si>
  <si>
    <t xml:space="preserve">1,5*6  "přechody</t>
  </si>
  <si>
    <t>998773103</t>
  </si>
  <si>
    <t>Přesun hmot pro podlahy teracové lité stanovený z hmotnosti přesunovaného materiálu vodorovná dopravní vzdálenost do 50 m základní v objektech výšky přes 12 do 24 m</t>
  </si>
  <si>
    <t>729597883</t>
  </si>
  <si>
    <t>https://podminky.urs.cz/item/CS_URS_2024_02/998773103</t>
  </si>
  <si>
    <t>783</t>
  </si>
  <si>
    <t>Dokončovací práce - nátěry</t>
  </si>
  <si>
    <t>783347101</t>
  </si>
  <si>
    <t>Krycí nátěr (email) zámečnických konstrukcí jednonásobný polyuretanový</t>
  </si>
  <si>
    <t>-1243787343</t>
  </si>
  <si>
    <t>https://podminky.urs.cz/item/CS_URS_2024_02/783347101</t>
  </si>
  <si>
    <t>Poznámka k položce:_x000d_
předpoklad dodávky zárubní s páškovým lakem RAL</t>
  </si>
  <si>
    <t xml:space="preserve">40  " případné opravy nebo nelakované prvky </t>
  </si>
  <si>
    <t>-1874114856</t>
  </si>
  <si>
    <t>238,506666666667*1,05 'Přepočtené koeficientem množství</t>
  </si>
  <si>
    <t>-1599293803</t>
  </si>
  <si>
    <t>-1257949657</t>
  </si>
  <si>
    <t>59*1,15 'Přepočtené koeficientem množství</t>
  </si>
  <si>
    <t>559026382</t>
  </si>
  <si>
    <t>-2122418442</t>
  </si>
  <si>
    <t xml:space="preserve">(1,9+2,4)*2*3,6-(1,2*2,1+1,2*2,2)+(1,3+2,8*2)*0,785  " podesta v 1PP se skladbou  P34, +špaleta, -otvory</t>
  </si>
  <si>
    <t xml:space="preserve">(2,45*2+4,65+1,2)*3,5-(1,2*2,1+1,4*1,75)+(2,8*2+1,6+1,4*2+2,2+1,35)*0,67  "podesta 1NP skladba P38 , +špalety, -otvory</t>
  </si>
  <si>
    <t xml:space="preserve">(1,9+2,4)*2*3,6-(1,2*2,1+1,2*3,2+1*3,5)+(1,4+3,2*2)*0,66  "podesta v 1NP skladba P37, +špaleta, -otvory</t>
  </si>
  <si>
    <t xml:space="preserve">(1,9+2,4)*2*3,65-(1,2*2,1+1,2*3,4+1*3,8)+(1,4+3,4*2)*0,67  "podesta v 2NP skladba P37, +špaleta, -otvory</t>
  </si>
  <si>
    <t xml:space="preserve">(2,45*2+4,65+1,2)*3,6-(1,2*3,3+1,4*1,95)+(3,3*2+1,4+1,4*2+2,3+1,6)*0,67  "podesta 2NP skladba P37 , +špalety, -otvory</t>
  </si>
  <si>
    <t xml:space="preserve">(1,9+2,4)*2*3,35-(1,2*2,1+1,2*3,3+1*3,8)+(1,4+3,3*2)*0,67  "podesta v 3NP skladba P37, +špaleta, -otvory</t>
  </si>
  <si>
    <t xml:space="preserve">P34+P37+P38  "stropy </t>
  </si>
  <si>
    <t>784181125</t>
  </si>
  <si>
    <t>Penetrace podkladu jednonásobná hloubková akrylátová bezbarvá v místnostech výšky přes 5,00 m</t>
  </si>
  <si>
    <t>-1344987976</t>
  </si>
  <si>
    <t>https://podminky.urs.cz/item/CS_URS_2024_02/784181125</t>
  </si>
  <si>
    <t>784211105</t>
  </si>
  <si>
    <t>Malby z malířských směsí oděruvzdorných za mokra dvojnásobné, bílé za mokra oděruvzdorné výborně v místnostech výšky přes 5,00 m</t>
  </si>
  <si>
    <t>-1279489394</t>
  </si>
  <si>
    <t>https://podminky.urs.cz/item/CS_URS_2024_02/784211105</t>
  </si>
  <si>
    <t xml:space="preserve">(1,85+1,95)*2*16,8+2,3*2,4*2  "výtahová šachta -</t>
  </si>
  <si>
    <t xml:space="preserve">(2,45*2+4,65+1,2)*5,44-(1,2*5,4+1,4*3,7)+(5,4*2+1,4+1,4*2+4,1+3,3)*0,67  "podesta 3NP skladba P37 , +špalety, -otvory</t>
  </si>
  <si>
    <t>-1443771253</t>
  </si>
  <si>
    <t>Hodinové zúčtovací sazby</t>
  </si>
  <si>
    <t>HZS4132R</t>
  </si>
  <si>
    <t>Hodinové zúčtovací sazby ostatních profesí obsluha stavebních strojů a zařízení jeřábník specialista, včetně přistavení a pronájmu stroje</t>
  </si>
  <si>
    <t>-1555009801</t>
  </si>
  <si>
    <t xml:space="preserve">40  "práce autojeřábu</t>
  </si>
  <si>
    <t>03 - SO 10.3 - ZTI, vnitřní vodovod, kanalizace, plynovod</t>
  </si>
  <si>
    <t xml:space="preserve">    D4 - Přesun hmot</t>
  </si>
  <si>
    <t xml:space="preserve">    D5 - Vedlejší náklady</t>
  </si>
  <si>
    <t>Poznámka k položce:_x000d_
Zaplentování pomocí SDK konstrukcí je součástí stavební části</t>
  </si>
  <si>
    <t>Kus čisticí HT D 110 mm PP</t>
  </si>
  <si>
    <t>Pol257a</t>
  </si>
  <si>
    <t>Flexibilní pevné potrubí DN125, kotveno do stávající fasády pomocí objímek (cca 10ks)</t>
  </si>
  <si>
    <t>-2123692232</t>
  </si>
  <si>
    <t>Pol257b</t>
  </si>
  <si>
    <t xml:space="preserve">Napojení flexibilního potrubí na stávající svod </t>
  </si>
  <si>
    <t>-324817312</t>
  </si>
  <si>
    <t>998721103</t>
  </si>
  <si>
    <t>Přesun hmot pro vnitřní kanalizaci stanovený z hmotnosti přesunovaného materiálu vodorovná dopravní vzdálenost do 50 m základní v objektech výšky přes 12 do 24 m</t>
  </si>
  <si>
    <t>105999247</t>
  </si>
  <si>
    <t>https://podminky.urs.cz/item/CS_URS_2024_02/998721103</t>
  </si>
  <si>
    <t>-16686755</t>
  </si>
  <si>
    <t>Provizorní svod v průběhu výstavby</t>
  </si>
  <si>
    <t>1533314576</t>
  </si>
  <si>
    <t>04 - SO 10.4 - Vytápění</t>
  </si>
  <si>
    <t xml:space="preserve">    PSV - Práce a dodávky PSV</t>
  </si>
  <si>
    <t xml:space="preserve">      713 - Izolace tepelné</t>
  </si>
  <si>
    <t xml:space="preserve">      734 - Ústřední vytápění - armatury</t>
  </si>
  <si>
    <t xml:space="preserve">      735 - Ústřední vytápění - otopná tělesa</t>
  </si>
  <si>
    <t xml:space="preserve">    HZS - Hodinové zúčtovací sazby + VRN</t>
  </si>
  <si>
    <t>-735768229</t>
  </si>
  <si>
    <t>(1,6+1,5+0,7+0,7+2,9+3*2,9)*1,15</t>
  </si>
  <si>
    <t>-1891123178</t>
  </si>
  <si>
    <t>0,352+0,099</t>
  </si>
  <si>
    <t>-24889248</t>
  </si>
  <si>
    <t>0,451 "výtah</t>
  </si>
  <si>
    <t>1116996195</t>
  </si>
  <si>
    <t>0,451*4 'Přepočtené koeficientem množství</t>
  </si>
  <si>
    <t>192834265</t>
  </si>
  <si>
    <t>-681220181</t>
  </si>
  <si>
    <t>263573501</t>
  </si>
  <si>
    <t>9387408</t>
  </si>
  <si>
    <t>20*2</t>
  </si>
  <si>
    <t>125517370</t>
  </si>
  <si>
    <t>-401621218</t>
  </si>
  <si>
    <t>1305084611</t>
  </si>
  <si>
    <t>(1+1+1+1)*2</t>
  </si>
  <si>
    <t>-170100348</t>
  </si>
  <si>
    <t>-1201536417</t>
  </si>
  <si>
    <t>(1,5+0,2+1,4+0,2+2,8*3+0,2*3+0,5+0,2+0,6+0,2)*2*1,15</t>
  </si>
  <si>
    <t>1953567798</t>
  </si>
  <si>
    <t>1286963642</t>
  </si>
  <si>
    <t>0,035</t>
  </si>
  <si>
    <t>1384190152</t>
  </si>
  <si>
    <t>0,025</t>
  </si>
  <si>
    <t>1173200622</t>
  </si>
  <si>
    <t>-928629411</t>
  </si>
  <si>
    <t>-1669339376</t>
  </si>
  <si>
    <t>1079132860</t>
  </si>
  <si>
    <t>0,002</t>
  </si>
  <si>
    <t>42962866</t>
  </si>
  <si>
    <t>-1059404778</t>
  </si>
  <si>
    <t>-532854001</t>
  </si>
  <si>
    <t>-110551926</t>
  </si>
  <si>
    <t>992413814</t>
  </si>
  <si>
    <t>836226768</t>
  </si>
  <si>
    <t>-939704411</t>
  </si>
  <si>
    <t>887749115</t>
  </si>
  <si>
    <t>-1672019017</t>
  </si>
  <si>
    <t>-477722940</t>
  </si>
  <si>
    <t>1053349637</t>
  </si>
  <si>
    <t>1540917462</t>
  </si>
  <si>
    <t>-326316742</t>
  </si>
  <si>
    <t>1486105257</t>
  </si>
  <si>
    <t>805026044</t>
  </si>
  <si>
    <t>-627223817</t>
  </si>
  <si>
    <t>-1676677677</t>
  </si>
  <si>
    <t>1*0,1</t>
  </si>
  <si>
    <t>1773965426</t>
  </si>
  <si>
    <t>0,011</t>
  </si>
  <si>
    <t>-1127868062</t>
  </si>
  <si>
    <t>1399228228</t>
  </si>
  <si>
    <t>0,02</t>
  </si>
  <si>
    <t>-602710208</t>
  </si>
  <si>
    <t>497512029</t>
  </si>
  <si>
    <t>718696788</t>
  </si>
  <si>
    <t>150701924</t>
  </si>
  <si>
    <t>1536379020</t>
  </si>
  <si>
    <t>0,6+0,7+0,3+0,5</t>
  </si>
  <si>
    <t>-1528492783</t>
  </si>
  <si>
    <t>1692371346</t>
  </si>
  <si>
    <t>-206481343</t>
  </si>
  <si>
    <t>555329580</t>
  </si>
  <si>
    <t>-581359946</t>
  </si>
  <si>
    <t>1958472470</t>
  </si>
  <si>
    <t>(1+1+1+1)*2,5</t>
  </si>
  <si>
    <t>-1538914424</t>
  </si>
  <si>
    <t>-1088661127</t>
  </si>
  <si>
    <t>0,053</t>
  </si>
  <si>
    <t>289487920</t>
  </si>
  <si>
    <t>0,142</t>
  </si>
  <si>
    <t>-747462745</t>
  </si>
  <si>
    <t>OT-KO.20-1800400-VOP</t>
  </si>
  <si>
    <t>Otopná tělesa čistá deska panelová VK dvoudesková PN 1,0 MPa, T do 110°C bez přídavné přestupní plochy výšky tělesa 1800 mm stavební délky 400 mm</t>
  </si>
  <si>
    <t>-1204417782</t>
  </si>
  <si>
    <t>M.Č. - S01.03a</t>
  </si>
  <si>
    <t>M.Č. - S02.03a</t>
  </si>
  <si>
    <t>M.Č. - S03.03a</t>
  </si>
  <si>
    <t>Hodinové zúčtovací sazby + VRN</t>
  </si>
  <si>
    <t>-388415763</t>
  </si>
  <si>
    <t>https://podminky.urs.cz/item/CS_URS_2024_02/HZS2211</t>
  </si>
  <si>
    <t>4*0,5</t>
  </si>
  <si>
    <t>-910985266</t>
  </si>
  <si>
    <t>2040093795</t>
  </si>
  <si>
    <t>05 - SO 10.5 - Silnoproudé rozvody</t>
  </si>
  <si>
    <t xml:space="preserve">    5. - BEZPEČNOSTNÍ CENTRÁLA CHÚC</t>
  </si>
  <si>
    <t>8.014</t>
  </si>
  <si>
    <t>BOZP</t>
  </si>
  <si>
    <t>8.018</t>
  </si>
  <si>
    <t>Zábory</t>
  </si>
  <si>
    <t>8.020</t>
  </si>
  <si>
    <t>Odpadové hospodářství</t>
  </si>
  <si>
    <t>07 -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</si>
  <si>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</si>
  <si>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</si>
  <si>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</si>
  <si>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</si>
  <si>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</si>
  <si>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Vedlejší rozpočtové náklady</t>
  </si>
  <si>
    <t>049103002</t>
  </si>
  <si>
    <t>Zajištění bezpečnosti a vymezení stavby (provizorní zábrany a výstražné folie)</t>
  </si>
  <si>
    <t>1024</t>
  </si>
  <si>
    <t>150253698</t>
  </si>
  <si>
    <t xml:space="preserve">Poznámka k položce:_x000d_
- venkovní plné, pevné  oplocení přístupu do budovy, do v= 2m, včetně osvětlení, viz ZOV_x000d_
_x000d_
- provizorní zábrany uvnitř budovy - koridory pro pohyb žáků,_x000d_
zábrany proti prašnosti včetně nosné kce 200 m2_x000d_
_x000d_
_x000d_
</t>
  </si>
  <si>
    <t>04965600</t>
  </si>
  <si>
    <t>Náhradní zásobování vodou</t>
  </si>
  <si>
    <t>1608806610</t>
  </si>
  <si>
    <t>Poznámka k položce:_x000d_
Předpoklad 3 pracovní dny, tři cysterny</t>
  </si>
  <si>
    <t>VRN1</t>
  </si>
  <si>
    <t>Průzkumné, geodetické a projektové práce</t>
  </si>
  <si>
    <t>011114000</t>
  </si>
  <si>
    <t>Inženýrsko-geologický průzkum - geotechnický průzkum</t>
  </si>
  <si>
    <t>1136215448</t>
  </si>
  <si>
    <t>012103000</t>
  </si>
  <si>
    <t>Geodetické práce před výstavbou</t>
  </si>
  <si>
    <t>-1327010063</t>
  </si>
  <si>
    <t>013203000</t>
  </si>
  <si>
    <t>Dokumentace stavby bez rozlišení - fotodokumentace</t>
  </si>
  <si>
    <t>-1777214997</t>
  </si>
  <si>
    <t>013244000</t>
  </si>
  <si>
    <t>Dokumentace pro provádění stavby</t>
  </si>
  <si>
    <t>444699610</t>
  </si>
  <si>
    <t xml:space="preserve">Poznámka k položce:_x000d_
DPS chápány jako projektové činnosti související s prováděním stavby, např. její aktualizace vlivem_x000d_
_x000d_
dodavatelských změn, výrobně-technické dokumentace apod. </t>
  </si>
  <si>
    <t>013254000</t>
  </si>
  <si>
    <t>Dokumentace skutečného provedení stavby</t>
  </si>
  <si>
    <t>534810994</t>
  </si>
  <si>
    <t>013274000</t>
  </si>
  <si>
    <t>Pasportizace objektu před započetím prací</t>
  </si>
  <si>
    <t>2040517240</t>
  </si>
  <si>
    <t>VRN2</t>
  </si>
  <si>
    <t>Příprava staveniště</t>
  </si>
  <si>
    <t>023203000</t>
  </si>
  <si>
    <t>Neočekávané demolice objektů - včetně odvozu a skládkování</t>
  </si>
  <si>
    <t>1087842858</t>
  </si>
  <si>
    <t>VRN3</t>
  </si>
  <si>
    <t>Zařízení staveniště</t>
  </si>
  <si>
    <t>030001000</t>
  </si>
  <si>
    <t>-920585244</t>
  </si>
  <si>
    <t>Poznámka k položce:_x000d_
NÁKLADY NA PROVOZ A POŘÍZENÍ ZS - SOCIÁLNÍ, VÝROBNÍ, SKLADOVÉ_x000d_
_x000d_
ZAJIŠTĚNÍ PRŮBĚŽNÉHO ÚKLIDU STAVENIŠTĚ, VČETNĚ EXTERNÍCH PROFESÍ</t>
  </si>
  <si>
    <t>031103000</t>
  </si>
  <si>
    <t>Projektové práce pro zařízení staveniště</t>
  </si>
  <si>
    <t>kpl.…</t>
  </si>
  <si>
    <t>-1560297489</t>
  </si>
  <si>
    <t>Poznámka k položce:_x000d_
Součástí je také DIO / DIR</t>
  </si>
  <si>
    <t>032403000</t>
  </si>
  <si>
    <t>Provizorní komunikace</t>
  </si>
  <si>
    <t>-106113552</t>
  </si>
  <si>
    <t>Poznámka k položce:_x000d_
vč. ZPEVNĚNÉ PLOCHY U ŠKOLY</t>
  </si>
  <si>
    <t>032603000</t>
  </si>
  <si>
    <t>Mycí centrum - mytí dopravní techniky</t>
  </si>
  <si>
    <t>571814406</t>
  </si>
  <si>
    <t>034203000</t>
  </si>
  <si>
    <t>Opatření na ochranu prostor sousedících se staveništěm</t>
  </si>
  <si>
    <t>-1272112703</t>
  </si>
  <si>
    <t>Poznámka k položce:_x000d_
PROVIZORNÍ ODDĚLOVACÍ STĚNY K ZAJIŠTĚNÍ BEZPEČNÉHO PROVOZU ŠKOLY</t>
  </si>
  <si>
    <t>034503000</t>
  </si>
  <si>
    <t>Informační tabule na staveništi</t>
  </si>
  <si>
    <t>1435183916</t>
  </si>
  <si>
    <t>035103001</t>
  </si>
  <si>
    <t>Pronájem ploch, zábor komunikace</t>
  </si>
  <si>
    <t>-19375993</t>
  </si>
  <si>
    <t>039103000</t>
  </si>
  <si>
    <t>Bourání a odvoz zařízení staveniště, uvedení prostoru do původního stavu</t>
  </si>
  <si>
    <t>-154715378</t>
  </si>
  <si>
    <t>VRN4</t>
  </si>
  <si>
    <t>Inženýrská činnost</t>
  </si>
  <si>
    <t>043154000</t>
  </si>
  <si>
    <t>Zkoušky hutnicí - mimo inženýrských sítí</t>
  </si>
  <si>
    <t>666756313</t>
  </si>
  <si>
    <t>045303000</t>
  </si>
  <si>
    <t>Koordinační činnost</t>
  </si>
  <si>
    <t>762243637</t>
  </si>
  <si>
    <t>SEZNAM FIGUR</t>
  </si>
  <si>
    <t>Výměra</t>
  </si>
  <si>
    <t>02/ 01</t>
  </si>
  <si>
    <t>Použití figury:</t>
  </si>
  <si>
    <t>Sklovláknité pletivo vnějších stěn vtlačené do tmelu</t>
  </si>
  <si>
    <t>Penetrační akrylátový nátěr vnějších pastovitých tenkovrstvých omítek stěn</t>
  </si>
  <si>
    <t>Montáž kontaktního zateplení vnějších stěn lepením a mechanickým kotvením desek z minerální vlny s podélnou orientací do zdiva a betonu tl přes 160 do 200 mm</t>
  </si>
  <si>
    <t>Tenkovrstvá silikonsilikátová zatíraná omítka zrnitost 2,0 mm vnějších stěn</t>
  </si>
  <si>
    <t>Provedení izolace proti zemní vlhkosti svislé za studena nátěrem penetračním</t>
  </si>
  <si>
    <t>Montáž kontaktního zateplení vnějších podhledů lepením a mechanickým kotvením polystyrénových desek do betonu nebo zdiva tl přes 160 do 200 mm</t>
  </si>
  <si>
    <t>Tenkovrstvá akrylátová mozaiková hrubozrnná omítka vnějších stěn</t>
  </si>
  <si>
    <t>Provedení izolace proti zemní vlhkosti pásy přitavením svislé NAIP</t>
  </si>
  <si>
    <t>Montáž obkladů keramických hladkých lepených cementovým flexibilním lepidlem přes 6 do 9 ks/m2</t>
  </si>
  <si>
    <t>Nátěr penetrační na stěnu</t>
  </si>
  <si>
    <t>Celoplošné vyrovnání podkladu stěrkou tl 3 mm</t>
  </si>
  <si>
    <t>Hloubení rýh nezapažených š do 2000 mm v hornině třídy těžitelnosti I skupiny 3 objem do 500 m3 strojně</t>
  </si>
  <si>
    <t>Zásyp v prostoru s omezeným pohybem stroje sypaninou se zhutněním</t>
  </si>
  <si>
    <t>Zřízení vrstvy z geotextilie ve sklonu přes 1:2 do 1:1 š do 3 m</t>
  </si>
  <si>
    <t>Dodatečná izolace zdiva tl přes 600 do 900 mm nízkotlakou injektáží silikonovou mikroemulzí</t>
  </si>
  <si>
    <t>Izolace proti zemní vlhkosti nopovou fólií vodorovná, nopek v 8,0 mm, tl do 0,6 mm</t>
  </si>
  <si>
    <t>Montáž izolace tepelné stěn lepením celoplošně rohoží, pásů, dílců, desek</t>
  </si>
  <si>
    <t>Tryskání degradovaného betonu stěn a rubu kleneb vodou pod tlakem přes 300 do 1250 barů</t>
  </si>
  <si>
    <t>Lepení pásů z přírodního linolea (marmolea) 2-složkovým lepidlem</t>
  </si>
  <si>
    <t>Potěr anhydritový samonivelační litý C25 přes 45 do 50 mm</t>
  </si>
  <si>
    <t>Příplatek k anhydritovému samonivelačnímu litému potěru C25 ZKD 5 mm tl</t>
  </si>
  <si>
    <t>Montáž izolace tepelné podlah, stropů vrchem nebo střech překrytí separační fólií z PE</t>
  </si>
  <si>
    <t>Vysátí podkladu povlakových podlah</t>
  </si>
  <si>
    <t>Neředěná penetrace savého podkladu povlakových podlah</t>
  </si>
  <si>
    <t>Stěrka podlahová nivelační pro vyrovnání podkladu povlakových podlah pevnosti 30 MPa tl do 3 mm</t>
  </si>
  <si>
    <t>Mazanina tl přes 50 do 80 mm z betonu prostého bez zvýšených nároků na prostředí tř. C 16/20</t>
  </si>
  <si>
    <t>Výztuž mazanin svařovanými sítěmi Kari</t>
  </si>
  <si>
    <t>Provedení izolace proti zemní vlhkosti vodorovné za studena nátěrem penetračním</t>
  </si>
  <si>
    <t>Provedení izolace proti zemní vlhkosti pásy přitavením vodorovné NAIP</t>
  </si>
  <si>
    <t>Montáž podlah keramických hladkých lepených cementovým flexibilním lepidlem přes 4 do 6 ks/m2</t>
  </si>
  <si>
    <t>Vysátí podkladu před pokládkou dlažby</t>
  </si>
  <si>
    <t>Nátěr penetrační na podlahu</t>
  </si>
  <si>
    <t>Samonivelační stěrka podlah pevnosti 30 MPa tl 3 mm</t>
  </si>
  <si>
    <t>Izolace pod dlažbu nátěrem nebo stěrkou ve dvou vrstvách</t>
  </si>
  <si>
    <t>Strojní broušení podkladu před provedením lité podlahy</t>
  </si>
  <si>
    <t>Uzavírací polyuretanový barevný nátěr podlahy</t>
  </si>
  <si>
    <t>Krycí polyuretanová stěrka tloušťky do 3 mm dekorativní lité podlahy</t>
  </si>
  <si>
    <t>Podlahové vytápění - systémová deska s kombinovanou tepelnou a kročejovou izolací celkové výšky 31 mm</t>
  </si>
  <si>
    <t>Krycí stěrka dekorativní polyuretanová, na schodišti, tloušťky přes 2 do 3 mm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</si>
  <si>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</si>
  <si>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</si>
  <si>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200 do 240 mm krajní pole, budova v do 18 m</t>
  </si>
  <si>
    <t>Povlakové krytiny střech plochých do 10° podkladní textilní vrstvy</t>
  </si>
  <si>
    <t>Montáž izolace tepelné střech plochých lepené za studena plně 1 vrstva rohoží, pásů, dílců, desek</t>
  </si>
  <si>
    <t>Vodorovné přemístění přes 50 do 500 m výkopku/sypaniny z horniny třídy těžitelnosti I skupiny 1 až 3</t>
  </si>
  <si>
    <t>Vodorovné přemístění přes 4 000 do 5000 m výkopku/sypaniny z horniny třídy těžitelnosti I skupiny 1 až 3</t>
  </si>
  <si>
    <t>Nakládání výkopku z hornin třídy těžitelnosti I skupiny 1 až 3 přes 100 m3</t>
  </si>
  <si>
    <t>Poplatek za uložení zeminy a kamení na recyklační skládce (skládkovné) kód odpadu 17 05 04</t>
  </si>
  <si>
    <t>02/ 02</t>
  </si>
  <si>
    <t>Lože pod potrubí otevřený výkop z kameniva drobného těženého</t>
  </si>
  <si>
    <t>Zásyp jam, šachet rýh nebo kolem objektů sypaninou se zhutněním</t>
  </si>
  <si>
    <t>Obsypání potrubí strojně sypaninou bez prohození, uloženou do 3 m</t>
  </si>
  <si>
    <t>Hloubení zapažených rýh šířky do 2000 mm v soudržných horninách třídy těžitelnosti I skupiny 3 ručně</t>
  </si>
  <si>
    <t>Vodorovné přemístění přes 500 do 1000 m výkopku/sypaniny z horniny třídy těžitelnosti I skupiny 1 až 3</t>
  </si>
  <si>
    <t>Nakládání výkopku z hornin třídy těžitelnosti I skupiny 1 až 3 do 100 m3</t>
  </si>
  <si>
    <t>Hloubení rýh nezapažených š do 2000 mm v hornině třídy těžitelnosti I skupiny 3 objem do 100 m3 strojně</t>
  </si>
  <si>
    <t>Hloubení rýh nezapažených š do 2000 mm v hornině třídy těžitelnosti II skupiny 4 objem do 500 m3 strojně</t>
  </si>
  <si>
    <t>Hloubení rýh zapažených š do 800 mm v hornině třídy těžitelnosti I skupiny 3 objem přes 100 m3 strojně</t>
  </si>
  <si>
    <t>Hloubení zapažených rýh šířky do 800 mm v soudržných horninách třídy těžitelnosti I skupiny 3 ručně</t>
  </si>
  <si>
    <t>Hloubení zapažených rýh šířky do 800 mm v soudržných horninách třídy těžitelnosti II skupiny 4 ručně</t>
  </si>
  <si>
    <t>Hloubení rýh zapažených š do 800 mm v hornině třídy těžitelnosti II skupiny 4 objem přes 100 m3 strojně</t>
  </si>
  <si>
    <t>06/ 02</t>
  </si>
  <si>
    <t>Montáž izolace tepelné podlah volně kladenými rohožemi, pásy, dílci, deskami 1 vrstva</t>
  </si>
  <si>
    <t>Zakrytí vnitřních podlah včetně pozdějšího odkrytí</t>
  </si>
  <si>
    <t>Dvojnásobné bílé malby ze směsí za mokra výborně oděruvzdorných v místnostech v do 3,80 m</t>
  </si>
  <si>
    <t>Podlaha z barevného litého teraca tloušťky do 20 mm</t>
  </si>
  <si>
    <t>Příplatek k podlahám z barevného litého teraca za každých dalších i započatých 5 mm tloušťky</t>
  </si>
  <si>
    <t>Vodorovné přemístění přes 9 000 do 10000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</si>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</sst>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62" TargetMode="External" /><Relationship Id="rId2" Type="http://schemas.openxmlformats.org/officeDocument/2006/relationships/hyperlink" Target="https://podminky.urs.cz/item/CS_URS_2024_02/113107182" TargetMode="External" /><Relationship Id="rId3" Type="http://schemas.openxmlformats.org/officeDocument/2006/relationships/hyperlink" Target="https://podminky.urs.cz/item/CS_URS_2024_02/113107331" TargetMode="External" /><Relationship Id="rId4" Type="http://schemas.openxmlformats.org/officeDocument/2006/relationships/hyperlink" Target="https://podminky.urs.cz/item/CS_URS_2024_02/119003223" TargetMode="External" /><Relationship Id="rId5" Type="http://schemas.openxmlformats.org/officeDocument/2006/relationships/hyperlink" Target="https://podminky.urs.cz/item/CS_URS_2024_02/119003224" TargetMode="External" /><Relationship Id="rId6" Type="http://schemas.openxmlformats.org/officeDocument/2006/relationships/hyperlink" Target="https://podminky.urs.cz/item/CS_URS_2024_02/121151113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317944321" TargetMode="External" /><Relationship Id="rId9" Type="http://schemas.openxmlformats.org/officeDocument/2006/relationships/hyperlink" Target="https://podminky.urs.cz/item/CS_URS_2024_02/317944323" TargetMode="External" /><Relationship Id="rId10" Type="http://schemas.openxmlformats.org/officeDocument/2006/relationships/hyperlink" Target="https://podminky.urs.cz/item/CS_URS_2024_02/632683112" TargetMode="External" /><Relationship Id="rId11" Type="http://schemas.openxmlformats.org/officeDocument/2006/relationships/hyperlink" Target="https://podminky.urs.cz/item/CS_URS_2024_02/961044111" TargetMode="External" /><Relationship Id="rId12" Type="http://schemas.openxmlformats.org/officeDocument/2006/relationships/hyperlink" Target="https://podminky.urs.cz/item/CS_URS_2024_02/962031133" TargetMode="External" /><Relationship Id="rId13" Type="http://schemas.openxmlformats.org/officeDocument/2006/relationships/hyperlink" Target="https://podminky.urs.cz/item/CS_URS_2024_02/962032231" TargetMode="External" /><Relationship Id="rId14" Type="http://schemas.openxmlformats.org/officeDocument/2006/relationships/hyperlink" Target="https://podminky.urs.cz/item/CS_URS_2024_02/963051113" TargetMode="External" /><Relationship Id="rId15" Type="http://schemas.openxmlformats.org/officeDocument/2006/relationships/hyperlink" Target="https://podminky.urs.cz/item/CS_URS_2024_02/963053935" TargetMode="External" /><Relationship Id="rId16" Type="http://schemas.openxmlformats.org/officeDocument/2006/relationships/hyperlink" Target="https://podminky.urs.cz/item/CS_URS_2024_02/965042141" TargetMode="External" /><Relationship Id="rId17" Type="http://schemas.openxmlformats.org/officeDocument/2006/relationships/hyperlink" Target="https://podminky.urs.cz/item/CS_URS_2024_02/965045113" TargetMode="External" /><Relationship Id="rId18" Type="http://schemas.openxmlformats.org/officeDocument/2006/relationships/hyperlink" Target="https://podminky.urs.cz/item/CS_URS_2024_02/965046111" TargetMode="External" /><Relationship Id="rId19" Type="http://schemas.openxmlformats.org/officeDocument/2006/relationships/hyperlink" Target="https://podminky.urs.cz/item/CS_URS_2024_02/965049113" TargetMode="External" /><Relationship Id="rId20" Type="http://schemas.openxmlformats.org/officeDocument/2006/relationships/hyperlink" Target="https://podminky.urs.cz/item/CS_URS_2024_02/965081223" TargetMode="External" /><Relationship Id="rId21" Type="http://schemas.openxmlformats.org/officeDocument/2006/relationships/hyperlink" Target="https://podminky.urs.cz/item/CS_URS_2024_02/965081601" TargetMode="External" /><Relationship Id="rId22" Type="http://schemas.openxmlformats.org/officeDocument/2006/relationships/hyperlink" Target="https://podminky.urs.cz/item/CS_URS_2024_02/965082923" TargetMode="External" /><Relationship Id="rId23" Type="http://schemas.openxmlformats.org/officeDocument/2006/relationships/hyperlink" Target="https://podminky.urs.cz/item/CS_URS_2024_02/966080115" TargetMode="External" /><Relationship Id="rId24" Type="http://schemas.openxmlformats.org/officeDocument/2006/relationships/hyperlink" Target="https://podminky.urs.cz/item/CS_URS_2024_02/967031132" TargetMode="External" /><Relationship Id="rId25" Type="http://schemas.openxmlformats.org/officeDocument/2006/relationships/hyperlink" Target="https://podminky.urs.cz/item/CS_URS_2024_02/968062355" TargetMode="External" /><Relationship Id="rId26" Type="http://schemas.openxmlformats.org/officeDocument/2006/relationships/hyperlink" Target="https://podminky.urs.cz/item/CS_URS_2024_02/968072455" TargetMode="External" /><Relationship Id="rId27" Type="http://schemas.openxmlformats.org/officeDocument/2006/relationships/hyperlink" Target="https://podminky.urs.cz/item/CS_URS_2024_02/968072456" TargetMode="External" /><Relationship Id="rId28" Type="http://schemas.openxmlformats.org/officeDocument/2006/relationships/hyperlink" Target="https://podminky.urs.cz/item/CS_URS_2024_02/971033681" TargetMode="External" /><Relationship Id="rId29" Type="http://schemas.openxmlformats.org/officeDocument/2006/relationships/hyperlink" Target="https://podminky.urs.cz/item/CS_URS_2024_02/971034471" TargetMode="External" /><Relationship Id="rId30" Type="http://schemas.openxmlformats.org/officeDocument/2006/relationships/hyperlink" Target="https://podminky.urs.cz/item/CS_URS_2024_02/973031335" TargetMode="External" /><Relationship Id="rId31" Type="http://schemas.openxmlformats.org/officeDocument/2006/relationships/hyperlink" Target="https://podminky.urs.cz/item/CS_URS_2024_02/973031345" TargetMode="External" /><Relationship Id="rId32" Type="http://schemas.openxmlformats.org/officeDocument/2006/relationships/hyperlink" Target="https://podminky.urs.cz/item/CS_URS_2024_02/973031813" TargetMode="External" /><Relationship Id="rId33" Type="http://schemas.openxmlformats.org/officeDocument/2006/relationships/hyperlink" Target="https://podminky.urs.cz/item/CS_URS_2024_02/973031825" TargetMode="External" /><Relationship Id="rId34" Type="http://schemas.openxmlformats.org/officeDocument/2006/relationships/hyperlink" Target="https://podminky.urs.cz/item/CS_URS_2024_02/974031666" TargetMode="External" /><Relationship Id="rId35" Type="http://schemas.openxmlformats.org/officeDocument/2006/relationships/hyperlink" Target="https://podminky.urs.cz/item/CS_URS_2024_02/978015361" TargetMode="External" /><Relationship Id="rId36" Type="http://schemas.openxmlformats.org/officeDocument/2006/relationships/hyperlink" Target="https://podminky.urs.cz/item/CS_URS_2024_02/981011314" TargetMode="External" /><Relationship Id="rId37" Type="http://schemas.openxmlformats.org/officeDocument/2006/relationships/hyperlink" Target="https://podminky.urs.cz/item/CS_URS_2024_02/997013213" TargetMode="External" /><Relationship Id="rId38" Type="http://schemas.openxmlformats.org/officeDocument/2006/relationships/hyperlink" Target="https://podminky.urs.cz/item/CS_URS_2024_02/997006002" TargetMode="External" /><Relationship Id="rId39" Type="http://schemas.openxmlformats.org/officeDocument/2006/relationships/hyperlink" Target="https://podminky.urs.cz/item/CS_URS_2024_02/997013501" TargetMode="External" /><Relationship Id="rId40" Type="http://schemas.openxmlformats.org/officeDocument/2006/relationships/hyperlink" Target="https://podminky.urs.cz/item/CS_URS_2024_02/997013509" TargetMode="External" /><Relationship Id="rId41" Type="http://schemas.openxmlformats.org/officeDocument/2006/relationships/hyperlink" Target="https://podminky.urs.cz/item/CS_URS_2024_02/997013509" TargetMode="External" /><Relationship Id="rId42" Type="http://schemas.openxmlformats.org/officeDocument/2006/relationships/hyperlink" Target="https://podminky.urs.cz/item/CS_URS_2024_02/997013861" TargetMode="External" /><Relationship Id="rId43" Type="http://schemas.openxmlformats.org/officeDocument/2006/relationships/hyperlink" Target="https://podminky.urs.cz/item/CS_URS_2024_02/997013862" TargetMode="External" /><Relationship Id="rId44" Type="http://schemas.openxmlformats.org/officeDocument/2006/relationships/hyperlink" Target="https://podminky.urs.cz/item/CS_URS_2024_02/997013863" TargetMode="External" /><Relationship Id="rId45" Type="http://schemas.openxmlformats.org/officeDocument/2006/relationships/hyperlink" Target="https://podminky.urs.cz/item/CS_URS_2024_02/997013871" TargetMode="External" /><Relationship Id="rId46" Type="http://schemas.openxmlformats.org/officeDocument/2006/relationships/hyperlink" Target="https://podminky.urs.cz/item/CS_URS_2024_02/997013875" TargetMode="External" /><Relationship Id="rId47" Type="http://schemas.openxmlformats.org/officeDocument/2006/relationships/hyperlink" Target="https://podminky.urs.cz/item/CS_URS_2024_02/997013873" TargetMode="External" /><Relationship Id="rId48" Type="http://schemas.openxmlformats.org/officeDocument/2006/relationships/hyperlink" Target="https://podminky.urs.cz/item/CS_URS_2024_02/997013814" TargetMode="External" /><Relationship Id="rId49" Type="http://schemas.openxmlformats.org/officeDocument/2006/relationships/hyperlink" Target="https://podminky.urs.cz/item/CS_URS_2024_02/997013847" TargetMode="External" /><Relationship Id="rId50" Type="http://schemas.openxmlformats.org/officeDocument/2006/relationships/hyperlink" Target="https://podminky.urs.cz/item/CS_URS_2024_02/998001123" TargetMode="External" /><Relationship Id="rId51" Type="http://schemas.openxmlformats.org/officeDocument/2006/relationships/hyperlink" Target="https://podminky.urs.cz/item/CS_URS_2024_02/725210821" TargetMode="External" /><Relationship Id="rId52" Type="http://schemas.openxmlformats.org/officeDocument/2006/relationships/hyperlink" Target="https://podminky.urs.cz/item/CS_URS_2024_02/763121811" TargetMode="External" /><Relationship Id="rId53" Type="http://schemas.openxmlformats.org/officeDocument/2006/relationships/hyperlink" Target="https://podminky.urs.cz/item/CS_URS_2024_02/763431802" TargetMode="External" /><Relationship Id="rId54" Type="http://schemas.openxmlformats.org/officeDocument/2006/relationships/hyperlink" Target="https://podminky.urs.cz/item/CS_URS_2024_02/766691812" TargetMode="External" /><Relationship Id="rId55" Type="http://schemas.openxmlformats.org/officeDocument/2006/relationships/hyperlink" Target="https://podminky.urs.cz/item/CS_URS_2024_02/776201812" TargetMode="External" /><Relationship Id="rId56" Type="http://schemas.openxmlformats.org/officeDocument/2006/relationships/hyperlink" Target="https://podminky.urs.cz/item/CS_URS_2024_02/776410811" TargetMode="External" /><Relationship Id="rId57" Type="http://schemas.openxmlformats.org/officeDocument/2006/relationships/hyperlink" Target="https://podminky.urs.cz/item/CS_URS_2024_02/781473810" TargetMode="External" /><Relationship Id="rId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223" TargetMode="External" /><Relationship Id="rId2" Type="http://schemas.openxmlformats.org/officeDocument/2006/relationships/hyperlink" Target="https://podminky.urs.cz/item/CS_URS_2024_02/119003224" TargetMode="External" /><Relationship Id="rId3" Type="http://schemas.openxmlformats.org/officeDocument/2006/relationships/hyperlink" Target="https://podminky.urs.cz/item/CS_URS_2024_02/13225125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2" TargetMode="External" /><Relationship Id="rId9" Type="http://schemas.openxmlformats.org/officeDocument/2006/relationships/hyperlink" Target="https://podminky.urs.cz/item/CS_URS_2024_02/226212614" TargetMode="External" /><Relationship Id="rId10" Type="http://schemas.openxmlformats.org/officeDocument/2006/relationships/hyperlink" Target="https://podminky.urs.cz/item/CS_URS_2024_02/226212615" TargetMode="External" /><Relationship Id="rId11" Type="http://schemas.openxmlformats.org/officeDocument/2006/relationships/hyperlink" Target="https://podminky.urs.cz/item/CS_URS_2024_02/231212113" TargetMode="External" /><Relationship Id="rId12" Type="http://schemas.openxmlformats.org/officeDocument/2006/relationships/hyperlink" Target="https://podminky.urs.cz/item/CS_URS_2024_02/231611114" TargetMode="External" /><Relationship Id="rId13" Type="http://schemas.openxmlformats.org/officeDocument/2006/relationships/hyperlink" Target="https://podminky.urs.cz/item/CS_URS_2024_02/239111113" TargetMode="External" /><Relationship Id="rId14" Type="http://schemas.openxmlformats.org/officeDocument/2006/relationships/hyperlink" Target="https://podminky.urs.cz/item/CS_URS_2024_02/273313611" TargetMode="External" /><Relationship Id="rId15" Type="http://schemas.openxmlformats.org/officeDocument/2006/relationships/hyperlink" Target="https://podminky.urs.cz/item/CS_URS_2024_02/273321511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16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310239211" TargetMode="External" /><Relationship Id="rId22" Type="http://schemas.openxmlformats.org/officeDocument/2006/relationships/hyperlink" Target="https://podminky.urs.cz/item/CS_URS_2024_02/311231136" TargetMode="External" /><Relationship Id="rId23" Type="http://schemas.openxmlformats.org/officeDocument/2006/relationships/hyperlink" Target="https://podminky.urs.cz/item/CS_URS_2024_02/311113134" TargetMode="External" /><Relationship Id="rId24" Type="http://schemas.openxmlformats.org/officeDocument/2006/relationships/hyperlink" Target="https://podminky.urs.cz/item/CS_URS_2024_02/311235161" TargetMode="External" /><Relationship Id="rId25" Type="http://schemas.openxmlformats.org/officeDocument/2006/relationships/hyperlink" Target="https://podminky.urs.cz/item/CS_URS_2024_02/311272227" TargetMode="External" /><Relationship Id="rId26" Type="http://schemas.openxmlformats.org/officeDocument/2006/relationships/hyperlink" Target="https://podminky.urs.cz/item/CS_URS_2024_02/311361821" TargetMode="External" /><Relationship Id="rId27" Type="http://schemas.openxmlformats.org/officeDocument/2006/relationships/hyperlink" Target="https://podminky.urs.cz/item/CS_URS_2024_02/331231116" TargetMode="External" /><Relationship Id="rId28" Type="http://schemas.openxmlformats.org/officeDocument/2006/relationships/hyperlink" Target="https://podminky.urs.cz/item/CS_URS_2024_02/342241111" TargetMode="External" /><Relationship Id="rId29" Type="http://schemas.openxmlformats.org/officeDocument/2006/relationships/hyperlink" Target="https://podminky.urs.cz/item/CS_URS_2024_02/342244221" TargetMode="External" /><Relationship Id="rId30" Type="http://schemas.openxmlformats.org/officeDocument/2006/relationships/hyperlink" Target="https://podminky.urs.cz/item/CS_URS_2024_02/342291121" TargetMode="External" /><Relationship Id="rId31" Type="http://schemas.openxmlformats.org/officeDocument/2006/relationships/hyperlink" Target="https://podminky.urs.cz/item/CS_URS_2024_02/346272266" TargetMode="External" /><Relationship Id="rId32" Type="http://schemas.openxmlformats.org/officeDocument/2006/relationships/hyperlink" Target="https://podminky.urs.cz/item/CS_URS_2024_02/411321616" TargetMode="External" /><Relationship Id="rId33" Type="http://schemas.openxmlformats.org/officeDocument/2006/relationships/hyperlink" Target="https://podminky.urs.cz/item/CS_URS_2024_02/411351011" TargetMode="External" /><Relationship Id="rId34" Type="http://schemas.openxmlformats.org/officeDocument/2006/relationships/hyperlink" Target="https://podminky.urs.cz/item/CS_URS_2024_02/411351012" TargetMode="External" /><Relationship Id="rId35" Type="http://schemas.openxmlformats.org/officeDocument/2006/relationships/hyperlink" Target="https://podminky.urs.cz/item/CS_URS_2024_02/411354203" TargetMode="External" /><Relationship Id="rId36" Type="http://schemas.openxmlformats.org/officeDocument/2006/relationships/hyperlink" Target="https://podminky.urs.cz/item/CS_URS_2024_02/411354311" TargetMode="External" /><Relationship Id="rId37" Type="http://schemas.openxmlformats.org/officeDocument/2006/relationships/hyperlink" Target="https://podminky.urs.cz/item/CS_URS_2024_02/411354312" TargetMode="External" /><Relationship Id="rId38" Type="http://schemas.openxmlformats.org/officeDocument/2006/relationships/hyperlink" Target="https://podminky.urs.cz/item/CS_URS_2024_02/411362021" TargetMode="External" /><Relationship Id="rId39" Type="http://schemas.openxmlformats.org/officeDocument/2006/relationships/hyperlink" Target="https://podminky.urs.cz/item/CS_URS_2024_02/413941123" TargetMode="External" /><Relationship Id="rId40" Type="http://schemas.openxmlformats.org/officeDocument/2006/relationships/hyperlink" Target="https://podminky.urs.cz/item/CS_URS_2024_02/413941125" TargetMode="External" /><Relationship Id="rId41" Type="http://schemas.openxmlformats.org/officeDocument/2006/relationships/hyperlink" Target="https://podminky.urs.cz/item/CS_URS_2024_02/413941133" TargetMode="External" /><Relationship Id="rId42" Type="http://schemas.openxmlformats.org/officeDocument/2006/relationships/hyperlink" Target="https://podminky.urs.cz/item/CS_URS_2024_02/413941135" TargetMode="External" /><Relationship Id="rId43" Type="http://schemas.openxmlformats.org/officeDocument/2006/relationships/hyperlink" Target="https://podminky.urs.cz/item/CS_URS_2024_02/417321616" TargetMode="External" /><Relationship Id="rId44" Type="http://schemas.openxmlformats.org/officeDocument/2006/relationships/hyperlink" Target="https://podminky.urs.cz/item/CS_URS_2024_02/417351115" TargetMode="External" /><Relationship Id="rId45" Type="http://schemas.openxmlformats.org/officeDocument/2006/relationships/hyperlink" Target="https://podminky.urs.cz/item/CS_URS_2024_02/417351116" TargetMode="External" /><Relationship Id="rId46" Type="http://schemas.openxmlformats.org/officeDocument/2006/relationships/hyperlink" Target="https://podminky.urs.cz/item/CS_URS_2024_02/417361821" TargetMode="External" /><Relationship Id="rId47" Type="http://schemas.openxmlformats.org/officeDocument/2006/relationships/hyperlink" Target="https://podminky.urs.cz/item/CS_URS_2024_02/319202321" TargetMode="External" /><Relationship Id="rId48" Type="http://schemas.openxmlformats.org/officeDocument/2006/relationships/hyperlink" Target="https://podminky.urs.cz/item/CS_URS_2024_02/612131301" TargetMode="External" /><Relationship Id="rId49" Type="http://schemas.openxmlformats.org/officeDocument/2006/relationships/hyperlink" Target="https://podminky.urs.cz/item/CS_URS_2024_02/612321341" TargetMode="External" /><Relationship Id="rId50" Type="http://schemas.openxmlformats.org/officeDocument/2006/relationships/hyperlink" Target="https://podminky.urs.cz/item/CS_URS_2024_02/612321141" TargetMode="External" /><Relationship Id="rId51" Type="http://schemas.openxmlformats.org/officeDocument/2006/relationships/hyperlink" Target="https://podminky.urs.cz/item/CS_URS_2024_02/612142001" TargetMode="External" /><Relationship Id="rId52" Type="http://schemas.openxmlformats.org/officeDocument/2006/relationships/hyperlink" Target="https://podminky.urs.cz/item/CS_URS_2024_02/612311131" TargetMode="External" /><Relationship Id="rId53" Type="http://schemas.openxmlformats.org/officeDocument/2006/relationships/hyperlink" Target="https://podminky.urs.cz/item/CS_URS_2024_02/612325302" TargetMode="External" /><Relationship Id="rId54" Type="http://schemas.openxmlformats.org/officeDocument/2006/relationships/hyperlink" Target="https://podminky.urs.cz/item/CS_URS_2024_02/631311114" TargetMode="External" /><Relationship Id="rId55" Type="http://schemas.openxmlformats.org/officeDocument/2006/relationships/hyperlink" Target="https://podminky.urs.cz/item/CS_URS_2024_02/631319011" TargetMode="External" /><Relationship Id="rId56" Type="http://schemas.openxmlformats.org/officeDocument/2006/relationships/hyperlink" Target="https://podminky.urs.cz/item/CS_URS_2024_02/631319171" TargetMode="External" /><Relationship Id="rId57" Type="http://schemas.openxmlformats.org/officeDocument/2006/relationships/hyperlink" Target="https://podminky.urs.cz/item/CS_URS_2024_02/631362021" TargetMode="External" /><Relationship Id="rId58" Type="http://schemas.openxmlformats.org/officeDocument/2006/relationships/hyperlink" Target="https://podminky.urs.cz/item/CS_URS_2024_02/632441220" TargetMode="External" /><Relationship Id="rId59" Type="http://schemas.openxmlformats.org/officeDocument/2006/relationships/hyperlink" Target="https://podminky.urs.cz/item/CS_URS_2024_02/632441292" TargetMode="External" /><Relationship Id="rId60" Type="http://schemas.openxmlformats.org/officeDocument/2006/relationships/hyperlink" Target="https://podminky.urs.cz/item/CS_URS_2024_02/634112126" TargetMode="External" /><Relationship Id="rId61" Type="http://schemas.openxmlformats.org/officeDocument/2006/relationships/hyperlink" Target="https://podminky.urs.cz/item/CS_URS_2024_02/642942721" TargetMode="External" /><Relationship Id="rId62" Type="http://schemas.openxmlformats.org/officeDocument/2006/relationships/hyperlink" Target="https://podminky.urs.cz/item/CS_URS_2024_02/642945112" TargetMode="External" /><Relationship Id="rId63" Type="http://schemas.openxmlformats.org/officeDocument/2006/relationships/hyperlink" Target="https://podminky.urs.cz/item/CS_URS_2024_02/642942611" TargetMode="External" /><Relationship Id="rId64" Type="http://schemas.openxmlformats.org/officeDocument/2006/relationships/hyperlink" Target="https://podminky.urs.cz/item/CS_URS_2024_02/642945111" TargetMode="External" /><Relationship Id="rId65" Type="http://schemas.openxmlformats.org/officeDocument/2006/relationships/hyperlink" Target="https://podminky.urs.cz/item/CS_URS_2024_02/941111122" TargetMode="External" /><Relationship Id="rId66" Type="http://schemas.openxmlformats.org/officeDocument/2006/relationships/hyperlink" Target="https://podminky.urs.cz/item/CS_URS_2024_02/941111222" TargetMode="External" /><Relationship Id="rId67" Type="http://schemas.openxmlformats.org/officeDocument/2006/relationships/hyperlink" Target="https://podminky.urs.cz/item/CS_URS_2024_02/941111822" TargetMode="External" /><Relationship Id="rId68" Type="http://schemas.openxmlformats.org/officeDocument/2006/relationships/hyperlink" Target="https://podminky.urs.cz/item/CS_URS_2024_02/944511111" TargetMode="External" /><Relationship Id="rId69" Type="http://schemas.openxmlformats.org/officeDocument/2006/relationships/hyperlink" Target="https://podminky.urs.cz/item/CS_URS_2024_02/944511211" TargetMode="External" /><Relationship Id="rId70" Type="http://schemas.openxmlformats.org/officeDocument/2006/relationships/hyperlink" Target="https://podminky.urs.cz/item/CS_URS_2024_02/944511811" TargetMode="External" /><Relationship Id="rId71" Type="http://schemas.openxmlformats.org/officeDocument/2006/relationships/hyperlink" Target="https://podminky.urs.cz/item/CS_URS_2024_02/949111112" TargetMode="External" /><Relationship Id="rId72" Type="http://schemas.openxmlformats.org/officeDocument/2006/relationships/hyperlink" Target="https://podminky.urs.cz/item/CS_URS_2024_02/949111212" TargetMode="External" /><Relationship Id="rId73" Type="http://schemas.openxmlformats.org/officeDocument/2006/relationships/hyperlink" Target="https://podminky.urs.cz/item/CS_URS_2024_02/949111812" TargetMode="External" /><Relationship Id="rId74" Type="http://schemas.openxmlformats.org/officeDocument/2006/relationships/hyperlink" Target="https://podminky.urs.cz/item/CS_URS_2024_02/949111122" TargetMode="External" /><Relationship Id="rId75" Type="http://schemas.openxmlformats.org/officeDocument/2006/relationships/hyperlink" Target="https://podminky.urs.cz/item/CS_URS_2024_02/949111222" TargetMode="External" /><Relationship Id="rId76" Type="http://schemas.openxmlformats.org/officeDocument/2006/relationships/hyperlink" Target="https://podminky.urs.cz/item/CS_URS_2024_02/949111822" TargetMode="External" /><Relationship Id="rId77" Type="http://schemas.openxmlformats.org/officeDocument/2006/relationships/hyperlink" Target="https://podminky.urs.cz/item/CS_URS_2024_02/952901114" TargetMode="External" /><Relationship Id="rId78" Type="http://schemas.openxmlformats.org/officeDocument/2006/relationships/hyperlink" Target="https://podminky.urs.cz/item/CS_URS_2024_02/998011003" TargetMode="External" /><Relationship Id="rId79" Type="http://schemas.openxmlformats.org/officeDocument/2006/relationships/hyperlink" Target="https://podminky.urs.cz/item/CS_URS_2024_02/622142001" TargetMode="External" /><Relationship Id="rId80" Type="http://schemas.openxmlformats.org/officeDocument/2006/relationships/hyperlink" Target="https://podminky.urs.cz/item/CS_URS_2024_02/622151001" TargetMode="External" /><Relationship Id="rId81" Type="http://schemas.openxmlformats.org/officeDocument/2006/relationships/hyperlink" Target="https://podminky.urs.cz/item/CS_URS_2024_02/622511122" TargetMode="External" /><Relationship Id="rId82" Type="http://schemas.openxmlformats.org/officeDocument/2006/relationships/hyperlink" Target="https://podminky.urs.cz/item/CS_URS_2024_02/621211041" TargetMode="External" /><Relationship Id="rId83" Type="http://schemas.openxmlformats.org/officeDocument/2006/relationships/hyperlink" Target="https://podminky.urs.cz/item/CS_URS_2024_02/622221041" TargetMode="External" /><Relationship Id="rId84" Type="http://schemas.openxmlformats.org/officeDocument/2006/relationships/hyperlink" Target="https://podminky.urs.cz/item/CS_URS_2024_02/622121100" TargetMode="External" /><Relationship Id="rId85" Type="http://schemas.openxmlformats.org/officeDocument/2006/relationships/hyperlink" Target="https://podminky.urs.cz/item/CS_URS_2024_02/622252001" TargetMode="External" /><Relationship Id="rId86" Type="http://schemas.openxmlformats.org/officeDocument/2006/relationships/hyperlink" Target="https://podminky.urs.cz/item/CS_URS_2024_02/622252002" TargetMode="External" /><Relationship Id="rId87" Type="http://schemas.openxmlformats.org/officeDocument/2006/relationships/hyperlink" Target="https://podminky.urs.cz/item/CS_URS_2024_02/622541022" TargetMode="External" /><Relationship Id="rId88" Type="http://schemas.openxmlformats.org/officeDocument/2006/relationships/hyperlink" Target="https://podminky.urs.cz/item/CS_URS_2024_02/629991012" TargetMode="External" /><Relationship Id="rId89" Type="http://schemas.openxmlformats.org/officeDocument/2006/relationships/hyperlink" Target="https://podminky.urs.cz/item/CS_URS_2024_02/612326321" TargetMode="External" /><Relationship Id="rId90" Type="http://schemas.openxmlformats.org/officeDocument/2006/relationships/hyperlink" Target="https://podminky.urs.cz/item/CS_URS_2024_02/319202115" TargetMode="External" /><Relationship Id="rId91" Type="http://schemas.openxmlformats.org/officeDocument/2006/relationships/hyperlink" Target="https://podminky.urs.cz/item/CS_URS_2024_02/985121122" TargetMode="External" /><Relationship Id="rId92" Type="http://schemas.openxmlformats.org/officeDocument/2006/relationships/hyperlink" Target="https://podminky.urs.cz/item/CS_URS_2024_02/622131300" TargetMode="External" /><Relationship Id="rId93" Type="http://schemas.openxmlformats.org/officeDocument/2006/relationships/hyperlink" Target="https://podminky.urs.cz/item/CS_URS_2024_02/622311311" TargetMode="External" /><Relationship Id="rId94" Type="http://schemas.openxmlformats.org/officeDocument/2006/relationships/hyperlink" Target="https://podminky.urs.cz/item/CS_URS_2024_02/711112001" TargetMode="External" /><Relationship Id="rId95" Type="http://schemas.openxmlformats.org/officeDocument/2006/relationships/hyperlink" Target="https://podminky.urs.cz/item/CS_URS_2024_02/711142559" TargetMode="External" /><Relationship Id="rId96" Type="http://schemas.openxmlformats.org/officeDocument/2006/relationships/hyperlink" Target="https://podminky.urs.cz/item/CS_URS_2024_02/713131141" TargetMode="External" /><Relationship Id="rId97" Type="http://schemas.openxmlformats.org/officeDocument/2006/relationships/hyperlink" Target="https://podminky.urs.cz/item/CS_URS_2024_02/711161112" TargetMode="External" /><Relationship Id="rId98" Type="http://schemas.openxmlformats.org/officeDocument/2006/relationships/hyperlink" Target="https://podminky.urs.cz/item/CS_URS_2024_02/213141131" TargetMode="External" /><Relationship Id="rId99" Type="http://schemas.openxmlformats.org/officeDocument/2006/relationships/hyperlink" Target="https://podminky.urs.cz/item/CS_URS_2024_02/712311101" TargetMode="External" /><Relationship Id="rId100" Type="http://schemas.openxmlformats.org/officeDocument/2006/relationships/hyperlink" Target="https://podminky.urs.cz/item/CS_URS_2024_02/712341559" TargetMode="External" /><Relationship Id="rId101" Type="http://schemas.openxmlformats.org/officeDocument/2006/relationships/hyperlink" Target="https://podminky.urs.cz/item/CS_URS_2024_02/712363545" TargetMode="External" /><Relationship Id="rId102" Type="http://schemas.openxmlformats.org/officeDocument/2006/relationships/hyperlink" Target="https://podminky.urs.cz/item/CS_URS_2024_02/712392171" TargetMode="External" /><Relationship Id="rId103" Type="http://schemas.openxmlformats.org/officeDocument/2006/relationships/hyperlink" Target="https://podminky.urs.cz/item/CS_URS_2024_02/713141131" TargetMode="External" /><Relationship Id="rId104" Type="http://schemas.openxmlformats.org/officeDocument/2006/relationships/hyperlink" Target="https://podminky.urs.cz/item/CS_URS_2024_02/713141331" TargetMode="External" /><Relationship Id="rId105" Type="http://schemas.openxmlformats.org/officeDocument/2006/relationships/hyperlink" Target="https://podminky.urs.cz/item/CS_URS_2024_02/712363352" TargetMode="External" /><Relationship Id="rId106" Type="http://schemas.openxmlformats.org/officeDocument/2006/relationships/hyperlink" Target="https://podminky.urs.cz/item/CS_URS_2024_02/712363353" TargetMode="External" /><Relationship Id="rId107" Type="http://schemas.openxmlformats.org/officeDocument/2006/relationships/hyperlink" Target="https://podminky.urs.cz/item/CS_URS_2024_02/712363366" TargetMode="External" /><Relationship Id="rId108" Type="http://schemas.openxmlformats.org/officeDocument/2006/relationships/hyperlink" Target="https://podminky.urs.cz/item/CS_URS_2024_02/712998201" TargetMode="External" /><Relationship Id="rId109" Type="http://schemas.openxmlformats.org/officeDocument/2006/relationships/hyperlink" Target="https://podminky.urs.cz/item/CS_URS_2024_02/998712103" TargetMode="External" /><Relationship Id="rId110" Type="http://schemas.openxmlformats.org/officeDocument/2006/relationships/hyperlink" Target="https://podminky.urs.cz/item/CS_URS_2024_02/711111001" TargetMode="External" /><Relationship Id="rId111" Type="http://schemas.openxmlformats.org/officeDocument/2006/relationships/hyperlink" Target="https://podminky.urs.cz/item/CS_URS_2024_02/711112001" TargetMode="External" /><Relationship Id="rId112" Type="http://schemas.openxmlformats.org/officeDocument/2006/relationships/hyperlink" Target="https://podminky.urs.cz/item/CS_URS_2024_02/711141559" TargetMode="External" /><Relationship Id="rId113" Type="http://schemas.openxmlformats.org/officeDocument/2006/relationships/hyperlink" Target="https://podminky.urs.cz/item/CS_URS_2024_02/711142559" TargetMode="External" /><Relationship Id="rId114" Type="http://schemas.openxmlformats.org/officeDocument/2006/relationships/hyperlink" Target="https://podminky.urs.cz/item/CS_URS_2024_02/998711103" TargetMode="External" /><Relationship Id="rId115" Type="http://schemas.openxmlformats.org/officeDocument/2006/relationships/hyperlink" Target="https://podminky.urs.cz/item/CS_URS_2024_02/713121111" TargetMode="External" /><Relationship Id="rId116" Type="http://schemas.openxmlformats.org/officeDocument/2006/relationships/hyperlink" Target="https://podminky.urs.cz/item/CS_URS_2024_02/713191132" TargetMode="External" /><Relationship Id="rId117" Type="http://schemas.openxmlformats.org/officeDocument/2006/relationships/hyperlink" Target="https://podminky.urs.cz/item/CS_URS_2024_02/998713103" TargetMode="External" /><Relationship Id="rId118" Type="http://schemas.openxmlformats.org/officeDocument/2006/relationships/hyperlink" Target="https://podminky.urs.cz/item/CS_URS_2024_02/735511026" TargetMode="External" /><Relationship Id="rId119" Type="http://schemas.openxmlformats.org/officeDocument/2006/relationships/hyperlink" Target="https://podminky.urs.cz/item/CS_URS_2024_02/998735103" TargetMode="External" /><Relationship Id="rId120" Type="http://schemas.openxmlformats.org/officeDocument/2006/relationships/hyperlink" Target="https://podminky.urs.cz/item/CS_URS_2024_02/763111431" TargetMode="External" /><Relationship Id="rId121" Type="http://schemas.openxmlformats.org/officeDocument/2006/relationships/hyperlink" Target="https://podminky.urs.cz/item/CS_URS_2024_02/763111437" TargetMode="External" /><Relationship Id="rId122" Type="http://schemas.openxmlformats.org/officeDocument/2006/relationships/hyperlink" Target="https://podminky.urs.cz/item/CS_URS_2024_02/763131751" TargetMode="External" /><Relationship Id="rId123" Type="http://schemas.openxmlformats.org/officeDocument/2006/relationships/hyperlink" Target="https://podminky.urs.cz/item/CS_URS_2024_02/763172354" TargetMode="External" /><Relationship Id="rId124" Type="http://schemas.openxmlformats.org/officeDocument/2006/relationships/hyperlink" Target="https://podminky.urs.cz/item/CS_URS_2024_02/763181311" TargetMode="External" /><Relationship Id="rId125" Type="http://schemas.openxmlformats.org/officeDocument/2006/relationships/hyperlink" Target="https://podminky.urs.cz/item/CS_URS_2024_02/763181422" TargetMode="External" /><Relationship Id="rId126" Type="http://schemas.openxmlformats.org/officeDocument/2006/relationships/hyperlink" Target="https://podminky.urs.cz/item/CS_URS_2024_02/763431001" TargetMode="External" /><Relationship Id="rId127" Type="http://schemas.openxmlformats.org/officeDocument/2006/relationships/hyperlink" Target="https://podminky.urs.cz/item/CS_URS_2024_02/763431031" TargetMode="External" /><Relationship Id="rId128" Type="http://schemas.openxmlformats.org/officeDocument/2006/relationships/hyperlink" Target="https://podminky.urs.cz/item/CS_URS_2024_02/998763303" TargetMode="External" /><Relationship Id="rId129" Type="http://schemas.openxmlformats.org/officeDocument/2006/relationships/hyperlink" Target="https://podminky.urs.cz/item/CS_URS_2024_02/764244411" TargetMode="External" /><Relationship Id="rId130" Type="http://schemas.openxmlformats.org/officeDocument/2006/relationships/hyperlink" Target="https://podminky.urs.cz/item/CS_URS_2024_02/764246444" TargetMode="External" /><Relationship Id="rId131" Type="http://schemas.openxmlformats.org/officeDocument/2006/relationships/hyperlink" Target="https://podminky.urs.cz/item/CS_URS_2024_02/998764103" TargetMode="External" /><Relationship Id="rId132" Type="http://schemas.openxmlformats.org/officeDocument/2006/relationships/hyperlink" Target="https://podminky.urs.cz/item/CS_URS_2024_02/766660001" TargetMode="External" /><Relationship Id="rId133" Type="http://schemas.openxmlformats.org/officeDocument/2006/relationships/hyperlink" Target="https://podminky.urs.cz/item/CS_URS_2024_02/766694116" TargetMode="External" /><Relationship Id="rId134" Type="http://schemas.openxmlformats.org/officeDocument/2006/relationships/hyperlink" Target="https://podminky.urs.cz/item/CS_URS_2024_02/766694126" TargetMode="External" /><Relationship Id="rId135" Type="http://schemas.openxmlformats.org/officeDocument/2006/relationships/hyperlink" Target="https://podminky.urs.cz/item/CS_URS_2024_02/346272216" TargetMode="External" /><Relationship Id="rId136" Type="http://schemas.openxmlformats.org/officeDocument/2006/relationships/hyperlink" Target="https://podminky.urs.cz/item/CS_URS_2024_02/998766103" TargetMode="External" /><Relationship Id="rId137" Type="http://schemas.openxmlformats.org/officeDocument/2006/relationships/hyperlink" Target="https://podminky.urs.cz/item/CS_URS_2024_02/767113211" TargetMode="External" /><Relationship Id="rId138" Type="http://schemas.openxmlformats.org/officeDocument/2006/relationships/hyperlink" Target="https://podminky.urs.cz/item/CS_URS_2024_02/767113212" TargetMode="External" /><Relationship Id="rId139" Type="http://schemas.openxmlformats.org/officeDocument/2006/relationships/hyperlink" Target="https://podminky.urs.cz/item/CS_URS_2024_02/767113213" TargetMode="External" /><Relationship Id="rId140" Type="http://schemas.openxmlformats.org/officeDocument/2006/relationships/hyperlink" Target="https://podminky.urs.cz/item/CS_URS_2024_02/767881141" TargetMode="External" /><Relationship Id="rId141" Type="http://schemas.openxmlformats.org/officeDocument/2006/relationships/hyperlink" Target="https://podminky.urs.cz/item/CS_URS_2024_02/767881161" TargetMode="External" /><Relationship Id="rId142" Type="http://schemas.openxmlformats.org/officeDocument/2006/relationships/hyperlink" Target="https://podminky.urs.cz/item/CS_URS_2024_02/953961111" TargetMode="External" /><Relationship Id="rId143" Type="http://schemas.openxmlformats.org/officeDocument/2006/relationships/hyperlink" Target="https://podminky.urs.cz/item/CS_URS_2024_02/767610122" TargetMode="External" /><Relationship Id="rId144" Type="http://schemas.openxmlformats.org/officeDocument/2006/relationships/hyperlink" Target="https://podminky.urs.cz/item/CS_URS_2024_02/767610128" TargetMode="External" /><Relationship Id="rId145" Type="http://schemas.openxmlformats.org/officeDocument/2006/relationships/hyperlink" Target="https://podminky.urs.cz/item/CS_URS_2024_02/767627310" TargetMode="External" /><Relationship Id="rId146" Type="http://schemas.openxmlformats.org/officeDocument/2006/relationships/hyperlink" Target="https://podminky.urs.cz/item/CS_URS_2024_02/767640111" TargetMode="External" /><Relationship Id="rId147" Type="http://schemas.openxmlformats.org/officeDocument/2006/relationships/hyperlink" Target="https://podminky.urs.cz/item/CS_URS_2024_02/767640221" TargetMode="External" /><Relationship Id="rId148" Type="http://schemas.openxmlformats.org/officeDocument/2006/relationships/hyperlink" Target="https://podminky.urs.cz/item/CS_URS_2024_02/767640311" TargetMode="External" /><Relationship Id="rId149" Type="http://schemas.openxmlformats.org/officeDocument/2006/relationships/hyperlink" Target="https://podminky.urs.cz/item/CS_URS_2024_02/767640322" TargetMode="External" /><Relationship Id="rId150" Type="http://schemas.openxmlformats.org/officeDocument/2006/relationships/hyperlink" Target="https://podminky.urs.cz/item/CS_URS_2024_02/767649191" TargetMode="External" /><Relationship Id="rId151" Type="http://schemas.openxmlformats.org/officeDocument/2006/relationships/hyperlink" Target="https://podminky.urs.cz/item/CS_URS_2024_02/767649194" TargetMode="External" /><Relationship Id="rId152" Type="http://schemas.openxmlformats.org/officeDocument/2006/relationships/hyperlink" Target="https://podminky.urs.cz/item/CS_URS_2024_02/767662110" TargetMode="External" /><Relationship Id="rId153" Type="http://schemas.openxmlformats.org/officeDocument/2006/relationships/hyperlink" Target="https://podminky.urs.cz/item/CS_URS_2024_02/953962113" TargetMode="External" /><Relationship Id="rId154" Type="http://schemas.openxmlformats.org/officeDocument/2006/relationships/hyperlink" Target="https://podminky.urs.cz/item/CS_URS_2024_02/998767103" TargetMode="External" /><Relationship Id="rId155" Type="http://schemas.openxmlformats.org/officeDocument/2006/relationships/hyperlink" Target="https://podminky.urs.cz/item/CS_URS_2024_02/771111011" TargetMode="External" /><Relationship Id="rId156" Type="http://schemas.openxmlformats.org/officeDocument/2006/relationships/hyperlink" Target="https://podminky.urs.cz/item/CS_URS_2024_02/771121011" TargetMode="External" /><Relationship Id="rId157" Type="http://schemas.openxmlformats.org/officeDocument/2006/relationships/hyperlink" Target="https://podminky.urs.cz/item/CS_URS_2024_02/771151021" TargetMode="External" /><Relationship Id="rId158" Type="http://schemas.openxmlformats.org/officeDocument/2006/relationships/hyperlink" Target="https://podminky.urs.cz/item/CS_URS_2024_02/771474111" TargetMode="External" /><Relationship Id="rId159" Type="http://schemas.openxmlformats.org/officeDocument/2006/relationships/hyperlink" Target="https://podminky.urs.cz/item/CS_URS_2024_02/771574154" TargetMode="External" /><Relationship Id="rId160" Type="http://schemas.openxmlformats.org/officeDocument/2006/relationships/hyperlink" Target="https://podminky.urs.cz/item/CS_URS_2024_02/771591112" TargetMode="External" /><Relationship Id="rId161" Type="http://schemas.openxmlformats.org/officeDocument/2006/relationships/hyperlink" Target="https://podminky.urs.cz/item/CS_URS_2024_02/998771103" TargetMode="External" /><Relationship Id="rId162" Type="http://schemas.openxmlformats.org/officeDocument/2006/relationships/hyperlink" Target="https://podminky.urs.cz/item/CS_URS_2024_02/776111311" TargetMode="External" /><Relationship Id="rId163" Type="http://schemas.openxmlformats.org/officeDocument/2006/relationships/hyperlink" Target="https://podminky.urs.cz/item/CS_URS_2024_02/776121321" TargetMode="External" /><Relationship Id="rId164" Type="http://schemas.openxmlformats.org/officeDocument/2006/relationships/hyperlink" Target="https://podminky.urs.cz/item/CS_URS_2024_02/776141121" TargetMode="External" /><Relationship Id="rId165" Type="http://schemas.openxmlformats.org/officeDocument/2006/relationships/hyperlink" Target="https://podminky.urs.cz/item/CS_URS_2024_02/776251311" TargetMode="External" /><Relationship Id="rId166" Type="http://schemas.openxmlformats.org/officeDocument/2006/relationships/hyperlink" Target="https://podminky.urs.cz/item/CS_URS_2024_02/776411111" TargetMode="External" /><Relationship Id="rId167" Type="http://schemas.openxmlformats.org/officeDocument/2006/relationships/hyperlink" Target="https://podminky.urs.cz/item/CS_URS_2024_02/998776102" TargetMode="External" /><Relationship Id="rId168" Type="http://schemas.openxmlformats.org/officeDocument/2006/relationships/hyperlink" Target="https://podminky.urs.cz/item/CS_URS_2024_02/776141121" TargetMode="External" /><Relationship Id="rId169" Type="http://schemas.openxmlformats.org/officeDocument/2006/relationships/hyperlink" Target="https://podminky.urs.cz/item/CS_URS_2024_02/777111123" TargetMode="External" /><Relationship Id="rId170" Type="http://schemas.openxmlformats.org/officeDocument/2006/relationships/hyperlink" Target="https://podminky.urs.cz/item/CS_URS_2024_02/777131113" TargetMode="External" /><Relationship Id="rId171" Type="http://schemas.openxmlformats.org/officeDocument/2006/relationships/hyperlink" Target="https://podminky.urs.cz/item/CS_URS_2024_02/777131151" TargetMode="External" /><Relationship Id="rId172" Type="http://schemas.openxmlformats.org/officeDocument/2006/relationships/hyperlink" Target="https://podminky.urs.cz/item/CS_URS_2024_02/777511181" TargetMode="External" /><Relationship Id="rId173" Type="http://schemas.openxmlformats.org/officeDocument/2006/relationships/hyperlink" Target="https://podminky.urs.cz/item/CS_URS_2024_02/777521105" TargetMode="External" /><Relationship Id="rId174" Type="http://schemas.openxmlformats.org/officeDocument/2006/relationships/hyperlink" Target="https://podminky.urs.cz/item/CS_URS_2024_02/777622101" TargetMode="External" /><Relationship Id="rId175" Type="http://schemas.openxmlformats.org/officeDocument/2006/relationships/hyperlink" Target="https://podminky.urs.cz/item/CS_URS_2024_02/777612105" TargetMode="External" /><Relationship Id="rId176" Type="http://schemas.openxmlformats.org/officeDocument/2006/relationships/hyperlink" Target="https://podminky.urs.cz/item/CS_URS_2024_02/777131213" TargetMode="External" /><Relationship Id="rId177" Type="http://schemas.openxmlformats.org/officeDocument/2006/relationships/hyperlink" Target="https://podminky.urs.cz/item/CS_URS_2024_02/777622201" TargetMode="External" /><Relationship Id="rId178" Type="http://schemas.openxmlformats.org/officeDocument/2006/relationships/hyperlink" Target="https://podminky.urs.cz/item/CS_URS_2024_02/777612205" TargetMode="External" /><Relationship Id="rId179" Type="http://schemas.openxmlformats.org/officeDocument/2006/relationships/hyperlink" Target="https://podminky.urs.cz/item/CS_URS_2024_02/777131251" TargetMode="External" /><Relationship Id="rId180" Type="http://schemas.openxmlformats.org/officeDocument/2006/relationships/hyperlink" Target="https://podminky.urs.cz/item/CS_URS_2024_02/777612251" TargetMode="External" /><Relationship Id="rId181" Type="http://schemas.openxmlformats.org/officeDocument/2006/relationships/hyperlink" Target="https://podminky.urs.cz/item/CS_URS_2024_02/998777102" TargetMode="External" /><Relationship Id="rId182" Type="http://schemas.openxmlformats.org/officeDocument/2006/relationships/hyperlink" Target="https://podminky.urs.cz/item/CS_URS_2024_02/781121011" TargetMode="External" /><Relationship Id="rId183" Type="http://schemas.openxmlformats.org/officeDocument/2006/relationships/hyperlink" Target="https://podminky.urs.cz/item/CS_URS_2024_02/781151031" TargetMode="External" /><Relationship Id="rId184" Type="http://schemas.openxmlformats.org/officeDocument/2006/relationships/hyperlink" Target="https://podminky.urs.cz/item/CS_URS_2024_02/781474111" TargetMode="External" /><Relationship Id="rId185" Type="http://schemas.openxmlformats.org/officeDocument/2006/relationships/hyperlink" Target="https://podminky.urs.cz/item/CS_URS_2024_02/781491011" TargetMode="External" /><Relationship Id="rId186" Type="http://schemas.openxmlformats.org/officeDocument/2006/relationships/hyperlink" Target="https://podminky.urs.cz/item/CS_URS_2024_02/998781103" TargetMode="External" /><Relationship Id="rId187" Type="http://schemas.openxmlformats.org/officeDocument/2006/relationships/hyperlink" Target="https://podminky.urs.cz/item/CS_URS_2024_02/784111011" TargetMode="External" /><Relationship Id="rId188" Type="http://schemas.openxmlformats.org/officeDocument/2006/relationships/hyperlink" Target="https://podminky.urs.cz/item/CS_URS_2024_02/784171101" TargetMode="External" /><Relationship Id="rId189" Type="http://schemas.openxmlformats.org/officeDocument/2006/relationships/hyperlink" Target="https://podminky.urs.cz/item/CS_URS_2024_02/784181121" TargetMode="External" /><Relationship Id="rId190" Type="http://schemas.openxmlformats.org/officeDocument/2006/relationships/hyperlink" Target="https://podminky.urs.cz/item/CS_URS_2024_02/784211101" TargetMode="External" /><Relationship Id="rId191" Type="http://schemas.openxmlformats.org/officeDocument/2006/relationships/hyperlink" Target="https://podminky.urs.cz/item/CS_URS_2024_02/784111017" TargetMode="External" /><Relationship Id="rId192" Type="http://schemas.openxmlformats.org/officeDocument/2006/relationships/hyperlink" Target="https://podminky.urs.cz/item/CS_URS_2024_02/784181127" TargetMode="External" /><Relationship Id="rId193" Type="http://schemas.openxmlformats.org/officeDocument/2006/relationships/hyperlink" Target="https://podminky.urs.cz/item/CS_URS_2024_02/784211107" TargetMode="External" /><Relationship Id="rId194" Type="http://schemas.openxmlformats.org/officeDocument/2006/relationships/hyperlink" Target="https://podminky.urs.cz/item/CS_URS_2024_02/786623027" TargetMode="External" /><Relationship Id="rId195" Type="http://schemas.openxmlformats.org/officeDocument/2006/relationships/hyperlink" Target="https://podminky.urs.cz/item/CS_URS_2024_02/786623045" TargetMode="External" /><Relationship Id="rId196" Type="http://schemas.openxmlformats.org/officeDocument/2006/relationships/hyperlink" Target="https://podminky.urs.cz/item/CS_URS_2024_02/786623051" TargetMode="External" /><Relationship Id="rId197" Type="http://schemas.openxmlformats.org/officeDocument/2006/relationships/hyperlink" Target="https://podminky.urs.cz/item/CS_URS_2024_02/998786103" TargetMode="External" /><Relationship Id="rId19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221" TargetMode="External" /><Relationship Id="rId2" Type="http://schemas.openxmlformats.org/officeDocument/2006/relationships/hyperlink" Target="https://podminky.urs.cz/item/CS_URS_2024_02/162351104" TargetMode="External" /><Relationship Id="rId3" Type="http://schemas.openxmlformats.org/officeDocument/2006/relationships/hyperlink" Target="https://podminky.urs.cz/item/CS_URS_2024_02/162651112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45157211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1033231" TargetMode="External" /><Relationship Id="rId2" Type="http://schemas.openxmlformats.org/officeDocument/2006/relationships/hyperlink" Target="https://podminky.urs.cz/item/CS_URS_2024_02/971033261" TargetMode="External" /><Relationship Id="rId3" Type="http://schemas.openxmlformats.org/officeDocument/2006/relationships/hyperlink" Target="https://podminky.urs.cz/item/CS_URS_2024_02/974031244" TargetMode="External" /><Relationship Id="rId4" Type="http://schemas.openxmlformats.org/officeDocument/2006/relationships/hyperlink" Target="https://podminky.urs.cz/item/CS_URS_2024_02/997013214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869" TargetMode="External" /><Relationship Id="rId8" Type="http://schemas.openxmlformats.org/officeDocument/2006/relationships/hyperlink" Target="https://podminky.urs.cz/item/CS_URS_2024_02/997013635" TargetMode="External" /><Relationship Id="rId9" Type="http://schemas.openxmlformats.org/officeDocument/2006/relationships/hyperlink" Target="https://podminky.urs.cz/item/CS_URS_2024_02/230040025" TargetMode="External" /><Relationship Id="rId10" Type="http://schemas.openxmlformats.org/officeDocument/2006/relationships/hyperlink" Target="https://podminky.urs.cz/item/CS_URS_2024_02/230120041" TargetMode="External" /><Relationship Id="rId11" Type="http://schemas.openxmlformats.org/officeDocument/2006/relationships/hyperlink" Target="https://podminky.urs.cz/item/CS_URS_2024_02/230120043" TargetMode="External" /><Relationship Id="rId12" Type="http://schemas.openxmlformats.org/officeDocument/2006/relationships/hyperlink" Target="https://podminky.urs.cz/item/CS_URS_2024_02/230170001" TargetMode="External" /><Relationship Id="rId13" Type="http://schemas.openxmlformats.org/officeDocument/2006/relationships/hyperlink" Target="https://podminky.urs.cz/item/CS_URS_2024_02/230170002" TargetMode="External" /><Relationship Id="rId14" Type="http://schemas.openxmlformats.org/officeDocument/2006/relationships/hyperlink" Target="https://podminky.urs.cz/item/CS_URS_2024_02/733120815" TargetMode="External" /><Relationship Id="rId15" Type="http://schemas.openxmlformats.org/officeDocument/2006/relationships/hyperlink" Target="https://podminky.urs.cz/item/CS_URS_2024_02/733120832" TargetMode="External" /><Relationship Id="rId16" Type="http://schemas.openxmlformats.org/officeDocument/2006/relationships/hyperlink" Target="https://podminky.urs.cz/item/CS_URS_2024_02/733121212" TargetMode="External" /><Relationship Id="rId17" Type="http://schemas.openxmlformats.org/officeDocument/2006/relationships/hyperlink" Target="https://podminky.urs.cz/item/CS_URS_2024_02/733121215" TargetMode="External" /><Relationship Id="rId18" Type="http://schemas.openxmlformats.org/officeDocument/2006/relationships/hyperlink" Target="https://podminky.urs.cz/item/CS_URS_2024_02/733121218" TargetMode="External" /><Relationship Id="rId19" Type="http://schemas.openxmlformats.org/officeDocument/2006/relationships/hyperlink" Target="https://podminky.urs.cz/item/CS_URS_2024_02/733190217" TargetMode="External" /><Relationship Id="rId20" Type="http://schemas.openxmlformats.org/officeDocument/2006/relationships/hyperlink" Target="https://podminky.urs.cz/item/CS_URS_2024_02/733190219" TargetMode="External" /><Relationship Id="rId21" Type="http://schemas.openxmlformats.org/officeDocument/2006/relationships/hyperlink" Target="https://podminky.urs.cz/item/CS_URS_2024_02/733191913" TargetMode="External" /><Relationship Id="rId22" Type="http://schemas.openxmlformats.org/officeDocument/2006/relationships/hyperlink" Target="https://podminky.urs.cz/item/CS_URS_2024_02/733191923" TargetMode="External" /><Relationship Id="rId23" Type="http://schemas.openxmlformats.org/officeDocument/2006/relationships/hyperlink" Target="https://podminky.urs.cz/item/CS_URS_2024_02/733193810" TargetMode="External" /><Relationship Id="rId24" Type="http://schemas.openxmlformats.org/officeDocument/2006/relationships/hyperlink" Target="https://podminky.urs.cz/item/CS_URS_2024_02/733291101" TargetMode="External" /><Relationship Id="rId25" Type="http://schemas.openxmlformats.org/officeDocument/2006/relationships/hyperlink" Target="https://podminky.urs.cz/item/CS_URS_2024_02/998733101" TargetMode="External" /><Relationship Id="rId26" Type="http://schemas.openxmlformats.org/officeDocument/2006/relationships/hyperlink" Target="https://podminky.urs.cz/item/CS_URS_2024_02/998733193" TargetMode="External" /><Relationship Id="rId27" Type="http://schemas.openxmlformats.org/officeDocument/2006/relationships/hyperlink" Target="https://podminky.urs.cz/item/CS_URS_2024_02/713410811" TargetMode="External" /><Relationship Id="rId28" Type="http://schemas.openxmlformats.org/officeDocument/2006/relationships/hyperlink" Target="https://podminky.urs.cz/item/CS_URS_2024_02/713463121" TargetMode="External" /><Relationship Id="rId29" Type="http://schemas.openxmlformats.org/officeDocument/2006/relationships/hyperlink" Target="https://podminky.urs.cz/item/CS_URS_2024_02/713463212" TargetMode="External" /><Relationship Id="rId30" Type="http://schemas.openxmlformats.org/officeDocument/2006/relationships/hyperlink" Target="https://podminky.urs.cz/item/CS_URS_2024_02/713463213" TargetMode="External" /><Relationship Id="rId31" Type="http://schemas.openxmlformats.org/officeDocument/2006/relationships/hyperlink" Target="https://podminky.urs.cz/item/CS_URS_2024_02/998713102" TargetMode="External" /><Relationship Id="rId32" Type="http://schemas.openxmlformats.org/officeDocument/2006/relationships/hyperlink" Target="https://podminky.urs.cz/item/CS_URS_2024_02/998713193" TargetMode="External" /><Relationship Id="rId33" Type="http://schemas.openxmlformats.org/officeDocument/2006/relationships/hyperlink" Target="https://podminky.urs.cz/item/CS_URS_2024_02/721174042.1" TargetMode="External" /><Relationship Id="rId34" Type="http://schemas.openxmlformats.org/officeDocument/2006/relationships/hyperlink" Target="https://podminky.urs.cz/item/CS_URS_2024_02/998721102" TargetMode="External" /><Relationship Id="rId35" Type="http://schemas.openxmlformats.org/officeDocument/2006/relationships/hyperlink" Target="https://podminky.urs.cz/item/CS_URS_2024_02/998721193" TargetMode="External" /><Relationship Id="rId36" Type="http://schemas.openxmlformats.org/officeDocument/2006/relationships/hyperlink" Target="https://podminky.urs.cz/item/CS_URS_2024_02/722230101" TargetMode="External" /><Relationship Id="rId37" Type="http://schemas.openxmlformats.org/officeDocument/2006/relationships/hyperlink" Target="https://podminky.urs.cz/item/CS_URS_2024_02/722231082" TargetMode="External" /><Relationship Id="rId38" Type="http://schemas.openxmlformats.org/officeDocument/2006/relationships/hyperlink" Target="https://podminky.urs.cz/item/CS_URS_2024_02/722232501" TargetMode="External" /><Relationship Id="rId39" Type="http://schemas.openxmlformats.org/officeDocument/2006/relationships/hyperlink" Target="https://podminky.urs.cz/item/CS_URS_2024_02/722234263" TargetMode="External" /><Relationship Id="rId40" Type="http://schemas.openxmlformats.org/officeDocument/2006/relationships/hyperlink" Target="https://podminky.urs.cz/item/CS_URS_2024_02/722262211" TargetMode="External" /><Relationship Id="rId41" Type="http://schemas.openxmlformats.org/officeDocument/2006/relationships/hyperlink" Target="https://podminky.urs.cz/item/CS_URS_2024_02/998722102" TargetMode="External" /><Relationship Id="rId42" Type="http://schemas.openxmlformats.org/officeDocument/2006/relationships/hyperlink" Target="https://podminky.urs.cz/item/CS_URS_2024_02/998722193" TargetMode="External" /><Relationship Id="rId43" Type="http://schemas.openxmlformats.org/officeDocument/2006/relationships/hyperlink" Target="https://podminky.urs.cz/item/CS_URS_2024_02/731139620" TargetMode="External" /><Relationship Id="rId44" Type="http://schemas.openxmlformats.org/officeDocument/2006/relationships/hyperlink" Target="https://podminky.urs.cz/item/CS_URS_2024_02/731190955" TargetMode="External" /><Relationship Id="rId45" Type="http://schemas.openxmlformats.org/officeDocument/2006/relationships/hyperlink" Target="https://podminky.urs.cz/item/CS_URS_2024_02/731190962" TargetMode="External" /><Relationship Id="rId46" Type="http://schemas.openxmlformats.org/officeDocument/2006/relationships/hyperlink" Target="https://podminky.urs.cz/item/CS_URS_2024_02/731200826" TargetMode="External" /><Relationship Id="rId47" Type="http://schemas.openxmlformats.org/officeDocument/2006/relationships/hyperlink" Target="https://podminky.urs.cz/item/CS_URS_2024_02/731391814" TargetMode="External" /><Relationship Id="rId48" Type="http://schemas.openxmlformats.org/officeDocument/2006/relationships/hyperlink" Target="https://podminky.urs.cz/item/CS_URS_2024_02/998731102" TargetMode="External" /><Relationship Id="rId49" Type="http://schemas.openxmlformats.org/officeDocument/2006/relationships/hyperlink" Target="https://podminky.urs.cz/item/CS_URS_2024_02/998731193" TargetMode="External" /><Relationship Id="rId50" Type="http://schemas.openxmlformats.org/officeDocument/2006/relationships/hyperlink" Target="https://podminky.urs.cz/item/CS_URS_2024_02/732199100" TargetMode="External" /><Relationship Id="rId51" Type="http://schemas.openxmlformats.org/officeDocument/2006/relationships/hyperlink" Target="https://podminky.urs.cz/item/CS_URS_2024_02/732214813" TargetMode="External" /><Relationship Id="rId52" Type="http://schemas.openxmlformats.org/officeDocument/2006/relationships/hyperlink" Target="https://podminky.urs.cz/item/CS_URS_2024_02/732390853" TargetMode="External" /><Relationship Id="rId53" Type="http://schemas.openxmlformats.org/officeDocument/2006/relationships/hyperlink" Target="https://podminky.urs.cz/item/CS_URS_2024_02/732420811" TargetMode="External" /><Relationship Id="rId54" Type="http://schemas.openxmlformats.org/officeDocument/2006/relationships/hyperlink" Target="https://podminky.urs.cz/item/CS_URS_2024_02/732429212" TargetMode="External" /><Relationship Id="rId55" Type="http://schemas.openxmlformats.org/officeDocument/2006/relationships/hyperlink" Target="https://podminky.urs.cz/item/CS_URS_2024_02/998732102" TargetMode="External" /><Relationship Id="rId56" Type="http://schemas.openxmlformats.org/officeDocument/2006/relationships/hyperlink" Target="https://podminky.urs.cz/item/CS_URS_2024_02/998732193" TargetMode="External" /><Relationship Id="rId57" Type="http://schemas.openxmlformats.org/officeDocument/2006/relationships/hyperlink" Target="https://podminky.urs.cz/item/CS_URS_2024_02/734200812" TargetMode="External" /><Relationship Id="rId58" Type="http://schemas.openxmlformats.org/officeDocument/2006/relationships/hyperlink" Target="https://podminky.urs.cz/item/CS_URS_2024_02/734200822" TargetMode="External" /><Relationship Id="rId59" Type="http://schemas.openxmlformats.org/officeDocument/2006/relationships/hyperlink" Target="https://podminky.urs.cz/item/CS_URS_2024_02/734209103" TargetMode="External" /><Relationship Id="rId60" Type="http://schemas.openxmlformats.org/officeDocument/2006/relationships/hyperlink" Target="https://podminky.urs.cz/item/CS_URS_2024_02/734209113" TargetMode="External" /><Relationship Id="rId61" Type="http://schemas.openxmlformats.org/officeDocument/2006/relationships/hyperlink" Target="https://podminky.urs.cz/item/CS_URS_2024_02/734209114" TargetMode="External" /><Relationship Id="rId62" Type="http://schemas.openxmlformats.org/officeDocument/2006/relationships/hyperlink" Target="https://podminky.urs.cz/item/CS_URS_2024_02/734211120" TargetMode="External" /><Relationship Id="rId63" Type="http://schemas.openxmlformats.org/officeDocument/2006/relationships/hyperlink" Target="https://podminky.urs.cz/item/CS_URS_2024_02/734242415" TargetMode="External" /><Relationship Id="rId64" Type="http://schemas.openxmlformats.org/officeDocument/2006/relationships/hyperlink" Target="https://podminky.urs.cz/item/CS_URS_2024_02/734251211" TargetMode="External" /><Relationship Id="rId65" Type="http://schemas.openxmlformats.org/officeDocument/2006/relationships/hyperlink" Target="https://podminky.urs.cz/item/CS_URS_2024_02/734261734" TargetMode="External" /><Relationship Id="rId66" Type="http://schemas.openxmlformats.org/officeDocument/2006/relationships/hyperlink" Target="https://podminky.urs.cz/item/CS_URS_2024_02/734291123" TargetMode="External" /><Relationship Id="rId67" Type="http://schemas.openxmlformats.org/officeDocument/2006/relationships/hyperlink" Target="https://podminky.urs.cz/item/CS_URS_2024_02/734291265" TargetMode="External" /><Relationship Id="rId68" Type="http://schemas.openxmlformats.org/officeDocument/2006/relationships/hyperlink" Target="https://podminky.urs.cz/item/CS_URS_2024_02/734291277" TargetMode="External" /><Relationship Id="rId69" Type="http://schemas.openxmlformats.org/officeDocument/2006/relationships/hyperlink" Target="https://podminky.urs.cz/item/CS_URS_2024_02/734291951" TargetMode="External" /><Relationship Id="rId70" Type="http://schemas.openxmlformats.org/officeDocument/2006/relationships/hyperlink" Target="https://podminky.urs.cz/item/CS_URS_2024_02/734292714" TargetMode="External" /><Relationship Id="rId71" Type="http://schemas.openxmlformats.org/officeDocument/2006/relationships/hyperlink" Target="https://podminky.urs.cz/item/CS_URS_2024_02/734292716" TargetMode="External" /><Relationship Id="rId72" Type="http://schemas.openxmlformats.org/officeDocument/2006/relationships/hyperlink" Target="https://podminky.urs.cz/item/CS_URS_2024_02/734410831" TargetMode="External" /><Relationship Id="rId73" Type="http://schemas.openxmlformats.org/officeDocument/2006/relationships/hyperlink" Target="https://podminky.urs.cz/item/CS_URS_2024_02/734410851" TargetMode="External" /><Relationship Id="rId74" Type="http://schemas.openxmlformats.org/officeDocument/2006/relationships/hyperlink" Target="https://podminky.urs.cz/item/CS_URS_2024_02/734411101" TargetMode="External" /><Relationship Id="rId75" Type="http://schemas.openxmlformats.org/officeDocument/2006/relationships/hyperlink" Target="https://podminky.urs.cz/item/CS_URS_2024_02/734420811" TargetMode="External" /><Relationship Id="rId76" Type="http://schemas.openxmlformats.org/officeDocument/2006/relationships/hyperlink" Target="https://podminky.urs.cz/item/CS_URS_2024_02/734421101" TargetMode="External" /><Relationship Id="rId77" Type="http://schemas.openxmlformats.org/officeDocument/2006/relationships/hyperlink" Target="https://podminky.urs.cz/item/CS_URS_2024_02/734424933" TargetMode="External" /><Relationship Id="rId78" Type="http://schemas.openxmlformats.org/officeDocument/2006/relationships/hyperlink" Target="https://podminky.urs.cz/item/CS_URS_2024_02/734430821" TargetMode="External" /><Relationship Id="rId79" Type="http://schemas.openxmlformats.org/officeDocument/2006/relationships/hyperlink" Target="https://podminky.urs.cz/item/CS_URS_2024_02/735000912" TargetMode="External" /><Relationship Id="rId80" Type="http://schemas.openxmlformats.org/officeDocument/2006/relationships/hyperlink" Target="https://podminky.urs.cz/item/CS_URS_2024_02/998734102" TargetMode="External" /><Relationship Id="rId81" Type="http://schemas.openxmlformats.org/officeDocument/2006/relationships/hyperlink" Target="https://podminky.urs.cz/item/CS_URS_2024_02/998734193" TargetMode="External" /><Relationship Id="rId82" Type="http://schemas.openxmlformats.org/officeDocument/2006/relationships/hyperlink" Target="https://podminky.urs.cz/item/CS_URS_2024_02/713392922" TargetMode="External" /><Relationship Id="rId83" Type="http://schemas.openxmlformats.org/officeDocument/2006/relationships/hyperlink" Target="https://podminky.urs.cz/item/CS_URS_2024_02/735110911" TargetMode="External" /><Relationship Id="rId84" Type="http://schemas.openxmlformats.org/officeDocument/2006/relationships/hyperlink" Target="https://podminky.urs.cz/item/CS_URS_2024_02/735110912" TargetMode="External" /><Relationship Id="rId85" Type="http://schemas.openxmlformats.org/officeDocument/2006/relationships/hyperlink" Target="https://podminky.urs.cz/item/CS_URS_2024_02/735111340" TargetMode="External" /><Relationship Id="rId86" Type="http://schemas.openxmlformats.org/officeDocument/2006/relationships/hyperlink" Target="https://podminky.urs.cz/item/CS_URS_2024_02/735111810" TargetMode="External" /><Relationship Id="rId87" Type="http://schemas.openxmlformats.org/officeDocument/2006/relationships/hyperlink" Target="https://podminky.urs.cz/item/CS_URS_2024_02/735111810" TargetMode="External" /><Relationship Id="rId88" Type="http://schemas.openxmlformats.org/officeDocument/2006/relationships/hyperlink" Target="https://podminky.urs.cz/item/CS_URS_2024_02/735120911" TargetMode="External" /><Relationship Id="rId89" Type="http://schemas.openxmlformats.org/officeDocument/2006/relationships/hyperlink" Target="https://podminky.urs.cz/item/CS_URS_2024_02/735120912" TargetMode="External" /><Relationship Id="rId90" Type="http://schemas.openxmlformats.org/officeDocument/2006/relationships/hyperlink" Target="https://podminky.urs.cz/item/CS_URS_2024_02/735120913" TargetMode="External" /><Relationship Id="rId91" Type="http://schemas.openxmlformats.org/officeDocument/2006/relationships/hyperlink" Target="https://podminky.urs.cz/item/CS_URS_2024_02/735152177" TargetMode="External" /><Relationship Id="rId92" Type="http://schemas.openxmlformats.org/officeDocument/2006/relationships/hyperlink" Target="https://podminky.urs.cz/item/CS_URS_2024_02/735152178" TargetMode="External" /><Relationship Id="rId93" Type="http://schemas.openxmlformats.org/officeDocument/2006/relationships/hyperlink" Target="https://podminky.urs.cz/item/CS_URS_2024_02/735152293" TargetMode="External" /><Relationship Id="rId94" Type="http://schemas.openxmlformats.org/officeDocument/2006/relationships/hyperlink" Target="https://podminky.urs.cz/item/CS_URS_2024_02/735191905" TargetMode="External" /><Relationship Id="rId95" Type="http://schemas.openxmlformats.org/officeDocument/2006/relationships/hyperlink" Target="https://podminky.urs.cz/item/CS_URS_2024_02/735191914" TargetMode="External" /><Relationship Id="rId96" Type="http://schemas.openxmlformats.org/officeDocument/2006/relationships/hyperlink" Target="https://podminky.urs.cz/item/CS_URS_2024_02/735221839" TargetMode="External" /><Relationship Id="rId97" Type="http://schemas.openxmlformats.org/officeDocument/2006/relationships/hyperlink" Target="https://podminky.urs.cz/item/CS_URS_2024_02/735291800" TargetMode="External" /><Relationship Id="rId98" Type="http://schemas.openxmlformats.org/officeDocument/2006/relationships/hyperlink" Target="https://podminky.urs.cz/item/CS_URS_2024_02/998735102" TargetMode="External" /><Relationship Id="rId99" Type="http://schemas.openxmlformats.org/officeDocument/2006/relationships/hyperlink" Target="https://podminky.urs.cz/item/CS_URS_2024_02/998735193" TargetMode="External" /><Relationship Id="rId100" Type="http://schemas.openxmlformats.org/officeDocument/2006/relationships/hyperlink" Target="https://podminky.urs.cz/item/CS_URS_2021_02/HZS2211" TargetMode="External" /><Relationship Id="rId10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23" TargetMode="External" /><Relationship Id="rId3" Type="http://schemas.openxmlformats.org/officeDocument/2006/relationships/hyperlink" Target="https://podminky.urs.cz/item/CS_URS_2024_02/113107330" TargetMode="External" /><Relationship Id="rId4" Type="http://schemas.openxmlformats.org/officeDocument/2006/relationships/hyperlink" Target="https://podminky.urs.cz/item/CS_URS_2024_02/113107342" TargetMode="External" /><Relationship Id="rId5" Type="http://schemas.openxmlformats.org/officeDocument/2006/relationships/hyperlink" Target="https://podminky.urs.cz/item/CS_URS_2024_02/132251253" TargetMode="External" /><Relationship Id="rId6" Type="http://schemas.openxmlformats.org/officeDocument/2006/relationships/hyperlink" Target="https://podminky.urs.cz/item/CS_URS_2024_02/151101101" TargetMode="External" /><Relationship Id="rId7" Type="http://schemas.openxmlformats.org/officeDocument/2006/relationships/hyperlink" Target="https://podminky.urs.cz/item/CS_URS_2024_02/151101111" TargetMode="External" /><Relationship Id="rId8" Type="http://schemas.openxmlformats.org/officeDocument/2006/relationships/hyperlink" Target="https://podminky.urs.cz/item/CS_URS_2024_02/162351103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451572111" TargetMode="External" /><Relationship Id="rId15" Type="http://schemas.openxmlformats.org/officeDocument/2006/relationships/hyperlink" Target="https://podminky.urs.cz/item/CS_URS_2024_02/564730001" TargetMode="External" /><Relationship Id="rId16" Type="http://schemas.openxmlformats.org/officeDocument/2006/relationships/hyperlink" Target="https://podminky.urs.cz/item/CS_URS_2024_02/564751101" TargetMode="External" /><Relationship Id="rId17" Type="http://schemas.openxmlformats.org/officeDocument/2006/relationships/hyperlink" Target="https://podminky.urs.cz/item/CS_URS_2024_02/564730101" TargetMode="External" /><Relationship Id="rId18" Type="http://schemas.openxmlformats.org/officeDocument/2006/relationships/hyperlink" Target="https://podminky.urs.cz/item/CS_URS_2024_02/567121109" TargetMode="External" /><Relationship Id="rId19" Type="http://schemas.openxmlformats.org/officeDocument/2006/relationships/hyperlink" Target="https://podminky.urs.cz/item/CS_URS_2024_02/577144111" TargetMode="External" /><Relationship Id="rId20" Type="http://schemas.openxmlformats.org/officeDocument/2006/relationships/hyperlink" Target="https://podminky.urs.cz/item/CS_URS_2024_02/577145112" TargetMode="External" /><Relationship Id="rId21" Type="http://schemas.openxmlformats.org/officeDocument/2006/relationships/hyperlink" Target="https://podminky.urs.cz/item/CS_URS_2024_02/596212210" TargetMode="External" /><Relationship Id="rId22" Type="http://schemas.openxmlformats.org/officeDocument/2006/relationships/hyperlink" Target="https://podminky.urs.cz/item/CS_URS_2024_02/850311811" TargetMode="External" /><Relationship Id="rId23" Type="http://schemas.openxmlformats.org/officeDocument/2006/relationships/hyperlink" Target="https://podminky.urs.cz/item/CS_URS_2024_02/899910201" TargetMode="External" /><Relationship Id="rId24" Type="http://schemas.openxmlformats.org/officeDocument/2006/relationships/hyperlink" Target="https://podminky.urs.cz/item/CS_URS_2024_02/919732211" TargetMode="External" /><Relationship Id="rId25" Type="http://schemas.openxmlformats.org/officeDocument/2006/relationships/hyperlink" Target="https://podminky.urs.cz/item/CS_URS_2024_02/919735112" TargetMode="External" /><Relationship Id="rId26" Type="http://schemas.openxmlformats.org/officeDocument/2006/relationships/hyperlink" Target="https://podminky.urs.cz/item/CS_URS_2024_02/997221551" TargetMode="External" /><Relationship Id="rId27" Type="http://schemas.openxmlformats.org/officeDocument/2006/relationships/hyperlink" Target="https://podminky.urs.cz/item/CS_URS_2024_02/997221559" TargetMode="External" /><Relationship Id="rId28" Type="http://schemas.openxmlformats.org/officeDocument/2006/relationships/hyperlink" Target="https://podminky.urs.cz/item/CS_URS_2024_02/997221861" TargetMode="External" /><Relationship Id="rId29" Type="http://schemas.openxmlformats.org/officeDocument/2006/relationships/hyperlink" Target="https://podminky.urs.cz/item/CS_URS_2024_02/997221873" TargetMode="External" /><Relationship Id="rId30" Type="http://schemas.openxmlformats.org/officeDocument/2006/relationships/hyperlink" Target="https://podminky.urs.cz/item/CS_URS_2024_02/997221875" TargetMode="External" /><Relationship Id="rId31" Type="http://schemas.openxmlformats.org/officeDocument/2006/relationships/hyperlink" Target="https://podminky.urs.cz/item/CS_URS_2024_02/997013871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23" TargetMode="External" /><Relationship Id="rId3" Type="http://schemas.openxmlformats.org/officeDocument/2006/relationships/hyperlink" Target="https://podminky.urs.cz/item/CS_URS_2024_02/113107330" TargetMode="External" /><Relationship Id="rId4" Type="http://schemas.openxmlformats.org/officeDocument/2006/relationships/hyperlink" Target="https://podminky.urs.cz/item/CS_URS_2024_02/113107342" TargetMode="External" /><Relationship Id="rId5" Type="http://schemas.openxmlformats.org/officeDocument/2006/relationships/hyperlink" Target="https://podminky.urs.cz/item/CS_URS_2024_02/132251254" TargetMode="External" /><Relationship Id="rId6" Type="http://schemas.openxmlformats.org/officeDocument/2006/relationships/hyperlink" Target="https://podminky.urs.cz/item/CS_URS_2024_02/132351254" TargetMode="External" /><Relationship Id="rId7" Type="http://schemas.openxmlformats.org/officeDocument/2006/relationships/hyperlink" Target="https://podminky.urs.cz/item/CS_URS_2024_02/151101101" TargetMode="External" /><Relationship Id="rId8" Type="http://schemas.openxmlformats.org/officeDocument/2006/relationships/hyperlink" Target="https://podminky.urs.cz/item/CS_URS_2024_02/151101111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451572111" TargetMode="External" /><Relationship Id="rId16" Type="http://schemas.openxmlformats.org/officeDocument/2006/relationships/hyperlink" Target="https://podminky.urs.cz/item/CS_URS_2024_02/564730001" TargetMode="External" /><Relationship Id="rId17" Type="http://schemas.openxmlformats.org/officeDocument/2006/relationships/hyperlink" Target="https://podminky.urs.cz/item/CS_URS_2024_02/564730101" TargetMode="External" /><Relationship Id="rId18" Type="http://schemas.openxmlformats.org/officeDocument/2006/relationships/hyperlink" Target="https://podminky.urs.cz/item/CS_URS_2024_02/564751101" TargetMode="External" /><Relationship Id="rId19" Type="http://schemas.openxmlformats.org/officeDocument/2006/relationships/hyperlink" Target="https://podminky.urs.cz/item/CS_URS_2024_02/567121109" TargetMode="External" /><Relationship Id="rId20" Type="http://schemas.openxmlformats.org/officeDocument/2006/relationships/hyperlink" Target="https://podminky.urs.cz/item/CS_URS_2024_02/577144111" TargetMode="External" /><Relationship Id="rId21" Type="http://schemas.openxmlformats.org/officeDocument/2006/relationships/hyperlink" Target="https://podminky.urs.cz/item/CS_URS_2024_02/577145112" TargetMode="External" /><Relationship Id="rId22" Type="http://schemas.openxmlformats.org/officeDocument/2006/relationships/hyperlink" Target="https://podminky.urs.cz/item/CS_URS_2024_02/596212210" TargetMode="External" /><Relationship Id="rId23" Type="http://schemas.openxmlformats.org/officeDocument/2006/relationships/hyperlink" Target="https://podminky.urs.cz/item/CS_URS_2024_02/919732211" TargetMode="External" /><Relationship Id="rId24" Type="http://schemas.openxmlformats.org/officeDocument/2006/relationships/hyperlink" Target="https://podminky.urs.cz/item/CS_URS_2024_02/919735112" TargetMode="External" /><Relationship Id="rId25" Type="http://schemas.openxmlformats.org/officeDocument/2006/relationships/hyperlink" Target="https://podminky.urs.cz/item/CS_URS_2024_02/830391811" TargetMode="External" /><Relationship Id="rId26" Type="http://schemas.openxmlformats.org/officeDocument/2006/relationships/hyperlink" Target="https://podminky.urs.cz/item/CS_URS_2024_02/899910201" TargetMode="External" /><Relationship Id="rId27" Type="http://schemas.openxmlformats.org/officeDocument/2006/relationships/hyperlink" Target="https://podminky.urs.cz/item/CS_URS_2024_02/997221551" TargetMode="External" /><Relationship Id="rId28" Type="http://schemas.openxmlformats.org/officeDocument/2006/relationships/hyperlink" Target="https://podminky.urs.cz/item/CS_URS_2024_02/997221559" TargetMode="External" /><Relationship Id="rId29" Type="http://schemas.openxmlformats.org/officeDocument/2006/relationships/hyperlink" Target="https://podminky.urs.cz/item/CS_URS_2024_02/997221861" TargetMode="External" /><Relationship Id="rId30" Type="http://schemas.openxmlformats.org/officeDocument/2006/relationships/hyperlink" Target="https://podminky.urs.cz/item/CS_URS_2024_02/997221873" TargetMode="External" /><Relationship Id="rId31" Type="http://schemas.openxmlformats.org/officeDocument/2006/relationships/hyperlink" Target="https://podminky.urs.cz/item/CS_URS_2024_02/997221875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121" TargetMode="External" /><Relationship Id="rId2" Type="http://schemas.openxmlformats.org/officeDocument/2006/relationships/hyperlink" Target="https://podminky.urs.cz/item/CS_URS_2024_02/132254104" TargetMode="External" /><Relationship Id="rId3" Type="http://schemas.openxmlformats.org/officeDocument/2006/relationships/hyperlink" Target="https://podminky.urs.cz/item/CS_URS_2024_02/132312121" TargetMode="External" /><Relationship Id="rId4" Type="http://schemas.openxmlformats.org/officeDocument/2006/relationships/hyperlink" Target="https://podminky.urs.cz/item/CS_URS_2024_02/132354104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451572111" TargetMode="External" /><Relationship Id="rId14" Type="http://schemas.openxmlformats.org/officeDocument/2006/relationships/hyperlink" Target="https://podminky.urs.cz/item/CS_URS_2024_02/830361811" TargetMode="External" /><Relationship Id="rId15" Type="http://schemas.openxmlformats.org/officeDocument/2006/relationships/hyperlink" Target="https://podminky.urs.cz/item/CS_URS_2024_02/890231851" TargetMode="External" /><Relationship Id="rId16" Type="http://schemas.openxmlformats.org/officeDocument/2006/relationships/hyperlink" Target="https://podminky.urs.cz/item/CS_URS_2024_02/981511112" TargetMode="External" /><Relationship Id="rId17" Type="http://schemas.openxmlformats.org/officeDocument/2006/relationships/hyperlink" Target="https://podminky.urs.cz/item/CS_URS_2024_02/981511116" TargetMode="External" /><Relationship Id="rId18" Type="http://schemas.openxmlformats.org/officeDocument/2006/relationships/hyperlink" Target="https://podminky.urs.cz/item/CS_URS_2024_02/899910201" TargetMode="External" /><Relationship Id="rId19" Type="http://schemas.openxmlformats.org/officeDocument/2006/relationships/hyperlink" Target="https://podminky.urs.cz/item/CS_URS_2024_02/997221551" TargetMode="External" /><Relationship Id="rId20" Type="http://schemas.openxmlformats.org/officeDocument/2006/relationships/hyperlink" Target="https://podminky.urs.cz/item/CS_URS_2024_02/997221559" TargetMode="External" /><Relationship Id="rId21" Type="http://schemas.openxmlformats.org/officeDocument/2006/relationships/hyperlink" Target="https://podminky.urs.cz/item/CS_URS_2024_02/997221861" TargetMode="External" /><Relationship Id="rId22" Type="http://schemas.openxmlformats.org/officeDocument/2006/relationships/hyperlink" Target="https://podminky.urs.cz/item/CS_URS_2024_02/997013863" TargetMode="External" /><Relationship Id="rId23" Type="http://schemas.openxmlformats.org/officeDocument/2006/relationships/hyperlink" Target="https://podminky.urs.cz/item/CS_URS_2024_02/997013867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19003223" TargetMode="External" /><Relationship Id="rId5" Type="http://schemas.openxmlformats.org/officeDocument/2006/relationships/hyperlink" Target="https://podminky.urs.cz/item/CS_URS_2024_02/119003224" TargetMode="External" /><Relationship Id="rId6" Type="http://schemas.openxmlformats.org/officeDocument/2006/relationships/hyperlink" Target="https://podminky.urs.cz/item/CS_URS_2024_02/317944323" TargetMode="External" /><Relationship Id="rId7" Type="http://schemas.openxmlformats.org/officeDocument/2006/relationships/hyperlink" Target="https://podminky.urs.cz/item/CS_URS_2024_02/961044111" TargetMode="External" /><Relationship Id="rId8" Type="http://schemas.openxmlformats.org/officeDocument/2006/relationships/hyperlink" Target="https://podminky.urs.cz/item/CS_URS_2024_02/962032231" TargetMode="External" /><Relationship Id="rId9" Type="http://schemas.openxmlformats.org/officeDocument/2006/relationships/hyperlink" Target="https://podminky.urs.cz/item/CS_URS_2024_02/963042819" TargetMode="External" /><Relationship Id="rId10" Type="http://schemas.openxmlformats.org/officeDocument/2006/relationships/hyperlink" Target="https://podminky.urs.cz/item/CS_URS_2024_02/963051113" TargetMode="External" /><Relationship Id="rId11" Type="http://schemas.openxmlformats.org/officeDocument/2006/relationships/hyperlink" Target="https://podminky.urs.cz/item/CS_URS_2024_02/965081223" TargetMode="External" /><Relationship Id="rId12" Type="http://schemas.openxmlformats.org/officeDocument/2006/relationships/hyperlink" Target="https://podminky.urs.cz/item/CS_URS_2024_02/966080115" TargetMode="External" /><Relationship Id="rId13" Type="http://schemas.openxmlformats.org/officeDocument/2006/relationships/hyperlink" Target="https://podminky.urs.cz/item/CS_URS_2024_02/967031132" TargetMode="External" /><Relationship Id="rId14" Type="http://schemas.openxmlformats.org/officeDocument/2006/relationships/hyperlink" Target="https://podminky.urs.cz/item/CS_URS_2024_02/968062355" TargetMode="External" /><Relationship Id="rId15" Type="http://schemas.openxmlformats.org/officeDocument/2006/relationships/hyperlink" Target="https://podminky.urs.cz/item/CS_URS_2024_02/968062356" TargetMode="External" /><Relationship Id="rId16" Type="http://schemas.openxmlformats.org/officeDocument/2006/relationships/hyperlink" Target="https://podminky.urs.cz/item/CS_URS_2024_02/968062357" TargetMode="External" /><Relationship Id="rId17" Type="http://schemas.openxmlformats.org/officeDocument/2006/relationships/hyperlink" Target="https://podminky.urs.cz/item/CS_URS_2024_02/968072455" TargetMode="External" /><Relationship Id="rId18" Type="http://schemas.openxmlformats.org/officeDocument/2006/relationships/hyperlink" Target="https://podminky.urs.cz/item/CS_URS_2024_02/968072456" TargetMode="External" /><Relationship Id="rId19" Type="http://schemas.openxmlformats.org/officeDocument/2006/relationships/hyperlink" Target="https://podminky.urs.cz/item/CS_URS_2024_02/971033681" TargetMode="External" /><Relationship Id="rId20" Type="http://schemas.openxmlformats.org/officeDocument/2006/relationships/hyperlink" Target="https://podminky.urs.cz/item/CS_URS_2024_02/973031335" TargetMode="External" /><Relationship Id="rId21" Type="http://schemas.openxmlformats.org/officeDocument/2006/relationships/hyperlink" Target="https://podminky.urs.cz/item/CS_URS_2024_02/973031345" TargetMode="External" /><Relationship Id="rId22" Type="http://schemas.openxmlformats.org/officeDocument/2006/relationships/hyperlink" Target="https://podminky.urs.cz/item/CS_URS_2024_02/978015361" TargetMode="External" /><Relationship Id="rId23" Type="http://schemas.openxmlformats.org/officeDocument/2006/relationships/hyperlink" Target="https://podminky.urs.cz/item/CS_URS_2024_02/997013213" TargetMode="External" /><Relationship Id="rId24" Type="http://schemas.openxmlformats.org/officeDocument/2006/relationships/hyperlink" Target="https://podminky.urs.cz/item/CS_URS_2024_02/997013501" TargetMode="External" /><Relationship Id="rId25" Type="http://schemas.openxmlformats.org/officeDocument/2006/relationships/hyperlink" Target="https://podminky.urs.cz/item/CS_URS_2024_02/997013509" TargetMode="External" /><Relationship Id="rId26" Type="http://schemas.openxmlformats.org/officeDocument/2006/relationships/hyperlink" Target="https://podminky.urs.cz/item/CS_URS_2024_02/997013861" TargetMode="External" /><Relationship Id="rId27" Type="http://schemas.openxmlformats.org/officeDocument/2006/relationships/hyperlink" Target="https://podminky.urs.cz/item/CS_URS_2024_02/997013862" TargetMode="External" /><Relationship Id="rId28" Type="http://schemas.openxmlformats.org/officeDocument/2006/relationships/hyperlink" Target="https://podminky.urs.cz/item/CS_URS_2024_02/997013863" TargetMode="External" /><Relationship Id="rId29" Type="http://schemas.openxmlformats.org/officeDocument/2006/relationships/hyperlink" Target="https://podminky.urs.cz/item/CS_URS_2024_02/997013871" TargetMode="External" /><Relationship Id="rId30" Type="http://schemas.openxmlformats.org/officeDocument/2006/relationships/hyperlink" Target="https://podminky.urs.cz/item/CS_URS_2024_02/997013811" TargetMode="External" /><Relationship Id="rId31" Type="http://schemas.openxmlformats.org/officeDocument/2006/relationships/hyperlink" Target="https://podminky.urs.cz/item/CS_URS_2024_02/997013814" TargetMode="External" /><Relationship Id="rId32" Type="http://schemas.openxmlformats.org/officeDocument/2006/relationships/hyperlink" Target="https://podminky.urs.cz/item/CS_URS_2024_02/997013873" TargetMode="External" /><Relationship Id="rId33" Type="http://schemas.openxmlformats.org/officeDocument/2006/relationships/hyperlink" Target="https://podminky.urs.cz/item/CS_URS_2024_02/998001123" TargetMode="External" /><Relationship Id="rId3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254" TargetMode="External" /><Relationship Id="rId2" Type="http://schemas.openxmlformats.org/officeDocument/2006/relationships/hyperlink" Target="https://podminky.urs.cz/item/CS_URS_2024_02/1623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2" TargetMode="External" /><Relationship Id="rId8" Type="http://schemas.openxmlformats.org/officeDocument/2006/relationships/hyperlink" Target="https://podminky.urs.cz/item/CS_URS_2024_02/224311114" TargetMode="External" /><Relationship Id="rId9" Type="http://schemas.openxmlformats.org/officeDocument/2006/relationships/hyperlink" Target="https://podminky.urs.cz/item/CS_URS_2024_02/224311116" TargetMode="External" /><Relationship Id="rId10" Type="http://schemas.openxmlformats.org/officeDocument/2006/relationships/hyperlink" Target="https://podminky.urs.cz/item/CS_URS_2024_02/282602112" TargetMode="External" /><Relationship Id="rId11" Type="http://schemas.openxmlformats.org/officeDocument/2006/relationships/hyperlink" Target="https://podminky.urs.cz/item/CS_URS_2024_02/283111113" TargetMode="External" /><Relationship Id="rId12" Type="http://schemas.openxmlformats.org/officeDocument/2006/relationships/hyperlink" Target="https://podminky.urs.cz/item/CS_URS_2024_02/283131113" TargetMode="External" /><Relationship Id="rId13" Type="http://schemas.openxmlformats.org/officeDocument/2006/relationships/hyperlink" Target="https://podminky.urs.cz/item/CS_URS_2024_02/273313611" TargetMode="External" /><Relationship Id="rId14" Type="http://schemas.openxmlformats.org/officeDocument/2006/relationships/hyperlink" Target="https://podminky.urs.cz/item/CS_URS_2024_02/273321611" TargetMode="External" /><Relationship Id="rId15" Type="http://schemas.openxmlformats.org/officeDocument/2006/relationships/hyperlink" Target="https://podminky.urs.cz/item/CS_URS_2024_02/273351121" TargetMode="External" /><Relationship Id="rId16" Type="http://schemas.openxmlformats.org/officeDocument/2006/relationships/hyperlink" Target="https://podminky.urs.cz/item/CS_URS_2024_02/273351122" TargetMode="External" /><Relationship Id="rId17" Type="http://schemas.openxmlformats.org/officeDocument/2006/relationships/hyperlink" Target="https://podminky.urs.cz/item/CS_URS_2024_02/273361821" TargetMode="External" /><Relationship Id="rId18" Type="http://schemas.openxmlformats.org/officeDocument/2006/relationships/hyperlink" Target="https://podminky.urs.cz/item/CS_URS_2024_02/274321511" TargetMode="External" /><Relationship Id="rId19" Type="http://schemas.openxmlformats.org/officeDocument/2006/relationships/hyperlink" Target="https://podminky.urs.cz/item/CS_URS_2024_02/274351121" TargetMode="External" /><Relationship Id="rId20" Type="http://schemas.openxmlformats.org/officeDocument/2006/relationships/hyperlink" Target="https://podminky.urs.cz/item/CS_URS_2024_02/274351122" TargetMode="External" /><Relationship Id="rId21" Type="http://schemas.openxmlformats.org/officeDocument/2006/relationships/hyperlink" Target="https://podminky.urs.cz/item/CS_URS_2024_02/274361821" TargetMode="External" /><Relationship Id="rId22" Type="http://schemas.openxmlformats.org/officeDocument/2006/relationships/hyperlink" Target="https://podminky.urs.cz/item/CS_URS_2024_02/279321347" TargetMode="External" /><Relationship Id="rId23" Type="http://schemas.openxmlformats.org/officeDocument/2006/relationships/hyperlink" Target="https://podminky.urs.cz/item/CS_URS_2024_02/279351121" TargetMode="External" /><Relationship Id="rId24" Type="http://schemas.openxmlformats.org/officeDocument/2006/relationships/hyperlink" Target="https://podminky.urs.cz/item/CS_URS_2024_02/279351122" TargetMode="External" /><Relationship Id="rId25" Type="http://schemas.openxmlformats.org/officeDocument/2006/relationships/hyperlink" Target="https://podminky.urs.cz/item/CS_URS_2024_02/279361821" TargetMode="External" /><Relationship Id="rId26" Type="http://schemas.openxmlformats.org/officeDocument/2006/relationships/hyperlink" Target="https://podminky.urs.cz/item/CS_URS_2024_02/310239211" TargetMode="External" /><Relationship Id="rId27" Type="http://schemas.openxmlformats.org/officeDocument/2006/relationships/hyperlink" Target="https://podminky.urs.cz/item/CS_URS_2024_02/311321611" TargetMode="External" /><Relationship Id="rId28" Type="http://schemas.openxmlformats.org/officeDocument/2006/relationships/hyperlink" Target="https://podminky.urs.cz/item/CS_URS_2024_02/311353111" TargetMode="External" /><Relationship Id="rId29" Type="http://schemas.openxmlformats.org/officeDocument/2006/relationships/hyperlink" Target="https://podminky.urs.cz/item/CS_URS_2024_02/311353112" TargetMode="External" /><Relationship Id="rId30" Type="http://schemas.openxmlformats.org/officeDocument/2006/relationships/hyperlink" Target="https://podminky.urs.cz/item/CS_URS_2024_02/311361821" TargetMode="External" /><Relationship Id="rId31" Type="http://schemas.openxmlformats.org/officeDocument/2006/relationships/hyperlink" Target="https://podminky.urs.cz/item/CS_URS_2024_02/330321610" TargetMode="External" /><Relationship Id="rId32" Type="http://schemas.openxmlformats.org/officeDocument/2006/relationships/hyperlink" Target="https://podminky.urs.cz/item/CS_URS_2024_02/331351121" TargetMode="External" /><Relationship Id="rId33" Type="http://schemas.openxmlformats.org/officeDocument/2006/relationships/hyperlink" Target="https://podminky.urs.cz/item/CS_URS_2024_02/331351122" TargetMode="External" /><Relationship Id="rId34" Type="http://schemas.openxmlformats.org/officeDocument/2006/relationships/hyperlink" Target="https://podminky.urs.cz/item/CS_URS_2024_02/331361821" TargetMode="External" /><Relationship Id="rId35" Type="http://schemas.openxmlformats.org/officeDocument/2006/relationships/hyperlink" Target="https://podminky.urs.cz/item/CS_URS_2024_02/411322626" TargetMode="External" /><Relationship Id="rId36" Type="http://schemas.openxmlformats.org/officeDocument/2006/relationships/hyperlink" Target="https://podminky.urs.cz/item/CS_URS_2024_02/411351011" TargetMode="External" /><Relationship Id="rId37" Type="http://schemas.openxmlformats.org/officeDocument/2006/relationships/hyperlink" Target="https://podminky.urs.cz/item/CS_URS_2024_02/411351012" TargetMode="External" /><Relationship Id="rId38" Type="http://schemas.openxmlformats.org/officeDocument/2006/relationships/hyperlink" Target="https://podminky.urs.cz/item/CS_URS_2024_02/411354311" TargetMode="External" /><Relationship Id="rId39" Type="http://schemas.openxmlformats.org/officeDocument/2006/relationships/hyperlink" Target="https://podminky.urs.cz/item/CS_URS_2024_02/411354312" TargetMode="External" /><Relationship Id="rId40" Type="http://schemas.openxmlformats.org/officeDocument/2006/relationships/hyperlink" Target="https://podminky.urs.cz/item/CS_URS_2024_02/413351111" TargetMode="External" /><Relationship Id="rId41" Type="http://schemas.openxmlformats.org/officeDocument/2006/relationships/hyperlink" Target="https://podminky.urs.cz/item/CS_URS_2024_02/413351112" TargetMode="External" /><Relationship Id="rId42" Type="http://schemas.openxmlformats.org/officeDocument/2006/relationships/hyperlink" Target="https://podminky.urs.cz/item/CS_URS_2024_02/413352111" TargetMode="External" /><Relationship Id="rId43" Type="http://schemas.openxmlformats.org/officeDocument/2006/relationships/hyperlink" Target="https://podminky.urs.cz/item/CS_URS_2024_02/413352112" TargetMode="External" /><Relationship Id="rId44" Type="http://schemas.openxmlformats.org/officeDocument/2006/relationships/hyperlink" Target="https://podminky.urs.cz/item/CS_URS_2024_02/411361821" TargetMode="External" /><Relationship Id="rId45" Type="http://schemas.openxmlformats.org/officeDocument/2006/relationships/hyperlink" Target="https://podminky.urs.cz/item/CS_URS_2024_02/417321616" TargetMode="External" /><Relationship Id="rId46" Type="http://schemas.openxmlformats.org/officeDocument/2006/relationships/hyperlink" Target="https://podminky.urs.cz/item/CS_URS_2024_02/417351115" TargetMode="External" /><Relationship Id="rId47" Type="http://schemas.openxmlformats.org/officeDocument/2006/relationships/hyperlink" Target="https://podminky.urs.cz/item/CS_URS_2024_02/417351116" TargetMode="External" /><Relationship Id="rId48" Type="http://schemas.openxmlformats.org/officeDocument/2006/relationships/hyperlink" Target="https://podminky.urs.cz/item/CS_URS_2024_02/417361821" TargetMode="External" /><Relationship Id="rId49" Type="http://schemas.openxmlformats.org/officeDocument/2006/relationships/hyperlink" Target="https://podminky.urs.cz/item/CS_URS_2024_02/430321414" TargetMode="External" /><Relationship Id="rId50" Type="http://schemas.openxmlformats.org/officeDocument/2006/relationships/hyperlink" Target="https://podminky.urs.cz/item/CS_URS_2024_02/431351121" TargetMode="External" /><Relationship Id="rId51" Type="http://schemas.openxmlformats.org/officeDocument/2006/relationships/hyperlink" Target="https://podminky.urs.cz/item/CS_URS_2024_02/431351122" TargetMode="External" /><Relationship Id="rId52" Type="http://schemas.openxmlformats.org/officeDocument/2006/relationships/hyperlink" Target="https://podminky.urs.cz/item/CS_URS_2024_02/430362021" TargetMode="External" /><Relationship Id="rId53" Type="http://schemas.openxmlformats.org/officeDocument/2006/relationships/hyperlink" Target="https://podminky.urs.cz/item/CS_URS_2024_02/319202321" TargetMode="External" /><Relationship Id="rId54" Type="http://schemas.openxmlformats.org/officeDocument/2006/relationships/hyperlink" Target="https://podminky.urs.cz/item/CS_URS_2024_02/612131301" TargetMode="External" /><Relationship Id="rId55" Type="http://schemas.openxmlformats.org/officeDocument/2006/relationships/hyperlink" Target="https://podminky.urs.cz/item/CS_URS_2024_02/612321341" TargetMode="External" /><Relationship Id="rId56" Type="http://schemas.openxmlformats.org/officeDocument/2006/relationships/hyperlink" Target="https://podminky.urs.cz/item/CS_URS_2024_02/612321141" TargetMode="External" /><Relationship Id="rId57" Type="http://schemas.openxmlformats.org/officeDocument/2006/relationships/hyperlink" Target="https://podminky.urs.cz/item/CS_URS_2024_02/612142001" TargetMode="External" /><Relationship Id="rId58" Type="http://schemas.openxmlformats.org/officeDocument/2006/relationships/hyperlink" Target="https://podminky.urs.cz/item/CS_URS_2024_02/612311131" TargetMode="External" /><Relationship Id="rId59" Type="http://schemas.openxmlformats.org/officeDocument/2006/relationships/hyperlink" Target="https://podminky.urs.cz/item/CS_URS_2024_02/612325302" TargetMode="External" /><Relationship Id="rId60" Type="http://schemas.openxmlformats.org/officeDocument/2006/relationships/hyperlink" Target="https://podminky.urs.cz/item/CS_URS_2024_02/617131101" TargetMode="External" /><Relationship Id="rId61" Type="http://schemas.openxmlformats.org/officeDocument/2006/relationships/hyperlink" Target="https://podminky.urs.cz/item/CS_URS_2024_02/617321141" TargetMode="External" /><Relationship Id="rId62" Type="http://schemas.openxmlformats.org/officeDocument/2006/relationships/hyperlink" Target="https://podminky.urs.cz/item/CS_URS_2024_02/631311114" TargetMode="External" /><Relationship Id="rId63" Type="http://schemas.openxmlformats.org/officeDocument/2006/relationships/hyperlink" Target="https://podminky.urs.cz/item/CS_URS_2024_02/631319011" TargetMode="External" /><Relationship Id="rId64" Type="http://schemas.openxmlformats.org/officeDocument/2006/relationships/hyperlink" Target="https://podminky.urs.cz/item/CS_URS_2024_02/631319171" TargetMode="External" /><Relationship Id="rId65" Type="http://schemas.openxmlformats.org/officeDocument/2006/relationships/hyperlink" Target="https://podminky.urs.cz/item/CS_URS_2024_02/631362021" TargetMode="External" /><Relationship Id="rId66" Type="http://schemas.openxmlformats.org/officeDocument/2006/relationships/hyperlink" Target="https://podminky.urs.cz/item/CS_URS_2024_02/634112126" TargetMode="External" /><Relationship Id="rId67" Type="http://schemas.openxmlformats.org/officeDocument/2006/relationships/hyperlink" Target="https://podminky.urs.cz/item/CS_URS_2024_02/642943111" TargetMode="External" /><Relationship Id="rId68" Type="http://schemas.openxmlformats.org/officeDocument/2006/relationships/hyperlink" Target="https://podminky.urs.cz/item/CS_URS_2024_02/642943119" TargetMode="External" /><Relationship Id="rId69" Type="http://schemas.openxmlformats.org/officeDocument/2006/relationships/hyperlink" Target="https://podminky.urs.cz/item/CS_URS_2024_02/941111122" TargetMode="External" /><Relationship Id="rId70" Type="http://schemas.openxmlformats.org/officeDocument/2006/relationships/hyperlink" Target="https://podminky.urs.cz/item/CS_URS_2024_02/941111222" TargetMode="External" /><Relationship Id="rId71" Type="http://schemas.openxmlformats.org/officeDocument/2006/relationships/hyperlink" Target="https://podminky.urs.cz/item/CS_URS_2024_02/941111822" TargetMode="External" /><Relationship Id="rId72" Type="http://schemas.openxmlformats.org/officeDocument/2006/relationships/hyperlink" Target="https://podminky.urs.cz/item/CS_URS_2024_02/944511111" TargetMode="External" /><Relationship Id="rId73" Type="http://schemas.openxmlformats.org/officeDocument/2006/relationships/hyperlink" Target="https://podminky.urs.cz/item/CS_URS_2024_02/944511211" TargetMode="External" /><Relationship Id="rId74" Type="http://schemas.openxmlformats.org/officeDocument/2006/relationships/hyperlink" Target="https://podminky.urs.cz/item/CS_URS_2024_02/944511811" TargetMode="External" /><Relationship Id="rId75" Type="http://schemas.openxmlformats.org/officeDocument/2006/relationships/hyperlink" Target="https://podminky.urs.cz/item/CS_URS_2024_02/949111112" TargetMode="External" /><Relationship Id="rId76" Type="http://schemas.openxmlformats.org/officeDocument/2006/relationships/hyperlink" Target="https://podminky.urs.cz/item/CS_URS_2024_02/949111212" TargetMode="External" /><Relationship Id="rId77" Type="http://schemas.openxmlformats.org/officeDocument/2006/relationships/hyperlink" Target="https://podminky.urs.cz/item/CS_URS_2024_02/949111812" TargetMode="External" /><Relationship Id="rId78" Type="http://schemas.openxmlformats.org/officeDocument/2006/relationships/hyperlink" Target="https://podminky.urs.cz/item/CS_URS_2024_02/949111122" TargetMode="External" /><Relationship Id="rId79" Type="http://schemas.openxmlformats.org/officeDocument/2006/relationships/hyperlink" Target="https://podminky.urs.cz/item/CS_URS_2024_02/949111222" TargetMode="External" /><Relationship Id="rId80" Type="http://schemas.openxmlformats.org/officeDocument/2006/relationships/hyperlink" Target="https://podminky.urs.cz/item/CS_URS_2024_02/949111822" TargetMode="External" /><Relationship Id="rId81" Type="http://schemas.openxmlformats.org/officeDocument/2006/relationships/hyperlink" Target="https://podminky.urs.cz/item/CS_URS_2024_02/949311112" TargetMode="External" /><Relationship Id="rId82" Type="http://schemas.openxmlformats.org/officeDocument/2006/relationships/hyperlink" Target="https://podminky.urs.cz/item/CS_URS_2024_02/949311211" TargetMode="External" /><Relationship Id="rId83" Type="http://schemas.openxmlformats.org/officeDocument/2006/relationships/hyperlink" Target="https://podminky.urs.cz/item/CS_URS_2024_02/949311812" TargetMode="External" /><Relationship Id="rId84" Type="http://schemas.openxmlformats.org/officeDocument/2006/relationships/hyperlink" Target="https://podminky.urs.cz/item/CS_URS_2024_02/952901114" TargetMode="External" /><Relationship Id="rId85" Type="http://schemas.openxmlformats.org/officeDocument/2006/relationships/hyperlink" Target="https://podminky.urs.cz/item/CS_URS_2024_02/998011003" TargetMode="External" /><Relationship Id="rId86" Type="http://schemas.openxmlformats.org/officeDocument/2006/relationships/hyperlink" Target="https://podminky.urs.cz/item/CS_URS_2024_02/622142001" TargetMode="External" /><Relationship Id="rId87" Type="http://schemas.openxmlformats.org/officeDocument/2006/relationships/hyperlink" Target="https://podminky.urs.cz/item/CS_URS_2024_02/622151001" TargetMode="External" /><Relationship Id="rId88" Type="http://schemas.openxmlformats.org/officeDocument/2006/relationships/hyperlink" Target="https://podminky.urs.cz/item/CS_URS_2024_02/622511122" TargetMode="External" /><Relationship Id="rId89" Type="http://schemas.openxmlformats.org/officeDocument/2006/relationships/hyperlink" Target="https://podminky.urs.cz/item/CS_URS_2024_02/621211041" TargetMode="External" /><Relationship Id="rId90" Type="http://schemas.openxmlformats.org/officeDocument/2006/relationships/hyperlink" Target="https://podminky.urs.cz/item/CS_URS_2024_02/622221041" TargetMode="External" /><Relationship Id="rId91" Type="http://schemas.openxmlformats.org/officeDocument/2006/relationships/hyperlink" Target="https://podminky.urs.cz/item/CS_URS_2024_02/622252001" TargetMode="External" /><Relationship Id="rId92" Type="http://schemas.openxmlformats.org/officeDocument/2006/relationships/hyperlink" Target="https://podminky.urs.cz/item/CS_URS_2023_02/622252002" TargetMode="External" /><Relationship Id="rId93" Type="http://schemas.openxmlformats.org/officeDocument/2006/relationships/hyperlink" Target="https://podminky.urs.cz/item/CS_URS_2024_02/622541022" TargetMode="External" /><Relationship Id="rId94" Type="http://schemas.openxmlformats.org/officeDocument/2006/relationships/hyperlink" Target="https://podminky.urs.cz/item/CS_URS_2024_02/711111001" TargetMode="External" /><Relationship Id="rId95" Type="http://schemas.openxmlformats.org/officeDocument/2006/relationships/hyperlink" Target="https://podminky.urs.cz/item/CS_URS_2024_02/711112001" TargetMode="External" /><Relationship Id="rId96" Type="http://schemas.openxmlformats.org/officeDocument/2006/relationships/hyperlink" Target="https://podminky.urs.cz/item/CS_URS_2024_02/711141559" TargetMode="External" /><Relationship Id="rId97" Type="http://schemas.openxmlformats.org/officeDocument/2006/relationships/hyperlink" Target="https://podminky.urs.cz/item/CS_URS_2024_02/711142559" TargetMode="External" /><Relationship Id="rId98" Type="http://schemas.openxmlformats.org/officeDocument/2006/relationships/hyperlink" Target="https://podminky.urs.cz/item/CS_URS_2024_02/998711103" TargetMode="External" /><Relationship Id="rId99" Type="http://schemas.openxmlformats.org/officeDocument/2006/relationships/hyperlink" Target="https://podminky.urs.cz/item/CS_URS_2024_02/712311101" TargetMode="External" /><Relationship Id="rId100" Type="http://schemas.openxmlformats.org/officeDocument/2006/relationships/hyperlink" Target="https://podminky.urs.cz/item/CS_URS_2024_02/712341559" TargetMode="External" /><Relationship Id="rId101" Type="http://schemas.openxmlformats.org/officeDocument/2006/relationships/hyperlink" Target="https://podminky.urs.cz/item/CS_URS_2024_02/712363545" TargetMode="External" /><Relationship Id="rId102" Type="http://schemas.openxmlformats.org/officeDocument/2006/relationships/hyperlink" Target="https://podminky.urs.cz/item/CS_URS_2024_02/712392171" TargetMode="External" /><Relationship Id="rId103" Type="http://schemas.openxmlformats.org/officeDocument/2006/relationships/hyperlink" Target="https://podminky.urs.cz/item/CS_URS_2024_02/713141131" TargetMode="External" /><Relationship Id="rId104" Type="http://schemas.openxmlformats.org/officeDocument/2006/relationships/hyperlink" Target="https://podminky.urs.cz/item/CS_URS_2024_02/713141331" TargetMode="External" /><Relationship Id="rId105" Type="http://schemas.openxmlformats.org/officeDocument/2006/relationships/hyperlink" Target="https://podminky.urs.cz/item/CS_URS_2024_02/712363352" TargetMode="External" /><Relationship Id="rId106" Type="http://schemas.openxmlformats.org/officeDocument/2006/relationships/hyperlink" Target="https://podminky.urs.cz/item/CS_URS_2024_02/712363353" TargetMode="External" /><Relationship Id="rId107" Type="http://schemas.openxmlformats.org/officeDocument/2006/relationships/hyperlink" Target="https://podminky.urs.cz/item/CS_URS_2024_02/712363366" TargetMode="External" /><Relationship Id="rId108" Type="http://schemas.openxmlformats.org/officeDocument/2006/relationships/hyperlink" Target="https://podminky.urs.cz/item/CS_URS_2024_02/712998201" TargetMode="External" /><Relationship Id="rId109" Type="http://schemas.openxmlformats.org/officeDocument/2006/relationships/hyperlink" Target="https://podminky.urs.cz/item/CS_URS_2024_02/998712103" TargetMode="External" /><Relationship Id="rId110" Type="http://schemas.openxmlformats.org/officeDocument/2006/relationships/hyperlink" Target="https://podminky.urs.cz/item/CS_URS_2024_02/713121111" TargetMode="External" /><Relationship Id="rId111" Type="http://schemas.openxmlformats.org/officeDocument/2006/relationships/hyperlink" Target="https://podminky.urs.cz/item/CS_URS_2024_02/713131141" TargetMode="External" /><Relationship Id="rId112" Type="http://schemas.openxmlformats.org/officeDocument/2006/relationships/hyperlink" Target="https://podminky.urs.cz/item/CS_URS_2024_02/713191132" TargetMode="External" /><Relationship Id="rId113" Type="http://schemas.openxmlformats.org/officeDocument/2006/relationships/hyperlink" Target="https://podminky.urs.cz/item/CS_URS_2024_02/998713103" TargetMode="External" /><Relationship Id="rId114" Type="http://schemas.openxmlformats.org/officeDocument/2006/relationships/hyperlink" Target="https://podminky.urs.cz/item/CS_URS_2024_02/714451001" TargetMode="External" /><Relationship Id="rId115" Type="http://schemas.openxmlformats.org/officeDocument/2006/relationships/hyperlink" Target="https://podminky.urs.cz/item/CS_URS_2024_02/998714103" TargetMode="External" /><Relationship Id="rId116" Type="http://schemas.openxmlformats.org/officeDocument/2006/relationships/hyperlink" Target="https://podminky.urs.cz/item/CS_URS_2024_02/763431031" TargetMode="External" /><Relationship Id="rId117" Type="http://schemas.openxmlformats.org/officeDocument/2006/relationships/hyperlink" Target="https://podminky.urs.cz/item/CS_URS_2024_02/998763303" TargetMode="External" /><Relationship Id="rId118" Type="http://schemas.openxmlformats.org/officeDocument/2006/relationships/hyperlink" Target="https://podminky.urs.cz/item/CS_URS_2024_02/764244409" TargetMode="External" /><Relationship Id="rId119" Type="http://schemas.openxmlformats.org/officeDocument/2006/relationships/hyperlink" Target="https://podminky.urs.cz/item/CS_URS_2024_02/998764103" TargetMode="External" /><Relationship Id="rId120" Type="http://schemas.openxmlformats.org/officeDocument/2006/relationships/hyperlink" Target="https://podminky.urs.cz/item/CS_URS_2024_02/346272226" TargetMode="External" /><Relationship Id="rId121" Type="http://schemas.openxmlformats.org/officeDocument/2006/relationships/hyperlink" Target="https://podminky.urs.cz/item/CS_URS_2024_02/766694126" TargetMode="External" /><Relationship Id="rId122" Type="http://schemas.openxmlformats.org/officeDocument/2006/relationships/hyperlink" Target="https://podminky.urs.cz/item/CS_URS_2024_02/998766103" TargetMode="External" /><Relationship Id="rId123" Type="http://schemas.openxmlformats.org/officeDocument/2006/relationships/hyperlink" Target="https://podminky.urs.cz/item/CS_URS_2024_02/767113212" TargetMode="External" /><Relationship Id="rId124" Type="http://schemas.openxmlformats.org/officeDocument/2006/relationships/hyperlink" Target="https://podminky.urs.cz/item/CS_URS_2024_02/767163101" TargetMode="External" /><Relationship Id="rId125" Type="http://schemas.openxmlformats.org/officeDocument/2006/relationships/hyperlink" Target="https://podminky.urs.cz/item/CS_URS_2024_02/767165111" TargetMode="External" /><Relationship Id="rId126" Type="http://schemas.openxmlformats.org/officeDocument/2006/relationships/hyperlink" Target="https://podminky.urs.cz/item/CS_URS_2024_02/767810113" TargetMode="External" /><Relationship Id="rId127" Type="http://schemas.openxmlformats.org/officeDocument/2006/relationships/hyperlink" Target="https://podminky.urs.cz/item/CS_URS_2024_02/767881141" TargetMode="External" /><Relationship Id="rId128" Type="http://schemas.openxmlformats.org/officeDocument/2006/relationships/hyperlink" Target="https://podminky.urs.cz/item/CS_URS_2024_02/767881161" TargetMode="External" /><Relationship Id="rId129" Type="http://schemas.openxmlformats.org/officeDocument/2006/relationships/hyperlink" Target="https://podminky.urs.cz/item/CS_URS_2024_02/953961111" TargetMode="External" /><Relationship Id="rId130" Type="http://schemas.openxmlformats.org/officeDocument/2006/relationships/hyperlink" Target="https://podminky.urs.cz/item/CS_URS_2024_02/767610118" TargetMode="External" /><Relationship Id="rId131" Type="http://schemas.openxmlformats.org/officeDocument/2006/relationships/hyperlink" Target="https://podminky.urs.cz/item/CS_URS_2024_02/767610122" TargetMode="External" /><Relationship Id="rId132" Type="http://schemas.openxmlformats.org/officeDocument/2006/relationships/hyperlink" Target="https://podminky.urs.cz/item/CS_URS_2024_02/767627310" TargetMode="External" /><Relationship Id="rId133" Type="http://schemas.openxmlformats.org/officeDocument/2006/relationships/hyperlink" Target="https://podminky.urs.cz/item/CS_URS_2024_02/767995116" TargetMode="External" /><Relationship Id="rId134" Type="http://schemas.openxmlformats.org/officeDocument/2006/relationships/hyperlink" Target="https://podminky.urs.cz/item/CS_URS_2024_02/767649191" TargetMode="External" /><Relationship Id="rId135" Type="http://schemas.openxmlformats.org/officeDocument/2006/relationships/hyperlink" Target="https://podminky.urs.cz/item/CS_URS_2024_02/767649194" TargetMode="External" /><Relationship Id="rId136" Type="http://schemas.openxmlformats.org/officeDocument/2006/relationships/hyperlink" Target="https://podminky.urs.cz/item/CS_URS_2024_02/998767103" TargetMode="External" /><Relationship Id="rId137" Type="http://schemas.openxmlformats.org/officeDocument/2006/relationships/hyperlink" Target="https://podminky.urs.cz/item/CS_URS_2024_02/771111011" TargetMode="External" /><Relationship Id="rId138" Type="http://schemas.openxmlformats.org/officeDocument/2006/relationships/hyperlink" Target="https://podminky.urs.cz/item/CS_URS_2024_02/771121011" TargetMode="External" /><Relationship Id="rId139" Type="http://schemas.openxmlformats.org/officeDocument/2006/relationships/hyperlink" Target="https://podminky.urs.cz/item/CS_URS_2024_02/771474111" TargetMode="External" /><Relationship Id="rId140" Type="http://schemas.openxmlformats.org/officeDocument/2006/relationships/hyperlink" Target="https://podminky.urs.cz/item/CS_URS_2024_02/771574154" TargetMode="External" /><Relationship Id="rId141" Type="http://schemas.openxmlformats.org/officeDocument/2006/relationships/hyperlink" Target="https://podminky.urs.cz/item/CS_URS_2024_02/776421312" TargetMode="External" /><Relationship Id="rId142" Type="http://schemas.openxmlformats.org/officeDocument/2006/relationships/hyperlink" Target="https://podminky.urs.cz/item/CS_URS_2024_02/998771103" TargetMode="External" /><Relationship Id="rId143" Type="http://schemas.openxmlformats.org/officeDocument/2006/relationships/hyperlink" Target="https://podminky.urs.cz/item/CS_URS_2024_02/773423200" TargetMode="External" /><Relationship Id="rId144" Type="http://schemas.openxmlformats.org/officeDocument/2006/relationships/hyperlink" Target="https://podminky.urs.cz/item/CS_URS_2024_02/773521260" TargetMode="External" /><Relationship Id="rId145" Type="http://schemas.openxmlformats.org/officeDocument/2006/relationships/hyperlink" Target="https://podminky.urs.cz/item/CS_URS_2024_02/773529195" TargetMode="External" /><Relationship Id="rId146" Type="http://schemas.openxmlformats.org/officeDocument/2006/relationships/hyperlink" Target="https://podminky.urs.cz/item/CS_URS_2024_02/773993003" TargetMode="External" /><Relationship Id="rId147" Type="http://schemas.openxmlformats.org/officeDocument/2006/relationships/hyperlink" Target="https://podminky.urs.cz/item/CS_URS_2024_02/998773103" TargetMode="External" /><Relationship Id="rId148" Type="http://schemas.openxmlformats.org/officeDocument/2006/relationships/hyperlink" Target="https://podminky.urs.cz/item/CS_URS_2024_02/783347101" TargetMode="External" /><Relationship Id="rId149" Type="http://schemas.openxmlformats.org/officeDocument/2006/relationships/hyperlink" Target="https://podminky.urs.cz/item/CS_URS_2024_02/784111011" TargetMode="External" /><Relationship Id="rId150" Type="http://schemas.openxmlformats.org/officeDocument/2006/relationships/hyperlink" Target="https://podminky.urs.cz/item/CS_URS_2024_02/784171101" TargetMode="External" /><Relationship Id="rId151" Type="http://schemas.openxmlformats.org/officeDocument/2006/relationships/hyperlink" Target="https://podminky.urs.cz/item/CS_URS_2024_02/784181121" TargetMode="External" /><Relationship Id="rId152" Type="http://schemas.openxmlformats.org/officeDocument/2006/relationships/hyperlink" Target="https://podminky.urs.cz/item/CS_URS_2024_02/784211101" TargetMode="External" /><Relationship Id="rId153" Type="http://schemas.openxmlformats.org/officeDocument/2006/relationships/hyperlink" Target="https://podminky.urs.cz/item/CS_URS_2024_02/784181125" TargetMode="External" /><Relationship Id="rId154" Type="http://schemas.openxmlformats.org/officeDocument/2006/relationships/hyperlink" Target="https://podminky.urs.cz/item/CS_URS_2024_02/784211105" TargetMode="External" /><Relationship Id="rId15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21103" TargetMode="External" /><Relationship Id="rId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4031244" TargetMode="External" /><Relationship Id="rId2" Type="http://schemas.openxmlformats.org/officeDocument/2006/relationships/hyperlink" Target="https://podminky.urs.cz/item/CS_URS_2024_02/997013214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869" TargetMode="External" /><Relationship Id="rId6" Type="http://schemas.openxmlformats.org/officeDocument/2006/relationships/hyperlink" Target="https://podminky.urs.cz/item/CS_URS_2024_02/997013635" TargetMode="External" /><Relationship Id="rId7" Type="http://schemas.openxmlformats.org/officeDocument/2006/relationships/hyperlink" Target="https://podminky.urs.cz/item/CS_URS_2024_02/230040025" TargetMode="External" /><Relationship Id="rId8" Type="http://schemas.openxmlformats.org/officeDocument/2006/relationships/hyperlink" Target="https://podminky.urs.cz/item/CS_URS_2024_02/230120041" TargetMode="External" /><Relationship Id="rId9" Type="http://schemas.openxmlformats.org/officeDocument/2006/relationships/hyperlink" Target="https://podminky.urs.cz/item/CS_URS_2024_02/230170001" TargetMode="External" /><Relationship Id="rId10" Type="http://schemas.openxmlformats.org/officeDocument/2006/relationships/hyperlink" Target="https://podminky.urs.cz/item/CS_URS_2024_02/733120815" TargetMode="External" /><Relationship Id="rId11" Type="http://schemas.openxmlformats.org/officeDocument/2006/relationships/hyperlink" Target="https://podminky.urs.cz/item/CS_URS_2024_02/733191913" TargetMode="External" /><Relationship Id="rId12" Type="http://schemas.openxmlformats.org/officeDocument/2006/relationships/hyperlink" Target="https://podminky.urs.cz/item/CS_URS_2024_02/733191923" TargetMode="External" /><Relationship Id="rId13" Type="http://schemas.openxmlformats.org/officeDocument/2006/relationships/hyperlink" Target="https://podminky.urs.cz/item/CS_URS_2024_02/733291101" TargetMode="External" /><Relationship Id="rId14" Type="http://schemas.openxmlformats.org/officeDocument/2006/relationships/hyperlink" Target="https://podminky.urs.cz/item/CS_URS_2024_02/998733101" TargetMode="External" /><Relationship Id="rId15" Type="http://schemas.openxmlformats.org/officeDocument/2006/relationships/hyperlink" Target="https://podminky.urs.cz/item/CS_URS_2024_02/998733193" TargetMode="External" /><Relationship Id="rId16" Type="http://schemas.openxmlformats.org/officeDocument/2006/relationships/hyperlink" Target="https://podminky.urs.cz/item/CS_URS_2024_02/713463121" TargetMode="External" /><Relationship Id="rId17" Type="http://schemas.openxmlformats.org/officeDocument/2006/relationships/hyperlink" Target="https://podminky.urs.cz/item/CS_URS_2024_02/998713102" TargetMode="External" /><Relationship Id="rId18" Type="http://schemas.openxmlformats.org/officeDocument/2006/relationships/hyperlink" Target="https://podminky.urs.cz/item/CS_URS_2024_02/998713193" TargetMode="External" /><Relationship Id="rId19" Type="http://schemas.openxmlformats.org/officeDocument/2006/relationships/hyperlink" Target="https://podminky.urs.cz/item/CS_URS_2024_02/734200822" TargetMode="External" /><Relationship Id="rId20" Type="http://schemas.openxmlformats.org/officeDocument/2006/relationships/hyperlink" Target="https://podminky.urs.cz/item/CS_URS_2024_02/734209103" TargetMode="External" /><Relationship Id="rId21" Type="http://schemas.openxmlformats.org/officeDocument/2006/relationships/hyperlink" Target="https://podminky.urs.cz/item/CS_URS_2024_02/734209113" TargetMode="External" /><Relationship Id="rId22" Type="http://schemas.openxmlformats.org/officeDocument/2006/relationships/hyperlink" Target="https://podminky.urs.cz/item/CS_URS_2024_02/734209114" TargetMode="External" /><Relationship Id="rId23" Type="http://schemas.openxmlformats.org/officeDocument/2006/relationships/hyperlink" Target="https://podminky.urs.cz/item/CS_URS_2024_02/734261734" TargetMode="External" /><Relationship Id="rId24" Type="http://schemas.openxmlformats.org/officeDocument/2006/relationships/hyperlink" Target="https://podminky.urs.cz/item/CS_URS_2024_02/734291951" TargetMode="External" /><Relationship Id="rId25" Type="http://schemas.openxmlformats.org/officeDocument/2006/relationships/hyperlink" Target="https://podminky.urs.cz/item/CS_URS_2024_02/734430821" TargetMode="External" /><Relationship Id="rId26" Type="http://schemas.openxmlformats.org/officeDocument/2006/relationships/hyperlink" Target="https://podminky.urs.cz/item/CS_URS_2024_02/735000912" TargetMode="External" /><Relationship Id="rId27" Type="http://schemas.openxmlformats.org/officeDocument/2006/relationships/hyperlink" Target="https://podminky.urs.cz/item/CS_URS_2024_02/998734102" TargetMode="External" /><Relationship Id="rId28" Type="http://schemas.openxmlformats.org/officeDocument/2006/relationships/hyperlink" Target="https://podminky.urs.cz/item/CS_URS_2024_02/998734193" TargetMode="External" /><Relationship Id="rId29" Type="http://schemas.openxmlformats.org/officeDocument/2006/relationships/hyperlink" Target="https://podminky.urs.cz/item/CS_URS_2024_02/713392922" TargetMode="External" /><Relationship Id="rId30" Type="http://schemas.openxmlformats.org/officeDocument/2006/relationships/hyperlink" Target="https://podminky.urs.cz/item/CS_URS_2024_02/735110911" TargetMode="External" /><Relationship Id="rId31" Type="http://schemas.openxmlformats.org/officeDocument/2006/relationships/hyperlink" Target="https://podminky.urs.cz/item/CS_URS_2024_02/735110912" TargetMode="External" /><Relationship Id="rId32" Type="http://schemas.openxmlformats.org/officeDocument/2006/relationships/hyperlink" Target="https://podminky.urs.cz/item/CS_URS_2024_02/735111810" TargetMode="External" /><Relationship Id="rId33" Type="http://schemas.openxmlformats.org/officeDocument/2006/relationships/hyperlink" Target="https://podminky.urs.cz/item/CS_URS_2024_02/735120911" TargetMode="External" /><Relationship Id="rId34" Type="http://schemas.openxmlformats.org/officeDocument/2006/relationships/hyperlink" Target="https://podminky.urs.cz/item/CS_URS_2024_02/735120912" TargetMode="External" /><Relationship Id="rId35" Type="http://schemas.openxmlformats.org/officeDocument/2006/relationships/hyperlink" Target="https://podminky.urs.cz/item/CS_URS_2024_02/735120913" TargetMode="External" /><Relationship Id="rId36" Type="http://schemas.openxmlformats.org/officeDocument/2006/relationships/hyperlink" Target="https://podminky.urs.cz/item/CS_URS_2024_02/735191905" TargetMode="External" /><Relationship Id="rId37" Type="http://schemas.openxmlformats.org/officeDocument/2006/relationships/hyperlink" Target="https://podminky.urs.cz/item/CS_URS_2024_02/735191914" TargetMode="External" /><Relationship Id="rId38" Type="http://schemas.openxmlformats.org/officeDocument/2006/relationships/hyperlink" Target="https://podminky.urs.cz/item/CS_URS_2024_02/735291800" TargetMode="External" /><Relationship Id="rId39" Type="http://schemas.openxmlformats.org/officeDocument/2006/relationships/hyperlink" Target="https://podminky.urs.cz/item/CS_URS_2024_02/998735102" TargetMode="External" /><Relationship Id="rId40" Type="http://schemas.openxmlformats.org/officeDocument/2006/relationships/hyperlink" Target="https://podminky.urs.cz/item/CS_URS_2024_02/998735193" TargetMode="External" /><Relationship Id="rId41" Type="http://schemas.openxmlformats.org/officeDocument/2006/relationships/hyperlink" Target="https://podminky.urs.cz/item/CS_URS_2024_02/HZS2211" TargetMode="External" /><Relationship Id="rId4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22-09-2G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základní školy Žitomířská - úprava 21.10. 2024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9. 8. 2024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ROUND(AG55+AG56+SUM(AG63:AG66)+AG72,2)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ROUND(AS55+AS56+SUM(AS63:AS66)+AS72,2)</f>
        <v>0</v>
      </c>
      <c r="AT54" s="109">
        <f>ROUND(SUM(AV54:AW54),2)</f>
        <v>0</v>
      </c>
      <c r="AU54" s="110">
        <f>ROUND(AU55+AU56+SUM(AU63:AU66)+AU72,5)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ROUND(AZ55+AZ56+SUM(AZ63:AZ66)+AZ72,2)</f>
        <v>0</v>
      </c>
      <c r="BA54" s="109">
        <f>ROUND(BA55+BA56+SUM(BA63:BA66)+BA72,2)</f>
        <v>0</v>
      </c>
      <c r="BB54" s="109">
        <f>ROUND(BB55+BB56+SUM(BB63:BB66)+BB72,2)</f>
        <v>0</v>
      </c>
      <c r="BC54" s="109">
        <f>ROUND(BC55+BC56+SUM(BC63:BC66)+BC72,2)</f>
        <v>0</v>
      </c>
      <c r="BD54" s="111">
        <f>ROUND(BD55+BD56+SUM(BD63:BD66)+BD72,2)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SO 00 - Demolice, př...'!J30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SO 00 - Demolice, př...'!P92</f>
        <v>0</v>
      </c>
      <c r="AV55" s="123">
        <f>'01 - SO 00 - Demolice, př...'!J33</f>
        <v>0</v>
      </c>
      <c r="AW55" s="123">
        <f>'01 - SO 00 - Demolice, př...'!J34</f>
        <v>0</v>
      </c>
      <c r="AX55" s="123">
        <f>'01 - SO 00 - Demolice, př...'!J35</f>
        <v>0</v>
      </c>
      <c r="AY55" s="123">
        <f>'01 - SO 00 - Demolice, př...'!J36</f>
        <v>0</v>
      </c>
      <c r="AZ55" s="123">
        <f>'01 - SO 00 - Demolice, př...'!F33</f>
        <v>0</v>
      </c>
      <c r="BA55" s="123">
        <f>'01 - SO 00 - Demolice, př...'!F34</f>
        <v>0</v>
      </c>
      <c r="BB55" s="123">
        <f>'01 - SO 00 - Demolice, př...'!F35</f>
        <v>0</v>
      </c>
      <c r="BC55" s="123">
        <f>'01 - SO 00 - Demolice, př...'!F36</f>
        <v>0</v>
      </c>
      <c r="BD55" s="125">
        <f>'01 - SO 00 - Demolice, př...'!F37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24.7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ROUND(SUM(AG57:AG62),2)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ROUND(SUM(AS57:AS62),2)</f>
        <v>0</v>
      </c>
      <c r="AT56" s="123">
        <f>ROUND(SUM(AV56:AW56),2)</f>
        <v>0</v>
      </c>
      <c r="AU56" s="124">
        <f>ROUND(SUM(AU57:AU62),5)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ROUND(SUM(AZ57:AZ62),2)</f>
        <v>0</v>
      </c>
      <c r="BA56" s="123">
        <f>ROUND(SUM(BA57:BA62),2)</f>
        <v>0</v>
      </c>
      <c r="BB56" s="123">
        <f>ROUND(SUM(BB57:BB62),2)</f>
        <v>0</v>
      </c>
      <c r="BC56" s="123">
        <f>ROUND(SUM(BC57:BC62),2)</f>
        <v>0</v>
      </c>
      <c r="BD56" s="125">
        <f>ROUND(SUM(BD57:BD62),2)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16.5" customHeight="1">
      <c r="A57" s="114" t="s">
        <v>73</v>
      </c>
      <c r="B57" s="66"/>
      <c r="C57" s="128"/>
      <c r="D57" s="128"/>
      <c r="E57" s="129" t="s">
        <v>74</v>
      </c>
      <c r="F57" s="129"/>
      <c r="G57" s="129"/>
      <c r="H57" s="129"/>
      <c r="I57" s="129"/>
      <c r="J57" s="128"/>
      <c r="K57" s="129" t="s">
        <v>83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'01 - SO 01.1 - Stavební část'!J32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84</v>
      </c>
      <c r="AR57" s="68"/>
      <c r="AS57" s="132">
        <v>0</v>
      </c>
      <c r="AT57" s="133">
        <f>ROUND(SUM(AV57:AW57),2)</f>
        <v>0</v>
      </c>
      <c r="AU57" s="134">
        <f>'01 - SO 01.1 - Stavební část'!P110</f>
        <v>0</v>
      </c>
      <c r="AV57" s="133">
        <f>'01 - SO 01.1 - Stavební část'!J35</f>
        <v>0</v>
      </c>
      <c r="AW57" s="133">
        <f>'01 - SO 01.1 - Stavební část'!J36</f>
        <v>0</v>
      </c>
      <c r="AX57" s="133">
        <f>'01 - SO 01.1 - Stavební část'!J37</f>
        <v>0</v>
      </c>
      <c r="AY57" s="133">
        <f>'01 - SO 01.1 - Stavební část'!J38</f>
        <v>0</v>
      </c>
      <c r="AZ57" s="133">
        <f>'01 - SO 01.1 - Stavební část'!F35</f>
        <v>0</v>
      </c>
      <c r="BA57" s="133">
        <f>'01 - SO 01.1 - Stavební část'!F36</f>
        <v>0</v>
      </c>
      <c r="BB57" s="133">
        <f>'01 - SO 01.1 - Stavební část'!F37</f>
        <v>0</v>
      </c>
      <c r="BC57" s="133">
        <f>'01 - SO 01.1 - Stavební část'!F38</f>
        <v>0</v>
      </c>
      <c r="BD57" s="135">
        <f>'01 - SO 01.1 - Stavební část'!F39</f>
        <v>0</v>
      </c>
      <c r="BE57" s="4"/>
      <c r="BT57" s="136" t="s">
        <v>79</v>
      </c>
      <c r="BV57" s="136" t="s">
        <v>71</v>
      </c>
      <c r="BW57" s="136" t="s">
        <v>85</v>
      </c>
      <c r="BX57" s="136" t="s">
        <v>82</v>
      </c>
      <c r="CL57" s="136" t="s">
        <v>19</v>
      </c>
    </row>
    <row r="58" s="4" customFormat="1" ht="23.25" customHeight="1">
      <c r="A58" s="114" t="s">
        <v>73</v>
      </c>
      <c r="B58" s="66"/>
      <c r="C58" s="128"/>
      <c r="D58" s="128"/>
      <c r="E58" s="129" t="s">
        <v>80</v>
      </c>
      <c r="F58" s="129"/>
      <c r="G58" s="129"/>
      <c r="H58" s="129"/>
      <c r="I58" s="129"/>
      <c r="J58" s="128"/>
      <c r="K58" s="129" t="s">
        <v>86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'02 - SO 01.2 - ZTI, vnitř...'!J32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84</v>
      </c>
      <c r="AR58" s="68"/>
      <c r="AS58" s="132">
        <v>0</v>
      </c>
      <c r="AT58" s="133">
        <f>ROUND(SUM(AV58:AW58),2)</f>
        <v>0</v>
      </c>
      <c r="AU58" s="134">
        <f>'02 - SO 01.2 - ZTI, vnitř...'!P92</f>
        <v>0</v>
      </c>
      <c r="AV58" s="133">
        <f>'02 - SO 01.2 - ZTI, vnitř...'!J35</f>
        <v>0</v>
      </c>
      <c r="AW58" s="133">
        <f>'02 - SO 01.2 - ZTI, vnitř...'!J36</f>
        <v>0</v>
      </c>
      <c r="AX58" s="133">
        <f>'02 - SO 01.2 - ZTI, vnitř...'!J37</f>
        <v>0</v>
      </c>
      <c r="AY58" s="133">
        <f>'02 - SO 01.2 - ZTI, vnitř...'!J38</f>
        <v>0</v>
      </c>
      <c r="AZ58" s="133">
        <f>'02 - SO 01.2 - ZTI, vnitř...'!F35</f>
        <v>0</v>
      </c>
      <c r="BA58" s="133">
        <f>'02 - SO 01.2 - ZTI, vnitř...'!F36</f>
        <v>0</v>
      </c>
      <c r="BB58" s="133">
        <f>'02 - SO 01.2 - ZTI, vnitř...'!F37</f>
        <v>0</v>
      </c>
      <c r="BC58" s="133">
        <f>'02 - SO 01.2 - ZTI, vnitř...'!F38</f>
        <v>0</v>
      </c>
      <c r="BD58" s="135">
        <f>'02 - SO 01.2 - ZTI, vnitř...'!F39</f>
        <v>0</v>
      </c>
      <c r="BE58" s="4"/>
      <c r="BT58" s="136" t="s">
        <v>79</v>
      </c>
      <c r="BV58" s="136" t="s">
        <v>71</v>
      </c>
      <c r="BW58" s="136" t="s">
        <v>87</v>
      </c>
      <c r="BX58" s="136" t="s">
        <v>82</v>
      </c>
      <c r="CL58" s="136" t="s">
        <v>19</v>
      </c>
    </row>
    <row r="59" s="4" customFormat="1" ht="16.5" customHeight="1">
      <c r="A59" s="114" t="s">
        <v>73</v>
      </c>
      <c r="B59" s="66"/>
      <c r="C59" s="128"/>
      <c r="D59" s="128"/>
      <c r="E59" s="129" t="s">
        <v>88</v>
      </c>
      <c r="F59" s="129"/>
      <c r="G59" s="129"/>
      <c r="H59" s="129"/>
      <c r="I59" s="129"/>
      <c r="J59" s="128"/>
      <c r="K59" s="129" t="s">
        <v>89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'03 - SO 01.3 - Vzduchotec...'!J32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84</v>
      </c>
      <c r="AR59" s="68"/>
      <c r="AS59" s="132">
        <v>0</v>
      </c>
      <c r="AT59" s="133">
        <f>ROUND(SUM(AV59:AW59),2)</f>
        <v>0</v>
      </c>
      <c r="AU59" s="134">
        <f>'03 - SO 01.3 - Vzduchotec...'!P91</f>
        <v>0</v>
      </c>
      <c r="AV59" s="133">
        <f>'03 - SO 01.3 - Vzduchotec...'!J35</f>
        <v>0</v>
      </c>
      <c r="AW59" s="133">
        <f>'03 - SO 01.3 - Vzduchotec...'!J36</f>
        <v>0</v>
      </c>
      <c r="AX59" s="133">
        <f>'03 - SO 01.3 - Vzduchotec...'!J37</f>
        <v>0</v>
      </c>
      <c r="AY59" s="133">
        <f>'03 - SO 01.3 - Vzduchotec...'!J38</f>
        <v>0</v>
      </c>
      <c r="AZ59" s="133">
        <f>'03 - SO 01.3 - Vzduchotec...'!F35</f>
        <v>0</v>
      </c>
      <c r="BA59" s="133">
        <f>'03 - SO 01.3 - Vzduchotec...'!F36</f>
        <v>0</v>
      </c>
      <c r="BB59" s="133">
        <f>'03 - SO 01.3 - Vzduchotec...'!F37</f>
        <v>0</v>
      </c>
      <c r="BC59" s="133">
        <f>'03 - SO 01.3 - Vzduchotec...'!F38</f>
        <v>0</v>
      </c>
      <c r="BD59" s="135">
        <f>'03 - SO 01.3 - Vzduchotec...'!F39</f>
        <v>0</v>
      </c>
      <c r="BE59" s="4"/>
      <c r="BT59" s="136" t="s">
        <v>79</v>
      </c>
      <c r="BV59" s="136" t="s">
        <v>71</v>
      </c>
      <c r="BW59" s="136" t="s">
        <v>90</v>
      </c>
      <c r="BX59" s="136" t="s">
        <v>82</v>
      </c>
      <c r="CL59" s="136" t="s">
        <v>19</v>
      </c>
    </row>
    <row r="60" s="4" customFormat="1" ht="16.5" customHeight="1">
      <c r="A60" s="114" t="s">
        <v>73</v>
      </c>
      <c r="B60" s="66"/>
      <c r="C60" s="128"/>
      <c r="D60" s="128"/>
      <c r="E60" s="129" t="s">
        <v>91</v>
      </c>
      <c r="F60" s="129"/>
      <c r="G60" s="129"/>
      <c r="H60" s="129"/>
      <c r="I60" s="129"/>
      <c r="J60" s="128"/>
      <c r="K60" s="129" t="s">
        <v>92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'04 - SO 01.4 - Vytápění'!J32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84</v>
      </c>
      <c r="AR60" s="68"/>
      <c r="AS60" s="132">
        <v>0</v>
      </c>
      <c r="AT60" s="133">
        <f>ROUND(SUM(AV60:AW60),2)</f>
        <v>0</v>
      </c>
      <c r="AU60" s="134">
        <f>'04 - SO 01.4 - Vytápění'!P99</f>
        <v>0</v>
      </c>
      <c r="AV60" s="133">
        <f>'04 - SO 01.4 - Vytápění'!J35</f>
        <v>0</v>
      </c>
      <c r="AW60" s="133">
        <f>'04 - SO 01.4 - Vytápění'!J36</f>
        <v>0</v>
      </c>
      <c r="AX60" s="133">
        <f>'04 - SO 01.4 - Vytápění'!J37</f>
        <v>0</v>
      </c>
      <c r="AY60" s="133">
        <f>'04 - SO 01.4 - Vytápění'!J38</f>
        <v>0</v>
      </c>
      <c r="AZ60" s="133">
        <f>'04 - SO 01.4 - Vytápění'!F35</f>
        <v>0</v>
      </c>
      <c r="BA60" s="133">
        <f>'04 - SO 01.4 - Vytápění'!F36</f>
        <v>0</v>
      </c>
      <c r="BB60" s="133">
        <f>'04 - SO 01.4 - Vytápění'!F37</f>
        <v>0</v>
      </c>
      <c r="BC60" s="133">
        <f>'04 - SO 01.4 - Vytápění'!F38</f>
        <v>0</v>
      </c>
      <c r="BD60" s="135">
        <f>'04 - SO 01.4 - Vytápění'!F39</f>
        <v>0</v>
      </c>
      <c r="BE60" s="4"/>
      <c r="BT60" s="136" t="s">
        <v>79</v>
      </c>
      <c r="BV60" s="136" t="s">
        <v>71</v>
      </c>
      <c r="BW60" s="136" t="s">
        <v>93</v>
      </c>
      <c r="BX60" s="136" t="s">
        <v>82</v>
      </c>
      <c r="CL60" s="136" t="s">
        <v>19</v>
      </c>
    </row>
    <row r="61" s="4" customFormat="1" ht="16.5" customHeight="1">
      <c r="A61" s="114" t="s">
        <v>73</v>
      </c>
      <c r="B61" s="66"/>
      <c r="C61" s="128"/>
      <c r="D61" s="128"/>
      <c r="E61" s="129" t="s">
        <v>94</v>
      </c>
      <c r="F61" s="129"/>
      <c r="G61" s="129"/>
      <c r="H61" s="129"/>
      <c r="I61" s="129"/>
      <c r="J61" s="128"/>
      <c r="K61" s="129" t="s">
        <v>95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'05 - SO 01.5 - Silnoproud...'!J32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84</v>
      </c>
      <c r="AR61" s="68"/>
      <c r="AS61" s="132">
        <v>0</v>
      </c>
      <c r="AT61" s="133">
        <f>ROUND(SUM(AV61:AW61),2)</f>
        <v>0</v>
      </c>
      <c r="AU61" s="134">
        <f>'05 - SO 01.5 - Silnoproud...'!P94</f>
        <v>0</v>
      </c>
      <c r="AV61" s="133">
        <f>'05 - SO 01.5 - Silnoproud...'!J35</f>
        <v>0</v>
      </c>
      <c r="AW61" s="133">
        <f>'05 - SO 01.5 - Silnoproud...'!J36</f>
        <v>0</v>
      </c>
      <c r="AX61" s="133">
        <f>'05 - SO 01.5 - Silnoproud...'!J37</f>
        <v>0</v>
      </c>
      <c r="AY61" s="133">
        <f>'05 - SO 01.5 - Silnoproud...'!J38</f>
        <v>0</v>
      </c>
      <c r="AZ61" s="133">
        <f>'05 - SO 01.5 - Silnoproud...'!F35</f>
        <v>0</v>
      </c>
      <c r="BA61" s="133">
        <f>'05 - SO 01.5 - Silnoproud...'!F36</f>
        <v>0</v>
      </c>
      <c r="BB61" s="133">
        <f>'05 - SO 01.5 - Silnoproud...'!F37</f>
        <v>0</v>
      </c>
      <c r="BC61" s="133">
        <f>'05 - SO 01.5 - Silnoproud...'!F38</f>
        <v>0</v>
      </c>
      <c r="BD61" s="135">
        <f>'05 - SO 01.5 - Silnoproud...'!F39</f>
        <v>0</v>
      </c>
      <c r="BE61" s="4"/>
      <c r="BT61" s="136" t="s">
        <v>79</v>
      </c>
      <c r="BV61" s="136" t="s">
        <v>71</v>
      </c>
      <c r="BW61" s="136" t="s">
        <v>96</v>
      </c>
      <c r="BX61" s="136" t="s">
        <v>82</v>
      </c>
      <c r="CL61" s="136" t="s">
        <v>19</v>
      </c>
    </row>
    <row r="62" s="4" customFormat="1" ht="16.5" customHeight="1">
      <c r="A62" s="114" t="s">
        <v>73</v>
      </c>
      <c r="B62" s="66"/>
      <c r="C62" s="128"/>
      <c r="D62" s="128"/>
      <c r="E62" s="129" t="s">
        <v>97</v>
      </c>
      <c r="F62" s="129"/>
      <c r="G62" s="129"/>
      <c r="H62" s="129"/>
      <c r="I62" s="129"/>
      <c r="J62" s="128"/>
      <c r="K62" s="129" t="s">
        <v>98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'06 - SO 01.6 - Slabopoudé...'!J32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84</v>
      </c>
      <c r="AR62" s="68"/>
      <c r="AS62" s="132">
        <v>0</v>
      </c>
      <c r="AT62" s="133">
        <f>ROUND(SUM(AV62:AW62),2)</f>
        <v>0</v>
      </c>
      <c r="AU62" s="134">
        <f>'06 - SO 01.6 - Slabopoudé...'!P90</f>
        <v>0</v>
      </c>
      <c r="AV62" s="133">
        <f>'06 - SO 01.6 - Slabopoudé...'!J35</f>
        <v>0</v>
      </c>
      <c r="AW62" s="133">
        <f>'06 - SO 01.6 - Slabopoudé...'!J36</f>
        <v>0</v>
      </c>
      <c r="AX62" s="133">
        <f>'06 - SO 01.6 - Slabopoudé...'!J37</f>
        <v>0</v>
      </c>
      <c r="AY62" s="133">
        <f>'06 - SO 01.6 - Slabopoudé...'!J38</f>
        <v>0</v>
      </c>
      <c r="AZ62" s="133">
        <f>'06 - SO 01.6 - Slabopoudé...'!F35</f>
        <v>0</v>
      </c>
      <c r="BA62" s="133">
        <f>'06 - SO 01.6 - Slabopoudé...'!F36</f>
        <v>0</v>
      </c>
      <c r="BB62" s="133">
        <f>'06 - SO 01.6 - Slabopoudé...'!F37</f>
        <v>0</v>
      </c>
      <c r="BC62" s="133">
        <f>'06 - SO 01.6 - Slabopoudé...'!F38</f>
        <v>0</v>
      </c>
      <c r="BD62" s="135">
        <f>'06 - SO 01.6 - Slabopoudé...'!F39</f>
        <v>0</v>
      </c>
      <c r="BE62" s="4"/>
      <c r="BT62" s="136" t="s">
        <v>79</v>
      </c>
      <c r="BV62" s="136" t="s">
        <v>71</v>
      </c>
      <c r="BW62" s="136" t="s">
        <v>99</v>
      </c>
      <c r="BX62" s="136" t="s">
        <v>82</v>
      </c>
      <c r="CL62" s="136" t="s">
        <v>19</v>
      </c>
    </row>
    <row r="63" s="7" customFormat="1" ht="24.75" customHeight="1">
      <c r="A63" s="114" t="s">
        <v>73</v>
      </c>
      <c r="B63" s="115"/>
      <c r="C63" s="116"/>
      <c r="D63" s="117" t="s">
        <v>88</v>
      </c>
      <c r="E63" s="117"/>
      <c r="F63" s="117"/>
      <c r="G63" s="117"/>
      <c r="H63" s="117"/>
      <c r="I63" s="118"/>
      <c r="J63" s="117" t="s">
        <v>100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'03 - SO 03.11 -  Vodovod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2">
        <v>0</v>
      </c>
      <c r="AT63" s="123">
        <f>ROUND(SUM(AV63:AW63),2)</f>
        <v>0</v>
      </c>
      <c r="AU63" s="124">
        <f>'03 - SO 03.11 -  Vodovod ...'!P87</f>
        <v>0</v>
      </c>
      <c r="AV63" s="123">
        <f>'03 - SO 03.11 -  Vodovod ...'!J33</f>
        <v>0</v>
      </c>
      <c r="AW63" s="123">
        <f>'03 - SO 03.11 -  Vodovod ...'!J34</f>
        <v>0</v>
      </c>
      <c r="AX63" s="123">
        <f>'03 - SO 03.11 -  Vodovod ...'!J35</f>
        <v>0</v>
      </c>
      <c r="AY63" s="123">
        <f>'03 - SO 03.11 -  Vodovod ...'!J36</f>
        <v>0</v>
      </c>
      <c r="AZ63" s="123">
        <f>'03 - SO 03.11 -  Vodovod ...'!F33</f>
        <v>0</v>
      </c>
      <c r="BA63" s="123">
        <f>'03 - SO 03.11 -  Vodovod ...'!F34</f>
        <v>0</v>
      </c>
      <c r="BB63" s="123">
        <f>'03 - SO 03.11 -  Vodovod ...'!F35</f>
        <v>0</v>
      </c>
      <c r="BC63" s="123">
        <f>'03 - SO 03.11 -  Vodovod ...'!F36</f>
        <v>0</v>
      </c>
      <c r="BD63" s="125">
        <f>'03 - SO 03.11 -  Vodovod ...'!F37</f>
        <v>0</v>
      </c>
      <c r="BE63" s="7"/>
      <c r="BT63" s="126" t="s">
        <v>77</v>
      </c>
      <c r="BV63" s="126" t="s">
        <v>71</v>
      </c>
      <c r="BW63" s="126" t="s">
        <v>101</v>
      </c>
      <c r="BX63" s="126" t="s">
        <v>5</v>
      </c>
      <c r="CL63" s="126" t="s">
        <v>19</v>
      </c>
      <c r="CM63" s="126" t="s">
        <v>79</v>
      </c>
    </row>
    <row r="64" s="7" customFormat="1" ht="37.5" customHeight="1">
      <c r="A64" s="114" t="s">
        <v>73</v>
      </c>
      <c r="B64" s="115"/>
      <c r="C64" s="116"/>
      <c r="D64" s="117" t="s">
        <v>91</v>
      </c>
      <c r="E64" s="117"/>
      <c r="F64" s="117"/>
      <c r="G64" s="117"/>
      <c r="H64" s="117"/>
      <c r="I64" s="118"/>
      <c r="J64" s="117" t="s">
        <v>102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'04 - SO 04.11, SO 04.12 -...'!J30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'04 - SO 04.11, SO 04.12 -...'!P87</f>
        <v>0</v>
      </c>
      <c r="AV64" s="123">
        <f>'04 - SO 04.11, SO 04.12 -...'!J33</f>
        <v>0</v>
      </c>
      <c r="AW64" s="123">
        <f>'04 - SO 04.11, SO 04.12 -...'!J34</f>
        <v>0</v>
      </c>
      <c r="AX64" s="123">
        <f>'04 - SO 04.11, SO 04.12 -...'!J35</f>
        <v>0</v>
      </c>
      <c r="AY64" s="123">
        <f>'04 - SO 04.11, SO 04.12 -...'!J36</f>
        <v>0</v>
      </c>
      <c r="AZ64" s="123">
        <f>'04 - SO 04.11, SO 04.12 -...'!F33</f>
        <v>0</v>
      </c>
      <c r="BA64" s="123">
        <f>'04 - SO 04.11, SO 04.12 -...'!F34</f>
        <v>0</v>
      </c>
      <c r="BB64" s="123">
        <f>'04 - SO 04.11, SO 04.12 -...'!F35</f>
        <v>0</v>
      </c>
      <c r="BC64" s="123">
        <f>'04 - SO 04.11, SO 04.12 -...'!F36</f>
        <v>0</v>
      </c>
      <c r="BD64" s="125">
        <f>'04 - SO 04.11, SO 04.12 -...'!F37</f>
        <v>0</v>
      </c>
      <c r="BE64" s="7"/>
      <c r="BT64" s="126" t="s">
        <v>77</v>
      </c>
      <c r="BV64" s="126" t="s">
        <v>71</v>
      </c>
      <c r="BW64" s="126" t="s">
        <v>103</v>
      </c>
      <c r="BX64" s="126" t="s">
        <v>5</v>
      </c>
      <c r="CL64" s="126" t="s">
        <v>19</v>
      </c>
      <c r="CM64" s="126" t="s">
        <v>79</v>
      </c>
    </row>
    <row r="65" s="7" customFormat="1" ht="37.5" customHeight="1">
      <c r="A65" s="114" t="s">
        <v>73</v>
      </c>
      <c r="B65" s="115"/>
      <c r="C65" s="116"/>
      <c r="D65" s="117" t="s">
        <v>94</v>
      </c>
      <c r="E65" s="117"/>
      <c r="F65" s="117"/>
      <c r="G65" s="117"/>
      <c r="H65" s="117"/>
      <c r="I65" s="118"/>
      <c r="J65" s="117" t="s">
        <v>104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'05 - SO 4.13, SO04.14 - K...'!J30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22">
        <v>0</v>
      </c>
      <c r="AT65" s="123">
        <f>ROUND(SUM(AV65:AW65),2)</f>
        <v>0</v>
      </c>
      <c r="AU65" s="124">
        <f>'05 - SO 4.13, SO04.14 - K...'!P86</f>
        <v>0</v>
      </c>
      <c r="AV65" s="123">
        <f>'05 - SO 4.13, SO04.14 - K...'!J33</f>
        <v>0</v>
      </c>
      <c r="AW65" s="123">
        <f>'05 - SO 4.13, SO04.14 - K...'!J34</f>
        <v>0</v>
      </c>
      <c r="AX65" s="123">
        <f>'05 - SO 4.13, SO04.14 - K...'!J35</f>
        <v>0</v>
      </c>
      <c r="AY65" s="123">
        <f>'05 - SO 4.13, SO04.14 - K...'!J36</f>
        <v>0</v>
      </c>
      <c r="AZ65" s="123">
        <f>'05 - SO 4.13, SO04.14 - K...'!F33</f>
        <v>0</v>
      </c>
      <c r="BA65" s="123">
        <f>'05 - SO 4.13, SO04.14 - K...'!F34</f>
        <v>0</v>
      </c>
      <c r="BB65" s="123">
        <f>'05 - SO 4.13, SO04.14 - K...'!F35</f>
        <v>0</v>
      </c>
      <c r="BC65" s="123">
        <f>'05 - SO 4.13, SO04.14 - K...'!F36</f>
        <v>0</v>
      </c>
      <c r="BD65" s="125">
        <f>'05 - SO 4.13, SO04.14 - K...'!F37</f>
        <v>0</v>
      </c>
      <c r="BE65" s="7"/>
      <c r="BT65" s="126" t="s">
        <v>77</v>
      </c>
      <c r="BV65" s="126" t="s">
        <v>71</v>
      </c>
      <c r="BW65" s="126" t="s">
        <v>105</v>
      </c>
      <c r="BX65" s="126" t="s">
        <v>5</v>
      </c>
      <c r="CL65" s="126" t="s">
        <v>19</v>
      </c>
      <c r="CM65" s="126" t="s">
        <v>79</v>
      </c>
    </row>
    <row r="66" s="7" customFormat="1" ht="16.5" customHeight="1">
      <c r="A66" s="7"/>
      <c r="B66" s="115"/>
      <c r="C66" s="116"/>
      <c r="D66" s="117" t="s">
        <v>97</v>
      </c>
      <c r="E66" s="117"/>
      <c r="F66" s="117"/>
      <c r="G66" s="117"/>
      <c r="H66" s="117"/>
      <c r="I66" s="118"/>
      <c r="J66" s="117" t="s">
        <v>106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27">
        <f>ROUND(SUM(AG67:AG71),2)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76</v>
      </c>
      <c r="AR66" s="121"/>
      <c r="AS66" s="122">
        <f>ROUND(SUM(AS67:AS71),2)</f>
        <v>0</v>
      </c>
      <c r="AT66" s="123">
        <f>ROUND(SUM(AV66:AW66),2)</f>
        <v>0</v>
      </c>
      <c r="AU66" s="124">
        <f>ROUND(SUM(AU67:AU71),5)</f>
        <v>0</v>
      </c>
      <c r="AV66" s="123">
        <f>ROUND(AZ66*L29,2)</f>
        <v>0</v>
      </c>
      <c r="AW66" s="123">
        <f>ROUND(BA66*L30,2)</f>
        <v>0</v>
      </c>
      <c r="AX66" s="123">
        <f>ROUND(BB66*L29,2)</f>
        <v>0</v>
      </c>
      <c r="AY66" s="123">
        <f>ROUND(BC66*L30,2)</f>
        <v>0</v>
      </c>
      <c r="AZ66" s="123">
        <f>ROUND(SUM(AZ67:AZ71),2)</f>
        <v>0</v>
      </c>
      <c r="BA66" s="123">
        <f>ROUND(SUM(BA67:BA71),2)</f>
        <v>0</v>
      </c>
      <c r="BB66" s="123">
        <f>ROUND(SUM(BB67:BB71),2)</f>
        <v>0</v>
      </c>
      <c r="BC66" s="123">
        <f>ROUND(SUM(BC67:BC71),2)</f>
        <v>0</v>
      </c>
      <c r="BD66" s="125">
        <f>ROUND(SUM(BD67:BD71),2)</f>
        <v>0</v>
      </c>
      <c r="BE66" s="7"/>
      <c r="BS66" s="126" t="s">
        <v>68</v>
      </c>
      <c r="BT66" s="126" t="s">
        <v>77</v>
      </c>
      <c r="BU66" s="126" t="s">
        <v>70</v>
      </c>
      <c r="BV66" s="126" t="s">
        <v>71</v>
      </c>
      <c r="BW66" s="126" t="s">
        <v>107</v>
      </c>
      <c r="BX66" s="126" t="s">
        <v>5</v>
      </c>
      <c r="CL66" s="126" t="s">
        <v>19</v>
      </c>
      <c r="CM66" s="126" t="s">
        <v>79</v>
      </c>
    </row>
    <row r="67" s="4" customFormat="1" ht="16.5" customHeight="1">
      <c r="A67" s="114" t="s">
        <v>73</v>
      </c>
      <c r="B67" s="66"/>
      <c r="C67" s="128"/>
      <c r="D67" s="128"/>
      <c r="E67" s="129" t="s">
        <v>74</v>
      </c>
      <c r="F67" s="129"/>
      <c r="G67" s="129"/>
      <c r="H67" s="129"/>
      <c r="I67" s="129"/>
      <c r="J67" s="128"/>
      <c r="K67" s="129" t="s">
        <v>108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'01 - SO 10.1 - Bourací práce'!J32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84</v>
      </c>
      <c r="AR67" s="68"/>
      <c r="AS67" s="132">
        <v>0</v>
      </c>
      <c r="AT67" s="133">
        <f>ROUND(SUM(AV67:AW67),2)</f>
        <v>0</v>
      </c>
      <c r="AU67" s="134">
        <f>'01 - SO 10.1 - Bourací práce'!P91</f>
        <v>0</v>
      </c>
      <c r="AV67" s="133">
        <f>'01 - SO 10.1 - Bourací práce'!J35</f>
        <v>0</v>
      </c>
      <c r="AW67" s="133">
        <f>'01 - SO 10.1 - Bourací práce'!J36</f>
        <v>0</v>
      </c>
      <c r="AX67" s="133">
        <f>'01 - SO 10.1 - Bourací práce'!J37</f>
        <v>0</v>
      </c>
      <c r="AY67" s="133">
        <f>'01 - SO 10.1 - Bourací práce'!J38</f>
        <v>0</v>
      </c>
      <c r="AZ67" s="133">
        <f>'01 - SO 10.1 - Bourací práce'!F35</f>
        <v>0</v>
      </c>
      <c r="BA67" s="133">
        <f>'01 - SO 10.1 - Bourací práce'!F36</f>
        <v>0</v>
      </c>
      <c r="BB67" s="133">
        <f>'01 - SO 10.1 - Bourací práce'!F37</f>
        <v>0</v>
      </c>
      <c r="BC67" s="133">
        <f>'01 - SO 10.1 - Bourací práce'!F38</f>
        <v>0</v>
      </c>
      <c r="BD67" s="135">
        <f>'01 - SO 10.1 - Bourací práce'!F39</f>
        <v>0</v>
      </c>
      <c r="BE67" s="4"/>
      <c r="BT67" s="136" t="s">
        <v>79</v>
      </c>
      <c r="BV67" s="136" t="s">
        <v>71</v>
      </c>
      <c r="BW67" s="136" t="s">
        <v>109</v>
      </c>
      <c r="BX67" s="136" t="s">
        <v>107</v>
      </c>
      <c r="CL67" s="136" t="s">
        <v>19</v>
      </c>
    </row>
    <row r="68" s="4" customFormat="1" ht="16.5" customHeight="1">
      <c r="A68" s="114" t="s">
        <v>73</v>
      </c>
      <c r="B68" s="66"/>
      <c r="C68" s="128"/>
      <c r="D68" s="128"/>
      <c r="E68" s="129" t="s">
        <v>80</v>
      </c>
      <c r="F68" s="129"/>
      <c r="G68" s="129"/>
      <c r="H68" s="129"/>
      <c r="I68" s="129"/>
      <c r="J68" s="128"/>
      <c r="K68" s="129" t="s">
        <v>110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'02 - SO10.2 - Stavební část'!J32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84</v>
      </c>
      <c r="AR68" s="68"/>
      <c r="AS68" s="132">
        <v>0</v>
      </c>
      <c r="AT68" s="133">
        <f>ROUND(SUM(AV68:AW68),2)</f>
        <v>0</v>
      </c>
      <c r="AU68" s="134">
        <f>'02 - SO10.2 - Stavební část'!P108</f>
        <v>0</v>
      </c>
      <c r="AV68" s="133">
        <f>'02 - SO10.2 - Stavební část'!J35</f>
        <v>0</v>
      </c>
      <c r="AW68" s="133">
        <f>'02 - SO10.2 - Stavební část'!J36</f>
        <v>0</v>
      </c>
      <c r="AX68" s="133">
        <f>'02 - SO10.2 - Stavební část'!J37</f>
        <v>0</v>
      </c>
      <c r="AY68" s="133">
        <f>'02 - SO10.2 - Stavební část'!J38</f>
        <v>0</v>
      </c>
      <c r="AZ68" s="133">
        <f>'02 - SO10.2 - Stavební část'!F35</f>
        <v>0</v>
      </c>
      <c r="BA68" s="133">
        <f>'02 - SO10.2 - Stavební část'!F36</f>
        <v>0</v>
      </c>
      <c r="BB68" s="133">
        <f>'02 - SO10.2 - Stavební část'!F37</f>
        <v>0</v>
      </c>
      <c r="BC68" s="133">
        <f>'02 - SO10.2 - Stavební část'!F38</f>
        <v>0</v>
      </c>
      <c r="BD68" s="135">
        <f>'02 - SO10.2 - Stavební část'!F39</f>
        <v>0</v>
      </c>
      <c r="BE68" s="4"/>
      <c r="BT68" s="136" t="s">
        <v>79</v>
      </c>
      <c r="BV68" s="136" t="s">
        <v>71</v>
      </c>
      <c r="BW68" s="136" t="s">
        <v>111</v>
      </c>
      <c r="BX68" s="136" t="s">
        <v>107</v>
      </c>
      <c r="CL68" s="136" t="s">
        <v>19</v>
      </c>
    </row>
    <row r="69" s="4" customFormat="1" ht="23.25" customHeight="1">
      <c r="A69" s="114" t="s">
        <v>73</v>
      </c>
      <c r="B69" s="66"/>
      <c r="C69" s="128"/>
      <c r="D69" s="128"/>
      <c r="E69" s="129" t="s">
        <v>88</v>
      </c>
      <c r="F69" s="129"/>
      <c r="G69" s="129"/>
      <c r="H69" s="129"/>
      <c r="I69" s="129"/>
      <c r="J69" s="128"/>
      <c r="K69" s="129" t="s">
        <v>112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'03 - SO 10.3 - ZTI, vnitř...'!J32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84</v>
      </c>
      <c r="AR69" s="68"/>
      <c r="AS69" s="132">
        <v>0</v>
      </c>
      <c r="AT69" s="133">
        <f>ROUND(SUM(AV69:AW69),2)</f>
        <v>0</v>
      </c>
      <c r="AU69" s="134">
        <f>'03 - SO 10.3 - ZTI, vnitř...'!P89</f>
        <v>0</v>
      </c>
      <c r="AV69" s="133">
        <f>'03 - SO 10.3 - ZTI, vnitř...'!J35</f>
        <v>0</v>
      </c>
      <c r="AW69" s="133">
        <f>'03 - SO 10.3 - ZTI, vnitř...'!J36</f>
        <v>0</v>
      </c>
      <c r="AX69" s="133">
        <f>'03 - SO 10.3 - ZTI, vnitř...'!J37</f>
        <v>0</v>
      </c>
      <c r="AY69" s="133">
        <f>'03 - SO 10.3 - ZTI, vnitř...'!J38</f>
        <v>0</v>
      </c>
      <c r="AZ69" s="133">
        <f>'03 - SO 10.3 - ZTI, vnitř...'!F35</f>
        <v>0</v>
      </c>
      <c r="BA69" s="133">
        <f>'03 - SO 10.3 - ZTI, vnitř...'!F36</f>
        <v>0</v>
      </c>
      <c r="BB69" s="133">
        <f>'03 - SO 10.3 - ZTI, vnitř...'!F37</f>
        <v>0</v>
      </c>
      <c r="BC69" s="133">
        <f>'03 - SO 10.3 - ZTI, vnitř...'!F38</f>
        <v>0</v>
      </c>
      <c r="BD69" s="135">
        <f>'03 - SO 10.3 - ZTI, vnitř...'!F39</f>
        <v>0</v>
      </c>
      <c r="BE69" s="4"/>
      <c r="BT69" s="136" t="s">
        <v>79</v>
      </c>
      <c r="BV69" s="136" t="s">
        <v>71</v>
      </c>
      <c r="BW69" s="136" t="s">
        <v>113</v>
      </c>
      <c r="BX69" s="136" t="s">
        <v>107</v>
      </c>
      <c r="CL69" s="136" t="s">
        <v>19</v>
      </c>
    </row>
    <row r="70" s="4" customFormat="1" ht="16.5" customHeight="1">
      <c r="A70" s="114" t="s">
        <v>73</v>
      </c>
      <c r="B70" s="66"/>
      <c r="C70" s="128"/>
      <c r="D70" s="128"/>
      <c r="E70" s="129" t="s">
        <v>91</v>
      </c>
      <c r="F70" s="129"/>
      <c r="G70" s="129"/>
      <c r="H70" s="129"/>
      <c r="I70" s="129"/>
      <c r="J70" s="128"/>
      <c r="K70" s="129" t="s">
        <v>114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'04 - SO 10.4 - Vytápění'!J32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84</v>
      </c>
      <c r="AR70" s="68"/>
      <c r="AS70" s="132">
        <v>0</v>
      </c>
      <c r="AT70" s="133">
        <f>ROUND(SUM(AV70:AW70),2)</f>
        <v>0</v>
      </c>
      <c r="AU70" s="134">
        <f>'04 - SO 10.4 - Vytápění'!P95</f>
        <v>0</v>
      </c>
      <c r="AV70" s="133">
        <f>'04 - SO 10.4 - Vytápění'!J35</f>
        <v>0</v>
      </c>
      <c r="AW70" s="133">
        <f>'04 - SO 10.4 - Vytápění'!J36</f>
        <v>0</v>
      </c>
      <c r="AX70" s="133">
        <f>'04 - SO 10.4 - Vytápění'!J37</f>
        <v>0</v>
      </c>
      <c r="AY70" s="133">
        <f>'04 - SO 10.4 - Vytápění'!J38</f>
        <v>0</v>
      </c>
      <c r="AZ70" s="133">
        <f>'04 - SO 10.4 - Vytápění'!F35</f>
        <v>0</v>
      </c>
      <c r="BA70" s="133">
        <f>'04 - SO 10.4 - Vytápění'!F36</f>
        <v>0</v>
      </c>
      <c r="BB70" s="133">
        <f>'04 - SO 10.4 - Vytápění'!F37</f>
        <v>0</v>
      </c>
      <c r="BC70" s="133">
        <f>'04 - SO 10.4 - Vytápění'!F38</f>
        <v>0</v>
      </c>
      <c r="BD70" s="135">
        <f>'04 - SO 10.4 - Vytápění'!F39</f>
        <v>0</v>
      </c>
      <c r="BE70" s="4"/>
      <c r="BT70" s="136" t="s">
        <v>79</v>
      </c>
      <c r="BV70" s="136" t="s">
        <v>71</v>
      </c>
      <c r="BW70" s="136" t="s">
        <v>115</v>
      </c>
      <c r="BX70" s="136" t="s">
        <v>107</v>
      </c>
      <c r="CL70" s="136" t="s">
        <v>19</v>
      </c>
    </row>
    <row r="71" s="4" customFormat="1" ht="16.5" customHeight="1">
      <c r="A71" s="114" t="s">
        <v>73</v>
      </c>
      <c r="B71" s="66"/>
      <c r="C71" s="128"/>
      <c r="D71" s="128"/>
      <c r="E71" s="129" t="s">
        <v>94</v>
      </c>
      <c r="F71" s="129"/>
      <c r="G71" s="129"/>
      <c r="H71" s="129"/>
      <c r="I71" s="129"/>
      <c r="J71" s="128"/>
      <c r="K71" s="129" t="s">
        <v>116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'05 - SO 10.5 - Silnoproud...'!J32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84</v>
      </c>
      <c r="AR71" s="68"/>
      <c r="AS71" s="132">
        <v>0</v>
      </c>
      <c r="AT71" s="133">
        <f>ROUND(SUM(AV71:AW71),2)</f>
        <v>0</v>
      </c>
      <c r="AU71" s="134">
        <f>'05 - SO 10.5 - Silnoproud...'!P92</f>
        <v>0</v>
      </c>
      <c r="AV71" s="133">
        <f>'05 - SO 10.5 - Silnoproud...'!J35</f>
        <v>0</v>
      </c>
      <c r="AW71" s="133">
        <f>'05 - SO 10.5 - Silnoproud...'!J36</f>
        <v>0</v>
      </c>
      <c r="AX71" s="133">
        <f>'05 - SO 10.5 - Silnoproud...'!J37</f>
        <v>0</v>
      </c>
      <c r="AY71" s="133">
        <f>'05 - SO 10.5 - Silnoproud...'!J38</f>
        <v>0</v>
      </c>
      <c r="AZ71" s="133">
        <f>'05 - SO 10.5 - Silnoproud...'!F35</f>
        <v>0</v>
      </c>
      <c r="BA71" s="133">
        <f>'05 - SO 10.5 - Silnoproud...'!F36</f>
        <v>0</v>
      </c>
      <c r="BB71" s="133">
        <f>'05 - SO 10.5 - Silnoproud...'!F37</f>
        <v>0</v>
      </c>
      <c r="BC71" s="133">
        <f>'05 - SO 10.5 - Silnoproud...'!F38</f>
        <v>0</v>
      </c>
      <c r="BD71" s="135">
        <f>'05 - SO 10.5 - Silnoproud...'!F39</f>
        <v>0</v>
      </c>
      <c r="BE71" s="4"/>
      <c r="BT71" s="136" t="s">
        <v>79</v>
      </c>
      <c r="BV71" s="136" t="s">
        <v>71</v>
      </c>
      <c r="BW71" s="136" t="s">
        <v>117</v>
      </c>
      <c r="BX71" s="136" t="s">
        <v>107</v>
      </c>
      <c r="CL71" s="136" t="s">
        <v>19</v>
      </c>
    </row>
    <row r="72" s="7" customFormat="1" ht="16.5" customHeight="1">
      <c r="A72" s="114" t="s">
        <v>73</v>
      </c>
      <c r="B72" s="115"/>
      <c r="C72" s="116"/>
      <c r="D72" s="117" t="s">
        <v>118</v>
      </c>
      <c r="E72" s="117"/>
      <c r="F72" s="117"/>
      <c r="G72" s="117"/>
      <c r="H72" s="117"/>
      <c r="I72" s="118"/>
      <c r="J72" s="117" t="s">
        <v>119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'07 - VRN'!J30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120</v>
      </c>
      <c r="AR72" s="121"/>
      <c r="AS72" s="137">
        <v>0</v>
      </c>
      <c r="AT72" s="138">
        <f>ROUND(SUM(AV72:AW72),2)</f>
        <v>0</v>
      </c>
      <c r="AU72" s="139">
        <f>'07 - VRN'!P84</f>
        <v>0</v>
      </c>
      <c r="AV72" s="138">
        <f>'07 - VRN'!J33</f>
        <v>0</v>
      </c>
      <c r="AW72" s="138">
        <f>'07 - VRN'!J34</f>
        <v>0</v>
      </c>
      <c r="AX72" s="138">
        <f>'07 - VRN'!J35</f>
        <v>0</v>
      </c>
      <c r="AY72" s="138">
        <f>'07 - VRN'!J36</f>
        <v>0</v>
      </c>
      <c r="AZ72" s="138">
        <f>'07 - VRN'!F33</f>
        <v>0</v>
      </c>
      <c r="BA72" s="138">
        <f>'07 - VRN'!F34</f>
        <v>0</v>
      </c>
      <c r="BB72" s="138">
        <f>'07 - VRN'!F35</f>
        <v>0</v>
      </c>
      <c r="BC72" s="138">
        <f>'07 - VRN'!F36</f>
        <v>0</v>
      </c>
      <c r="BD72" s="140">
        <f>'07 - VRN'!F37</f>
        <v>0</v>
      </c>
      <c r="BE72" s="7"/>
      <c r="BT72" s="126" t="s">
        <v>77</v>
      </c>
      <c r="BV72" s="126" t="s">
        <v>71</v>
      </c>
      <c r="BW72" s="126" t="s">
        <v>121</v>
      </c>
      <c r="BX72" s="126" t="s">
        <v>5</v>
      </c>
      <c r="CL72" s="126" t="s">
        <v>19</v>
      </c>
      <c r="CM72" s="126" t="s">
        <v>79</v>
      </c>
    </row>
    <row r="73" s="2" customFormat="1" ht="30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7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47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</row>
  </sheetData>
  <sheetProtection sheet="1" formatColumns="0" formatRows="0" objects="1" scenarios="1" spinCount="100000" saltValue="fdY4rfsfOMd3JH2X9vdev2F5BVpkpfQmDDK01nTY9IqPjZmVe4s1H7L6ifq8DafR84VkHbljuavF0A1EgOKk2A==" hashValue="dIj0IytxH/nJ7BZQJePu5M5dGw/rDCZv0yKDrRg+Qkc5uNbLiJzA8AQzTsFabOVG1yQM5E+YYlvCBmUEg8Wybw==" algorithmName="SHA-512" password="C7B2"/>
  <mergeCells count="110">
    <mergeCell ref="C52:G52"/>
    <mergeCell ref="D64:H64"/>
    <mergeCell ref="D63:H63"/>
    <mergeCell ref="D56:H56"/>
    <mergeCell ref="D55:H55"/>
    <mergeCell ref="E60:I60"/>
    <mergeCell ref="E57:I57"/>
    <mergeCell ref="E62:I62"/>
    <mergeCell ref="E61:I61"/>
    <mergeCell ref="E58:I58"/>
    <mergeCell ref="E59:I59"/>
    <mergeCell ref="I52:AF52"/>
    <mergeCell ref="J56:AF56"/>
    <mergeCell ref="J64:AF64"/>
    <mergeCell ref="J55:AF55"/>
    <mergeCell ref="J63:AF63"/>
    <mergeCell ref="K60:AF60"/>
    <mergeCell ref="K58:AF58"/>
    <mergeCell ref="K61:AF61"/>
    <mergeCell ref="K62:AF62"/>
    <mergeCell ref="K59:AF59"/>
    <mergeCell ref="K57:AF57"/>
    <mergeCell ref="L45:AO45"/>
    <mergeCell ref="D65:H65"/>
    <mergeCell ref="J65:AF65"/>
    <mergeCell ref="D66:H66"/>
    <mergeCell ref="J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52:AM52"/>
    <mergeCell ref="AG57:AM57"/>
    <mergeCell ref="AG61:AM61"/>
    <mergeCell ref="AG55:AM55"/>
    <mergeCell ref="AG62:AM62"/>
    <mergeCell ref="AG60:AM60"/>
    <mergeCell ref="AG56:AM56"/>
    <mergeCell ref="AG63:AM63"/>
    <mergeCell ref="AG59:AM59"/>
    <mergeCell ref="AG64:AM64"/>
    <mergeCell ref="AM49:AP49"/>
    <mergeCell ref="AM47:AN47"/>
    <mergeCell ref="AM50:AP50"/>
    <mergeCell ref="AN64:AP64"/>
    <mergeCell ref="AN62:AP62"/>
    <mergeCell ref="AN63:AP63"/>
    <mergeCell ref="AN61:AP61"/>
    <mergeCell ref="AN60:AP60"/>
    <mergeCell ref="AN55:AP55"/>
    <mergeCell ref="AN59:AP59"/>
    <mergeCell ref="AN56:AP56"/>
    <mergeCell ref="AN57:AP57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5" location="'01 - SO 00 - Demolice, př...'!C2" display="/"/>
    <hyperlink ref="A57" location="'01 - SO 01.1 - Stavební část'!C2" display="/"/>
    <hyperlink ref="A58" location="'02 - SO 01.2 - ZTI, vnitř...'!C2" display="/"/>
    <hyperlink ref="A59" location="'03 - SO 01.3 - Vzduchotec...'!C2" display="/"/>
    <hyperlink ref="A60" location="'04 - SO 01.4 - Vytápění'!C2" display="/"/>
    <hyperlink ref="A61" location="'05 - SO 01.5 - Silnoproud...'!C2" display="/"/>
    <hyperlink ref="A62" location="'06 - SO 01.6 - Slabopoudé...'!C2" display="/"/>
    <hyperlink ref="A63" location="'03 - SO 03.11 -  Vodovod ...'!C2" display="/"/>
    <hyperlink ref="A64" location="'04 - SO 04.11, SO 04.12 -...'!C2" display="/"/>
    <hyperlink ref="A65" location="'05 - SO 4.13, SO04.14 - K...'!C2" display="/"/>
    <hyperlink ref="A67" location="'01 - SO 10.1 - Bourací práce'!C2" display="/"/>
    <hyperlink ref="A68" location="'02 - SO10.2 - Stavební část'!C2" display="/"/>
    <hyperlink ref="A69" location="'03 - SO 10.3 - ZTI, vnitř...'!C2" display="/"/>
    <hyperlink ref="A70" location="'04 - SO 10.4 - Vytápění'!C2" display="/"/>
    <hyperlink ref="A71" location="'05 - SO 10.5 - Silnoproud...'!C2" display="/"/>
    <hyperlink ref="A72" location="'07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125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126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127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128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ROUND(J92,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ROUND((SUM(BE92:BE385)),  2)</f>
        <v>0</v>
      </c>
      <c r="G33" s="41"/>
      <c r="H33" s="41"/>
      <c r="I33" s="160">
        <v>0.20999999999999999</v>
      </c>
      <c r="J33" s="159">
        <f>ROUND(((SUM(BE92:BE385))*I33),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ROUND((SUM(BF92:BF385)),  2)</f>
        <v>0</v>
      </c>
      <c r="G34" s="41"/>
      <c r="H34" s="41"/>
      <c r="I34" s="160">
        <v>0.14999999999999999</v>
      </c>
      <c r="J34" s="159">
        <f>ROUND(((SUM(BF92:BF385))*I34),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ROUND((SUM(BG92:BG385)),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ROUND((SUM(BH92:BH385)),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ROUND((SUM(BI92:BI385)),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21.10.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 00 - Demolice, příprava území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Český Brod k.ú. 622737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Český Brod</v>
      </c>
      <c r="G54" s="43"/>
      <c r="H54" s="43"/>
      <c r="I54" s="35" t="s">
        <v>30</v>
      </c>
      <c r="J54" s="39" t="str">
        <f>E21</f>
        <v>GREBNER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>Ing. Josef Němeček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133</v>
      </c>
      <c r="E60" s="180"/>
      <c r="F60" s="180"/>
      <c r="G60" s="180"/>
      <c r="H60" s="180"/>
      <c r="I60" s="180"/>
      <c r="J60" s="181">
        <f>J93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J94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135</v>
      </c>
      <c r="E62" s="185"/>
      <c r="F62" s="185"/>
      <c r="G62" s="185"/>
      <c r="H62" s="185"/>
      <c r="I62" s="185"/>
      <c r="J62" s="186">
        <f>J116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136</v>
      </c>
      <c r="E63" s="185"/>
      <c r="F63" s="185"/>
      <c r="G63" s="185"/>
      <c r="H63" s="185"/>
      <c r="I63" s="185"/>
      <c r="J63" s="186">
        <f>J136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137</v>
      </c>
      <c r="E64" s="185"/>
      <c r="F64" s="185"/>
      <c r="G64" s="185"/>
      <c r="H64" s="185"/>
      <c r="I64" s="185"/>
      <c r="J64" s="186">
        <f>J144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138</v>
      </c>
      <c r="E65" s="185"/>
      <c r="F65" s="185"/>
      <c r="G65" s="185"/>
      <c r="H65" s="185"/>
      <c r="I65" s="185"/>
      <c r="J65" s="186">
        <f>J288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139</v>
      </c>
      <c r="E66" s="185"/>
      <c r="F66" s="185"/>
      <c r="G66" s="185"/>
      <c r="H66" s="185"/>
      <c r="I66" s="185"/>
      <c r="J66" s="186">
        <f>J326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140</v>
      </c>
      <c r="E67" s="180"/>
      <c r="F67" s="180"/>
      <c r="G67" s="180"/>
      <c r="H67" s="180"/>
      <c r="I67" s="180"/>
      <c r="J67" s="181">
        <f>J330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141</v>
      </c>
      <c r="E68" s="185"/>
      <c r="F68" s="185"/>
      <c r="G68" s="185"/>
      <c r="H68" s="185"/>
      <c r="I68" s="185"/>
      <c r="J68" s="186">
        <f>J331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142</v>
      </c>
      <c r="E69" s="185"/>
      <c r="F69" s="185"/>
      <c r="G69" s="185"/>
      <c r="H69" s="185"/>
      <c r="I69" s="185"/>
      <c r="J69" s="186">
        <f>J343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143</v>
      </c>
      <c r="E70" s="185"/>
      <c r="F70" s="185"/>
      <c r="G70" s="185"/>
      <c r="H70" s="185"/>
      <c r="I70" s="185"/>
      <c r="J70" s="186">
        <f>J350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144</v>
      </c>
      <c r="E71" s="185"/>
      <c r="F71" s="185"/>
      <c r="G71" s="185"/>
      <c r="H71" s="185"/>
      <c r="I71" s="185"/>
      <c r="J71" s="186">
        <f>J354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145</v>
      </c>
      <c r="E72" s="185"/>
      <c r="F72" s="185"/>
      <c r="G72" s="185"/>
      <c r="H72" s="185"/>
      <c r="I72" s="185"/>
      <c r="J72" s="186">
        <f>J376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Stavební úpravy základní školy Žitomířská - úprava 21.10. 2024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123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01 - SO 00 - Demolice, příprava území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Český Brod k.ú. 622737</v>
      </c>
      <c r="G86" s="43"/>
      <c r="H86" s="43"/>
      <c r="I86" s="35" t="s">
        <v>23</v>
      </c>
      <c r="J86" s="75" t="str">
        <f>IF(J12="","",J12)</f>
        <v>9. 8. 2024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E15</f>
        <v>Město Český Brod</v>
      </c>
      <c r="G88" s="43"/>
      <c r="H88" s="43"/>
      <c r="I88" s="35" t="s">
        <v>30</v>
      </c>
      <c r="J88" s="39" t="str">
        <f>E21</f>
        <v>GREBNER spol. s r.o.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32</v>
      </c>
      <c r="J89" s="39" t="str">
        <f>E24</f>
        <v>Ing. Josef Němeček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147</v>
      </c>
      <c r="D91" s="191" t="s">
        <v>54</v>
      </c>
      <c r="E91" s="191" t="s">
        <v>50</v>
      </c>
      <c r="F91" s="191" t="s">
        <v>51</v>
      </c>
      <c r="G91" s="191" t="s">
        <v>148</v>
      </c>
      <c r="H91" s="191" t="s">
        <v>149</v>
      </c>
      <c r="I91" s="191" t="s">
        <v>150</v>
      </c>
      <c r="J91" s="191" t="s">
        <v>131</v>
      </c>
      <c r="K91" s="192" t="s">
        <v>151</v>
      </c>
      <c r="L91" s="193"/>
      <c r="M91" s="95" t="s">
        <v>19</v>
      </c>
      <c r="N91" s="96" t="s">
        <v>39</v>
      </c>
      <c r="O91" s="96" t="s">
        <v>152</v>
      </c>
      <c r="P91" s="96" t="s">
        <v>153</v>
      </c>
      <c r="Q91" s="96" t="s">
        <v>154</v>
      </c>
      <c r="R91" s="96" t="s">
        <v>155</v>
      </c>
      <c r="S91" s="96" t="s">
        <v>156</v>
      </c>
      <c r="T91" s="97" t="s">
        <v>157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158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P93+P330</f>
        <v>0</v>
      </c>
      <c r="Q92" s="99"/>
      <c r="R92" s="196">
        <f>R93+R330</f>
        <v>1.4850649999999999</v>
      </c>
      <c r="S92" s="99"/>
      <c r="T92" s="197">
        <f>T93+T330</f>
        <v>397.90867230000003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132</v>
      </c>
      <c r="BK92" s="198">
        <f>BK93+BK330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159</v>
      </c>
      <c r="F93" s="202" t="s">
        <v>160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P94+P116+P136+P144+P288+P326</f>
        <v>0</v>
      </c>
      <c r="Q93" s="207"/>
      <c r="R93" s="208">
        <f>R94+R116+R136+R144+R288+R326</f>
        <v>1.4850649999999999</v>
      </c>
      <c r="S93" s="207"/>
      <c r="T93" s="209">
        <f>T94+T116+T136+T144+T288+T326</f>
        <v>394.33725430000004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161</v>
      </c>
      <c r="BK93" s="212">
        <f>BK94+BK116+BK136+BK144+BK288+BK326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77</v>
      </c>
      <c r="F94" s="213" t="s">
        <v>162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SUM(P95:P115)</f>
        <v>0</v>
      </c>
      <c r="Q94" s="207"/>
      <c r="R94" s="208">
        <f>SUM(R95:R115)</f>
        <v>0.032999999999999995</v>
      </c>
      <c r="S94" s="207"/>
      <c r="T94" s="209">
        <f>SUM(T95:T115)</f>
        <v>25.3185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77</v>
      </c>
      <c r="AY94" s="210" t="s">
        <v>161</v>
      </c>
      <c r="BK94" s="212">
        <f>SUM(BK95:BK115)</f>
        <v>0</v>
      </c>
    </row>
    <row r="95" s="2" customFormat="1" ht="37.8" customHeight="1">
      <c r="A95" s="41"/>
      <c r="B95" s="42"/>
      <c r="C95" s="215" t="s">
        <v>77</v>
      </c>
      <c r="D95" s="215" t="s">
        <v>163</v>
      </c>
      <c r="E95" s="216" t="s">
        <v>164</v>
      </c>
      <c r="F95" s="217" t="s">
        <v>165</v>
      </c>
      <c r="G95" s="218" t="s">
        <v>166</v>
      </c>
      <c r="H95" s="219">
        <v>42.149999999999999</v>
      </c>
      <c r="I95" s="220"/>
      <c r="J95" s="221">
        <f>ROUND(I95*H95,2)</f>
        <v>0</v>
      </c>
      <c r="K95" s="217" t="s">
        <v>167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0.28999999999999998</v>
      </c>
      <c r="T95" s="225">
        <f>S95*H95</f>
        <v>12.2235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169</v>
      </c>
    </row>
    <row r="96" s="2" customFormat="1">
      <c r="A96" s="41"/>
      <c r="B96" s="42"/>
      <c r="C96" s="43"/>
      <c r="D96" s="228" t="s">
        <v>170</v>
      </c>
      <c r="E96" s="43"/>
      <c r="F96" s="229" t="s">
        <v>171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170</v>
      </c>
      <c r="AU96" s="20" t="s">
        <v>79</v>
      </c>
    </row>
    <row r="97" s="2" customFormat="1" ht="37.8" customHeight="1">
      <c r="A97" s="41"/>
      <c r="B97" s="42"/>
      <c r="C97" s="215" t="s">
        <v>79</v>
      </c>
      <c r="D97" s="215" t="s">
        <v>163</v>
      </c>
      <c r="E97" s="216" t="s">
        <v>172</v>
      </c>
      <c r="F97" s="217" t="s">
        <v>173</v>
      </c>
      <c r="G97" s="218" t="s">
        <v>166</v>
      </c>
      <c r="H97" s="219">
        <v>42.149999999999999</v>
      </c>
      <c r="I97" s="220"/>
      <c r="J97" s="221">
        <f>ROUND(I97*H97,2)</f>
        <v>0</v>
      </c>
      <c r="K97" s="217" t="s">
        <v>167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0.22</v>
      </c>
      <c r="T97" s="225">
        <f>S97*H97</f>
        <v>9.2729999999999997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174</v>
      </c>
    </row>
    <row r="98" s="2" customFormat="1">
      <c r="A98" s="41"/>
      <c r="B98" s="42"/>
      <c r="C98" s="43"/>
      <c r="D98" s="228" t="s">
        <v>170</v>
      </c>
      <c r="E98" s="43"/>
      <c r="F98" s="229" t="s">
        <v>175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170</v>
      </c>
      <c r="AU98" s="20" t="s">
        <v>79</v>
      </c>
    </row>
    <row r="99" s="2" customFormat="1">
      <c r="A99" s="41"/>
      <c r="B99" s="42"/>
      <c r="C99" s="43"/>
      <c r="D99" s="233" t="s">
        <v>176</v>
      </c>
      <c r="E99" s="43"/>
      <c r="F99" s="234" t="s">
        <v>177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176</v>
      </c>
      <c r="AU99" s="20" t="s">
        <v>79</v>
      </c>
    </row>
    <row r="100" s="13" customFormat="1">
      <c r="A100" s="13"/>
      <c r="B100" s="235"/>
      <c r="C100" s="236"/>
      <c r="D100" s="233" t="s">
        <v>178</v>
      </c>
      <c r="E100" s="237" t="s">
        <v>19</v>
      </c>
      <c r="F100" s="238" t="s">
        <v>179</v>
      </c>
      <c r="G100" s="236"/>
      <c r="H100" s="239">
        <v>42.149999999999999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178</v>
      </c>
      <c r="AU100" s="245" t="s">
        <v>79</v>
      </c>
      <c r="AV100" s="13" t="s">
        <v>79</v>
      </c>
      <c r="AW100" s="13" t="s">
        <v>31</v>
      </c>
      <c r="AX100" s="13" t="s">
        <v>77</v>
      </c>
      <c r="AY100" s="245" t="s">
        <v>161</v>
      </c>
    </row>
    <row r="101" s="2" customFormat="1" ht="33" customHeight="1">
      <c r="A101" s="41"/>
      <c r="B101" s="42"/>
      <c r="C101" s="215" t="s">
        <v>180</v>
      </c>
      <c r="D101" s="215" t="s">
        <v>163</v>
      </c>
      <c r="E101" s="216" t="s">
        <v>181</v>
      </c>
      <c r="F101" s="217" t="s">
        <v>182</v>
      </c>
      <c r="G101" s="218" t="s">
        <v>166</v>
      </c>
      <c r="H101" s="219">
        <v>11.76</v>
      </c>
      <c r="I101" s="220"/>
      <c r="J101" s="221">
        <f>ROUND(I101*H101,2)</f>
        <v>0</v>
      </c>
      <c r="K101" s="217" t="s">
        <v>167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0.32500000000000001</v>
      </c>
      <c r="T101" s="225">
        <f>S101*H101</f>
        <v>3.8220000000000001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183</v>
      </c>
    </row>
    <row r="102" s="2" customFormat="1">
      <c r="A102" s="41"/>
      <c r="B102" s="42"/>
      <c r="C102" s="43"/>
      <c r="D102" s="228" t="s">
        <v>170</v>
      </c>
      <c r="E102" s="43"/>
      <c r="F102" s="229" t="s">
        <v>184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170</v>
      </c>
      <c r="AU102" s="20" t="s">
        <v>79</v>
      </c>
    </row>
    <row r="103" s="2" customFormat="1">
      <c r="A103" s="41"/>
      <c r="B103" s="42"/>
      <c r="C103" s="43"/>
      <c r="D103" s="233" t="s">
        <v>176</v>
      </c>
      <c r="E103" s="43"/>
      <c r="F103" s="234" t="s">
        <v>185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176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19</v>
      </c>
      <c r="F104" s="238" t="s">
        <v>186</v>
      </c>
      <c r="G104" s="236"/>
      <c r="H104" s="239">
        <v>11.76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77</v>
      </c>
      <c r="AY104" s="245" t="s">
        <v>161</v>
      </c>
    </row>
    <row r="105" s="2" customFormat="1" ht="24.15" customHeight="1">
      <c r="A105" s="41"/>
      <c r="B105" s="42"/>
      <c r="C105" s="215" t="s">
        <v>168</v>
      </c>
      <c r="D105" s="215" t="s">
        <v>163</v>
      </c>
      <c r="E105" s="216" t="s">
        <v>187</v>
      </c>
      <c r="F105" s="217" t="s">
        <v>188</v>
      </c>
      <c r="G105" s="218" t="s">
        <v>189</v>
      </c>
      <c r="H105" s="219">
        <v>110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0.00029999999999999997</v>
      </c>
      <c r="R105" s="224">
        <f>Q105*H105</f>
        <v>0.032999999999999995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190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191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2" customFormat="1" ht="24.15" customHeight="1">
      <c r="A107" s="41"/>
      <c r="B107" s="42"/>
      <c r="C107" s="215" t="s">
        <v>192</v>
      </c>
      <c r="D107" s="215" t="s">
        <v>163</v>
      </c>
      <c r="E107" s="216" t="s">
        <v>193</v>
      </c>
      <c r="F107" s="217" t="s">
        <v>194</v>
      </c>
      <c r="G107" s="218" t="s">
        <v>189</v>
      </c>
      <c r="H107" s="219">
        <v>110</v>
      </c>
      <c r="I107" s="220"/>
      <c r="J107" s="221">
        <f>ROUND(I107*H107,2)</f>
        <v>0</v>
      </c>
      <c r="K107" s="217" t="s">
        <v>167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195</v>
      </c>
    </row>
    <row r="108" s="2" customFormat="1">
      <c r="A108" s="41"/>
      <c r="B108" s="42"/>
      <c r="C108" s="43"/>
      <c r="D108" s="228" t="s">
        <v>170</v>
      </c>
      <c r="E108" s="43"/>
      <c r="F108" s="229" t="s">
        <v>196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170</v>
      </c>
      <c r="AU108" s="20" t="s">
        <v>79</v>
      </c>
    </row>
    <row r="109" s="2" customFormat="1" ht="16.5" customHeight="1">
      <c r="A109" s="41"/>
      <c r="B109" s="42"/>
      <c r="C109" s="215" t="s">
        <v>197</v>
      </c>
      <c r="D109" s="215" t="s">
        <v>163</v>
      </c>
      <c r="E109" s="216" t="s">
        <v>198</v>
      </c>
      <c r="F109" s="217" t="s">
        <v>199</v>
      </c>
      <c r="G109" s="218" t="s">
        <v>166</v>
      </c>
      <c r="H109" s="219">
        <v>142.05000000000001</v>
      </c>
      <c r="I109" s="220"/>
      <c r="J109" s="221">
        <f>ROUND(I109*H109,2)</f>
        <v>0</v>
      </c>
      <c r="K109" s="217" t="s">
        <v>167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200</v>
      </c>
    </row>
    <row r="110" s="2" customFormat="1">
      <c r="A110" s="41"/>
      <c r="B110" s="42"/>
      <c r="C110" s="43"/>
      <c r="D110" s="228" t="s">
        <v>170</v>
      </c>
      <c r="E110" s="43"/>
      <c r="F110" s="229" t="s">
        <v>201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170</v>
      </c>
      <c r="AU110" s="20" t="s">
        <v>79</v>
      </c>
    </row>
    <row r="111" s="2" customFormat="1">
      <c r="A111" s="41"/>
      <c r="B111" s="42"/>
      <c r="C111" s="43"/>
      <c r="D111" s="233" t="s">
        <v>176</v>
      </c>
      <c r="E111" s="43"/>
      <c r="F111" s="234" t="s">
        <v>177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176</v>
      </c>
      <c r="AU111" s="20" t="s">
        <v>79</v>
      </c>
    </row>
    <row r="112" s="13" customFormat="1">
      <c r="A112" s="13"/>
      <c r="B112" s="235"/>
      <c r="C112" s="236"/>
      <c r="D112" s="233" t="s">
        <v>178</v>
      </c>
      <c r="E112" s="237" t="s">
        <v>19</v>
      </c>
      <c r="F112" s="238" t="s">
        <v>202</v>
      </c>
      <c r="G112" s="236"/>
      <c r="H112" s="239">
        <v>142.05000000000001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178</v>
      </c>
      <c r="AU112" s="245" t="s">
        <v>79</v>
      </c>
      <c r="AV112" s="13" t="s">
        <v>79</v>
      </c>
      <c r="AW112" s="13" t="s">
        <v>31</v>
      </c>
      <c r="AX112" s="13" t="s">
        <v>77</v>
      </c>
      <c r="AY112" s="245" t="s">
        <v>161</v>
      </c>
    </row>
    <row r="113" s="2" customFormat="1" ht="37.8" customHeight="1">
      <c r="A113" s="41"/>
      <c r="B113" s="42"/>
      <c r="C113" s="215" t="s">
        <v>203</v>
      </c>
      <c r="D113" s="215" t="s">
        <v>163</v>
      </c>
      <c r="E113" s="216" t="s">
        <v>204</v>
      </c>
      <c r="F113" s="217" t="s">
        <v>205</v>
      </c>
      <c r="G113" s="218" t="s">
        <v>206</v>
      </c>
      <c r="H113" s="219">
        <v>28.399999999999999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207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208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209</v>
      </c>
      <c r="G115" s="236"/>
      <c r="H115" s="239">
        <v>28.399999999999999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180</v>
      </c>
      <c r="F116" s="213" t="s">
        <v>210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SUM(P117:P135)</f>
        <v>0</v>
      </c>
      <c r="Q116" s="207"/>
      <c r="R116" s="208">
        <f>SUM(R117:R135)</f>
        <v>1.27094</v>
      </c>
      <c r="S116" s="207"/>
      <c r="T116" s="209">
        <f>SUM(T117:T135)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161</v>
      </c>
      <c r="BK116" s="212">
        <f>SUM(BK117:BK135)</f>
        <v>0</v>
      </c>
    </row>
    <row r="117" s="2" customFormat="1" ht="16.5" customHeight="1">
      <c r="A117" s="41"/>
      <c r="B117" s="42"/>
      <c r="C117" s="215" t="s">
        <v>211</v>
      </c>
      <c r="D117" s="215" t="s">
        <v>163</v>
      </c>
      <c r="E117" s="216" t="s">
        <v>212</v>
      </c>
      <c r="F117" s="217" t="s">
        <v>213</v>
      </c>
      <c r="G117" s="218" t="s">
        <v>214</v>
      </c>
      <c r="H117" s="219">
        <v>0.24199999999999999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1.0900000000000001</v>
      </c>
      <c r="R117" s="224">
        <f>Q117*H117</f>
        <v>0.26378000000000001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215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216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4" customFormat="1">
      <c r="A119" s="14"/>
      <c r="B119" s="246"/>
      <c r="C119" s="247"/>
      <c r="D119" s="233" t="s">
        <v>178</v>
      </c>
      <c r="E119" s="248" t="s">
        <v>19</v>
      </c>
      <c r="F119" s="249" t="s">
        <v>217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178</v>
      </c>
      <c r="AU119" s="255" t="s">
        <v>79</v>
      </c>
      <c r="AV119" s="14" t="s">
        <v>77</v>
      </c>
      <c r="AW119" s="14" t="s">
        <v>31</v>
      </c>
      <c r="AX119" s="14" t="s">
        <v>69</v>
      </c>
      <c r="AY119" s="255" t="s">
        <v>161</v>
      </c>
    </row>
    <row r="120" s="13" customFormat="1">
      <c r="A120" s="13"/>
      <c r="B120" s="235"/>
      <c r="C120" s="236"/>
      <c r="D120" s="233" t="s">
        <v>178</v>
      </c>
      <c r="E120" s="237" t="s">
        <v>19</v>
      </c>
      <c r="F120" s="238" t="s">
        <v>218</v>
      </c>
      <c r="G120" s="236"/>
      <c r="H120" s="239">
        <v>0.096000000000000002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178</v>
      </c>
      <c r="AU120" s="245" t="s">
        <v>79</v>
      </c>
      <c r="AV120" s="13" t="s">
        <v>79</v>
      </c>
      <c r="AW120" s="13" t="s">
        <v>31</v>
      </c>
      <c r="AX120" s="13" t="s">
        <v>69</v>
      </c>
      <c r="AY120" s="245" t="s">
        <v>161</v>
      </c>
    </row>
    <row r="121" s="13" customFormat="1">
      <c r="A121" s="13"/>
      <c r="B121" s="235"/>
      <c r="C121" s="236"/>
      <c r="D121" s="233" t="s">
        <v>178</v>
      </c>
      <c r="E121" s="237" t="s">
        <v>19</v>
      </c>
      <c r="F121" s="238" t="s">
        <v>219</v>
      </c>
      <c r="G121" s="236"/>
      <c r="H121" s="239">
        <v>0.032000000000000001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69</v>
      </c>
      <c r="AY121" s="245" t="s">
        <v>161</v>
      </c>
    </row>
    <row r="122" s="13" customFormat="1">
      <c r="A122" s="13"/>
      <c r="B122" s="235"/>
      <c r="C122" s="236"/>
      <c r="D122" s="233" t="s">
        <v>178</v>
      </c>
      <c r="E122" s="237" t="s">
        <v>19</v>
      </c>
      <c r="F122" s="238" t="s">
        <v>220</v>
      </c>
      <c r="G122" s="236"/>
      <c r="H122" s="239">
        <v>0.114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69</v>
      </c>
      <c r="AY122" s="245" t="s">
        <v>161</v>
      </c>
    </row>
    <row r="123" s="15" customFormat="1">
      <c r="A123" s="15"/>
      <c r="B123" s="256"/>
      <c r="C123" s="257"/>
      <c r="D123" s="233" t="s">
        <v>178</v>
      </c>
      <c r="E123" s="258" t="s">
        <v>19</v>
      </c>
      <c r="F123" s="259" t="s">
        <v>221</v>
      </c>
      <c r="G123" s="257"/>
      <c r="H123" s="260">
        <v>0.24199999999999999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178</v>
      </c>
      <c r="AU123" s="266" t="s">
        <v>79</v>
      </c>
      <c r="AV123" s="15" t="s">
        <v>168</v>
      </c>
      <c r="AW123" s="15" t="s">
        <v>31</v>
      </c>
      <c r="AX123" s="15" t="s">
        <v>77</v>
      </c>
      <c r="AY123" s="266" t="s">
        <v>161</v>
      </c>
    </row>
    <row r="124" s="2" customFormat="1" ht="16.5" customHeight="1">
      <c r="A124" s="41"/>
      <c r="B124" s="42"/>
      <c r="C124" s="215" t="s">
        <v>222</v>
      </c>
      <c r="D124" s="215" t="s">
        <v>163</v>
      </c>
      <c r="E124" s="216" t="s">
        <v>223</v>
      </c>
      <c r="F124" s="217" t="s">
        <v>224</v>
      </c>
      <c r="G124" s="218" t="s">
        <v>214</v>
      </c>
      <c r="H124" s="219">
        <v>0.92400000000000004</v>
      </c>
      <c r="I124" s="220"/>
      <c r="J124" s="221">
        <f>ROUND(I124*H124,2)</f>
        <v>0</v>
      </c>
      <c r="K124" s="217" t="s">
        <v>167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1.0900000000000001</v>
      </c>
      <c r="R124" s="224">
        <f>Q124*H124</f>
        <v>1.0071600000000001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225</v>
      </c>
    </row>
    <row r="125" s="2" customFormat="1">
      <c r="A125" s="41"/>
      <c r="B125" s="42"/>
      <c r="C125" s="43"/>
      <c r="D125" s="228" t="s">
        <v>170</v>
      </c>
      <c r="E125" s="43"/>
      <c r="F125" s="229" t="s">
        <v>226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170</v>
      </c>
      <c r="AU125" s="20" t="s">
        <v>79</v>
      </c>
    </row>
    <row r="126" s="14" customFormat="1">
      <c r="A126" s="14"/>
      <c r="B126" s="246"/>
      <c r="C126" s="247"/>
      <c r="D126" s="233" t="s">
        <v>178</v>
      </c>
      <c r="E126" s="248" t="s">
        <v>19</v>
      </c>
      <c r="F126" s="249" t="s">
        <v>227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178</v>
      </c>
      <c r="AU126" s="255" t="s">
        <v>79</v>
      </c>
      <c r="AV126" s="14" t="s">
        <v>77</v>
      </c>
      <c r="AW126" s="14" t="s">
        <v>31</v>
      </c>
      <c r="AX126" s="14" t="s">
        <v>69</v>
      </c>
      <c r="AY126" s="255" t="s">
        <v>161</v>
      </c>
    </row>
    <row r="127" s="13" customFormat="1">
      <c r="A127" s="13"/>
      <c r="B127" s="235"/>
      <c r="C127" s="236"/>
      <c r="D127" s="233" t="s">
        <v>178</v>
      </c>
      <c r="E127" s="237" t="s">
        <v>19</v>
      </c>
      <c r="F127" s="238" t="s">
        <v>228</v>
      </c>
      <c r="G127" s="236"/>
      <c r="H127" s="239">
        <v>0.092999999999999999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31</v>
      </c>
      <c r="AX127" s="13" t="s">
        <v>69</v>
      </c>
      <c r="AY127" s="245" t="s">
        <v>161</v>
      </c>
    </row>
    <row r="128" s="13" customFormat="1">
      <c r="A128" s="13"/>
      <c r="B128" s="235"/>
      <c r="C128" s="236"/>
      <c r="D128" s="233" t="s">
        <v>178</v>
      </c>
      <c r="E128" s="237" t="s">
        <v>19</v>
      </c>
      <c r="F128" s="238" t="s">
        <v>229</v>
      </c>
      <c r="G128" s="236"/>
      <c r="H128" s="239">
        <v>0.071999999999999995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79</v>
      </c>
      <c r="AV128" s="13" t="s">
        <v>79</v>
      </c>
      <c r="AW128" s="13" t="s">
        <v>31</v>
      </c>
      <c r="AX128" s="13" t="s">
        <v>69</v>
      </c>
      <c r="AY128" s="245" t="s">
        <v>161</v>
      </c>
    </row>
    <row r="129" s="14" customFormat="1">
      <c r="A129" s="14"/>
      <c r="B129" s="246"/>
      <c r="C129" s="247"/>
      <c r="D129" s="233" t="s">
        <v>178</v>
      </c>
      <c r="E129" s="248" t="s">
        <v>19</v>
      </c>
      <c r="F129" s="249" t="s">
        <v>230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178</v>
      </c>
      <c r="AU129" s="255" t="s">
        <v>79</v>
      </c>
      <c r="AV129" s="14" t="s">
        <v>77</v>
      </c>
      <c r="AW129" s="14" t="s">
        <v>31</v>
      </c>
      <c r="AX129" s="14" t="s">
        <v>69</v>
      </c>
      <c r="AY129" s="255" t="s">
        <v>161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231</v>
      </c>
      <c r="G130" s="236"/>
      <c r="H130" s="239">
        <v>0.188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69</v>
      </c>
      <c r="AY130" s="245" t="s">
        <v>161</v>
      </c>
    </row>
    <row r="131" s="14" customFormat="1">
      <c r="A131" s="14"/>
      <c r="B131" s="246"/>
      <c r="C131" s="247"/>
      <c r="D131" s="233" t="s">
        <v>178</v>
      </c>
      <c r="E131" s="248" t="s">
        <v>19</v>
      </c>
      <c r="F131" s="249" t="s">
        <v>232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178</v>
      </c>
      <c r="AU131" s="255" t="s">
        <v>79</v>
      </c>
      <c r="AV131" s="14" t="s">
        <v>77</v>
      </c>
      <c r="AW131" s="14" t="s">
        <v>31</v>
      </c>
      <c r="AX131" s="14" t="s">
        <v>69</v>
      </c>
      <c r="AY131" s="255" t="s">
        <v>161</v>
      </c>
    </row>
    <row r="132" s="13" customFormat="1">
      <c r="A132" s="13"/>
      <c r="B132" s="235"/>
      <c r="C132" s="236"/>
      <c r="D132" s="233" t="s">
        <v>178</v>
      </c>
      <c r="E132" s="237" t="s">
        <v>19</v>
      </c>
      <c r="F132" s="238" t="s">
        <v>233</v>
      </c>
      <c r="G132" s="236"/>
      <c r="H132" s="239">
        <v>0.11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178</v>
      </c>
      <c r="AU132" s="245" t="s">
        <v>79</v>
      </c>
      <c r="AV132" s="13" t="s">
        <v>79</v>
      </c>
      <c r="AW132" s="13" t="s">
        <v>31</v>
      </c>
      <c r="AX132" s="13" t="s">
        <v>69</v>
      </c>
      <c r="AY132" s="245" t="s">
        <v>161</v>
      </c>
    </row>
    <row r="133" s="14" customFormat="1">
      <c r="A133" s="14"/>
      <c r="B133" s="246"/>
      <c r="C133" s="247"/>
      <c r="D133" s="233" t="s">
        <v>178</v>
      </c>
      <c r="E133" s="248" t="s">
        <v>19</v>
      </c>
      <c r="F133" s="249" t="s">
        <v>234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178</v>
      </c>
      <c r="AU133" s="255" t="s">
        <v>79</v>
      </c>
      <c r="AV133" s="14" t="s">
        <v>77</v>
      </c>
      <c r="AW133" s="14" t="s">
        <v>31</v>
      </c>
      <c r="AX133" s="14" t="s">
        <v>69</v>
      </c>
      <c r="AY133" s="255" t="s">
        <v>161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235</v>
      </c>
      <c r="G134" s="236"/>
      <c r="H134" s="239">
        <v>0.46100000000000002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5" customFormat="1">
      <c r="A135" s="15"/>
      <c r="B135" s="256"/>
      <c r="C135" s="257"/>
      <c r="D135" s="233" t="s">
        <v>178</v>
      </c>
      <c r="E135" s="258" t="s">
        <v>19</v>
      </c>
      <c r="F135" s="259" t="s">
        <v>221</v>
      </c>
      <c r="G135" s="257"/>
      <c r="H135" s="260">
        <v>0.92400000000000004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178</v>
      </c>
      <c r="AU135" s="266" t="s">
        <v>79</v>
      </c>
      <c r="AV135" s="15" t="s">
        <v>168</v>
      </c>
      <c r="AW135" s="15" t="s">
        <v>31</v>
      </c>
      <c r="AX135" s="15" t="s">
        <v>77</v>
      </c>
      <c r="AY135" s="266" t="s">
        <v>161</v>
      </c>
    </row>
    <row r="136" s="12" customFormat="1" ht="22.8" customHeight="1">
      <c r="A136" s="12"/>
      <c r="B136" s="199"/>
      <c r="C136" s="200"/>
      <c r="D136" s="201" t="s">
        <v>68</v>
      </c>
      <c r="E136" s="213" t="s">
        <v>197</v>
      </c>
      <c r="F136" s="213" t="s">
        <v>236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SUM(P137:P143)</f>
        <v>0</v>
      </c>
      <c r="Q136" s="207"/>
      <c r="R136" s="208">
        <f>SUM(R137:R143)</f>
        <v>0.18112499999999998</v>
      </c>
      <c r="S136" s="207"/>
      <c r="T136" s="209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77</v>
      </c>
      <c r="AT136" s="211" t="s">
        <v>68</v>
      </c>
      <c r="AU136" s="211" t="s">
        <v>77</v>
      </c>
      <c r="AY136" s="210" t="s">
        <v>161</v>
      </c>
      <c r="BK136" s="212">
        <f>SUM(BK137:BK143)</f>
        <v>0</v>
      </c>
    </row>
    <row r="137" s="2" customFormat="1" ht="24.15" customHeight="1">
      <c r="A137" s="41"/>
      <c r="B137" s="42"/>
      <c r="C137" s="215" t="s">
        <v>237</v>
      </c>
      <c r="D137" s="215" t="s">
        <v>163</v>
      </c>
      <c r="E137" s="216" t="s">
        <v>238</v>
      </c>
      <c r="F137" s="217" t="s">
        <v>239</v>
      </c>
      <c r="G137" s="218" t="s">
        <v>189</v>
      </c>
      <c r="H137" s="219">
        <v>172.5</v>
      </c>
      <c r="I137" s="220"/>
      <c r="J137" s="221">
        <f>ROUND(I137*H137,2)</f>
        <v>0</v>
      </c>
      <c r="K137" s="217" t="s">
        <v>167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0.0010499999999999999</v>
      </c>
      <c r="R137" s="224">
        <f>Q137*H137</f>
        <v>0.18112499999999998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240</v>
      </c>
    </row>
    <row r="138" s="2" customFormat="1">
      <c r="A138" s="41"/>
      <c r="B138" s="42"/>
      <c r="C138" s="43"/>
      <c r="D138" s="228" t="s">
        <v>170</v>
      </c>
      <c r="E138" s="43"/>
      <c r="F138" s="229" t="s">
        <v>241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170</v>
      </c>
      <c r="AU138" s="20" t="s">
        <v>79</v>
      </c>
    </row>
    <row r="139" s="13" customFormat="1">
      <c r="A139" s="13"/>
      <c r="B139" s="235"/>
      <c r="C139" s="236"/>
      <c r="D139" s="233" t="s">
        <v>178</v>
      </c>
      <c r="E139" s="237" t="s">
        <v>19</v>
      </c>
      <c r="F139" s="238" t="s">
        <v>242</v>
      </c>
      <c r="G139" s="236"/>
      <c r="H139" s="239">
        <v>19.800000000000001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178</v>
      </c>
      <c r="AU139" s="245" t="s">
        <v>79</v>
      </c>
      <c r="AV139" s="13" t="s">
        <v>79</v>
      </c>
      <c r="AW139" s="13" t="s">
        <v>31</v>
      </c>
      <c r="AX139" s="13" t="s">
        <v>69</v>
      </c>
      <c r="AY139" s="245" t="s">
        <v>161</v>
      </c>
    </row>
    <row r="140" s="13" customFormat="1">
      <c r="A140" s="13"/>
      <c r="B140" s="235"/>
      <c r="C140" s="236"/>
      <c r="D140" s="233" t="s">
        <v>178</v>
      </c>
      <c r="E140" s="237" t="s">
        <v>19</v>
      </c>
      <c r="F140" s="238" t="s">
        <v>243</v>
      </c>
      <c r="G140" s="236"/>
      <c r="H140" s="239">
        <v>61.200000000000003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178</v>
      </c>
      <c r="AU140" s="245" t="s">
        <v>79</v>
      </c>
      <c r="AV140" s="13" t="s">
        <v>79</v>
      </c>
      <c r="AW140" s="13" t="s">
        <v>31</v>
      </c>
      <c r="AX140" s="13" t="s">
        <v>69</v>
      </c>
      <c r="AY140" s="245" t="s">
        <v>161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244</v>
      </c>
      <c r="G141" s="236"/>
      <c r="H141" s="239">
        <v>34.5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69</v>
      </c>
      <c r="AY141" s="245" t="s">
        <v>161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245</v>
      </c>
      <c r="G142" s="236"/>
      <c r="H142" s="239">
        <v>57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79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5" customFormat="1">
      <c r="A143" s="15"/>
      <c r="B143" s="256"/>
      <c r="C143" s="257"/>
      <c r="D143" s="233" t="s">
        <v>178</v>
      </c>
      <c r="E143" s="258" t="s">
        <v>19</v>
      </c>
      <c r="F143" s="259" t="s">
        <v>221</v>
      </c>
      <c r="G143" s="257"/>
      <c r="H143" s="260">
        <v>172.5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178</v>
      </c>
      <c r="AU143" s="266" t="s">
        <v>79</v>
      </c>
      <c r="AV143" s="15" t="s">
        <v>168</v>
      </c>
      <c r="AW143" s="15" t="s">
        <v>31</v>
      </c>
      <c r="AX143" s="15" t="s">
        <v>77</v>
      </c>
      <c r="AY143" s="266" t="s">
        <v>161</v>
      </c>
    </row>
    <row r="144" s="12" customFormat="1" ht="22.8" customHeight="1">
      <c r="A144" s="12"/>
      <c r="B144" s="199"/>
      <c r="C144" s="200"/>
      <c r="D144" s="201" t="s">
        <v>68</v>
      </c>
      <c r="E144" s="213" t="s">
        <v>222</v>
      </c>
      <c r="F144" s="213" t="s">
        <v>246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SUM(P145:P287)</f>
        <v>0</v>
      </c>
      <c r="Q144" s="207"/>
      <c r="R144" s="208">
        <f>SUM(R145:R287)</f>
        <v>0</v>
      </c>
      <c r="S144" s="207"/>
      <c r="T144" s="209">
        <f>SUM(T145:T287)</f>
        <v>369.01875430000001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77</v>
      </c>
      <c r="AT144" s="211" t="s">
        <v>68</v>
      </c>
      <c r="AU144" s="211" t="s">
        <v>77</v>
      </c>
      <c r="AY144" s="210" t="s">
        <v>161</v>
      </c>
      <c r="BK144" s="212">
        <f>SUM(BK145:BK287)</f>
        <v>0</v>
      </c>
    </row>
    <row r="145" s="2" customFormat="1" ht="16.5" customHeight="1">
      <c r="A145" s="41"/>
      <c r="B145" s="42"/>
      <c r="C145" s="215" t="s">
        <v>247</v>
      </c>
      <c r="D145" s="215" t="s">
        <v>163</v>
      </c>
      <c r="E145" s="216" t="s">
        <v>248</v>
      </c>
      <c r="F145" s="217" t="s">
        <v>249</v>
      </c>
      <c r="G145" s="218" t="s">
        <v>206</v>
      </c>
      <c r="H145" s="219">
        <v>14.222</v>
      </c>
      <c r="I145" s="220"/>
      <c r="J145" s="221">
        <f>ROUND(I145*H145,2)</f>
        <v>0</v>
      </c>
      <c r="K145" s="217" t="s">
        <v>167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2</v>
      </c>
      <c r="T145" s="225">
        <f>S145*H145</f>
        <v>28.443999999999999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250</v>
      </c>
    </row>
    <row r="146" s="2" customFormat="1">
      <c r="A146" s="41"/>
      <c r="B146" s="42"/>
      <c r="C146" s="43"/>
      <c r="D146" s="228" t="s">
        <v>170</v>
      </c>
      <c r="E146" s="43"/>
      <c r="F146" s="229" t="s">
        <v>251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170</v>
      </c>
      <c r="AU146" s="20" t="s">
        <v>79</v>
      </c>
    </row>
    <row r="147" s="13" customFormat="1">
      <c r="A147" s="13"/>
      <c r="B147" s="235"/>
      <c r="C147" s="236"/>
      <c r="D147" s="233" t="s">
        <v>178</v>
      </c>
      <c r="E147" s="237" t="s">
        <v>19</v>
      </c>
      <c r="F147" s="238" t="s">
        <v>252</v>
      </c>
      <c r="G147" s="236"/>
      <c r="H147" s="239">
        <v>14.222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178</v>
      </c>
      <c r="AU147" s="245" t="s">
        <v>79</v>
      </c>
      <c r="AV147" s="13" t="s">
        <v>79</v>
      </c>
      <c r="AW147" s="13" t="s">
        <v>31</v>
      </c>
      <c r="AX147" s="13" t="s">
        <v>77</v>
      </c>
      <c r="AY147" s="245" t="s">
        <v>161</v>
      </c>
    </row>
    <row r="148" s="2" customFormat="1" ht="16.5" customHeight="1">
      <c r="A148" s="41"/>
      <c r="B148" s="42"/>
      <c r="C148" s="215" t="s">
        <v>253</v>
      </c>
      <c r="D148" s="215" t="s">
        <v>163</v>
      </c>
      <c r="E148" s="216" t="s">
        <v>254</v>
      </c>
      <c r="F148" s="217" t="s">
        <v>255</v>
      </c>
      <c r="G148" s="218" t="s">
        <v>166</v>
      </c>
      <c r="H148" s="219">
        <v>88.730000000000004</v>
      </c>
      <c r="I148" s="220"/>
      <c r="J148" s="221">
        <f>ROUND(I148*H148,2)</f>
        <v>0</v>
      </c>
      <c r="K148" s="217" t="s">
        <v>167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0.26100000000000001</v>
      </c>
      <c r="T148" s="225">
        <f>S148*H148</f>
        <v>23.158530000000003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256</v>
      </c>
    </row>
    <row r="149" s="2" customFormat="1">
      <c r="A149" s="41"/>
      <c r="B149" s="42"/>
      <c r="C149" s="43"/>
      <c r="D149" s="228" t="s">
        <v>170</v>
      </c>
      <c r="E149" s="43"/>
      <c r="F149" s="229" t="s">
        <v>257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170</v>
      </c>
      <c r="AU149" s="20" t="s">
        <v>79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258</v>
      </c>
      <c r="G150" s="236"/>
      <c r="H150" s="239">
        <v>24.75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79</v>
      </c>
      <c r="AV150" s="13" t="s">
        <v>79</v>
      </c>
      <c r="AW150" s="13" t="s">
        <v>31</v>
      </c>
      <c r="AX150" s="13" t="s">
        <v>69</v>
      </c>
      <c r="AY150" s="245" t="s">
        <v>161</v>
      </c>
    </row>
    <row r="151" s="13" customFormat="1">
      <c r="A151" s="13"/>
      <c r="B151" s="235"/>
      <c r="C151" s="236"/>
      <c r="D151" s="233" t="s">
        <v>178</v>
      </c>
      <c r="E151" s="237" t="s">
        <v>19</v>
      </c>
      <c r="F151" s="238" t="s">
        <v>259</v>
      </c>
      <c r="G151" s="236"/>
      <c r="H151" s="239">
        <v>21.375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178</v>
      </c>
      <c r="AU151" s="245" t="s">
        <v>79</v>
      </c>
      <c r="AV151" s="13" t="s">
        <v>79</v>
      </c>
      <c r="AW151" s="13" t="s">
        <v>31</v>
      </c>
      <c r="AX151" s="13" t="s">
        <v>69</v>
      </c>
      <c r="AY151" s="245" t="s">
        <v>161</v>
      </c>
    </row>
    <row r="152" s="13" customFormat="1">
      <c r="A152" s="13"/>
      <c r="B152" s="235"/>
      <c r="C152" s="236"/>
      <c r="D152" s="233" t="s">
        <v>178</v>
      </c>
      <c r="E152" s="237" t="s">
        <v>19</v>
      </c>
      <c r="F152" s="238" t="s">
        <v>260</v>
      </c>
      <c r="G152" s="236"/>
      <c r="H152" s="239">
        <v>14.960000000000001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178</v>
      </c>
      <c r="AU152" s="245" t="s">
        <v>79</v>
      </c>
      <c r="AV152" s="13" t="s">
        <v>79</v>
      </c>
      <c r="AW152" s="13" t="s">
        <v>31</v>
      </c>
      <c r="AX152" s="13" t="s">
        <v>69</v>
      </c>
      <c r="AY152" s="245" t="s">
        <v>161</v>
      </c>
    </row>
    <row r="153" s="13" customFormat="1">
      <c r="A153" s="13"/>
      <c r="B153" s="235"/>
      <c r="C153" s="236"/>
      <c r="D153" s="233" t="s">
        <v>178</v>
      </c>
      <c r="E153" s="237" t="s">
        <v>19</v>
      </c>
      <c r="F153" s="238" t="s">
        <v>261</v>
      </c>
      <c r="G153" s="236"/>
      <c r="H153" s="239">
        <v>27.645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178</v>
      </c>
      <c r="AU153" s="245" t="s">
        <v>79</v>
      </c>
      <c r="AV153" s="13" t="s">
        <v>79</v>
      </c>
      <c r="AW153" s="13" t="s">
        <v>31</v>
      </c>
      <c r="AX153" s="13" t="s">
        <v>69</v>
      </c>
      <c r="AY153" s="245" t="s">
        <v>161</v>
      </c>
    </row>
    <row r="154" s="15" customFormat="1">
      <c r="A154" s="15"/>
      <c r="B154" s="256"/>
      <c r="C154" s="257"/>
      <c r="D154" s="233" t="s">
        <v>178</v>
      </c>
      <c r="E154" s="258" t="s">
        <v>19</v>
      </c>
      <c r="F154" s="259" t="s">
        <v>221</v>
      </c>
      <c r="G154" s="257"/>
      <c r="H154" s="260">
        <v>88.730000000000004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178</v>
      </c>
      <c r="AU154" s="266" t="s">
        <v>79</v>
      </c>
      <c r="AV154" s="15" t="s">
        <v>168</v>
      </c>
      <c r="AW154" s="15" t="s">
        <v>31</v>
      </c>
      <c r="AX154" s="15" t="s">
        <v>77</v>
      </c>
      <c r="AY154" s="266" t="s">
        <v>161</v>
      </c>
    </row>
    <row r="155" s="2" customFormat="1" ht="24.15" customHeight="1">
      <c r="A155" s="41"/>
      <c r="B155" s="42"/>
      <c r="C155" s="215" t="s">
        <v>262</v>
      </c>
      <c r="D155" s="215" t="s">
        <v>163</v>
      </c>
      <c r="E155" s="216" t="s">
        <v>263</v>
      </c>
      <c r="F155" s="217" t="s">
        <v>264</v>
      </c>
      <c r="G155" s="218" t="s">
        <v>206</v>
      </c>
      <c r="H155" s="219">
        <v>13.615</v>
      </c>
      <c r="I155" s="220"/>
      <c r="J155" s="221">
        <f>ROUND(I155*H155,2)</f>
        <v>0</v>
      </c>
      <c r="K155" s="217" t="s">
        <v>167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1.8</v>
      </c>
      <c r="T155" s="225">
        <f>S155*H155</f>
        <v>24.507000000000001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265</v>
      </c>
    </row>
    <row r="156" s="2" customFormat="1">
      <c r="A156" s="41"/>
      <c r="B156" s="42"/>
      <c r="C156" s="43"/>
      <c r="D156" s="228" t="s">
        <v>170</v>
      </c>
      <c r="E156" s="43"/>
      <c r="F156" s="229" t="s">
        <v>266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170</v>
      </c>
      <c r="AU156" s="20" t="s">
        <v>79</v>
      </c>
    </row>
    <row r="157" s="13" customFormat="1">
      <c r="A157" s="13"/>
      <c r="B157" s="235"/>
      <c r="C157" s="236"/>
      <c r="D157" s="233" t="s">
        <v>178</v>
      </c>
      <c r="E157" s="237" t="s">
        <v>19</v>
      </c>
      <c r="F157" s="238" t="s">
        <v>267</v>
      </c>
      <c r="G157" s="236"/>
      <c r="H157" s="239">
        <v>13.615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178</v>
      </c>
      <c r="AU157" s="245" t="s">
        <v>79</v>
      </c>
      <c r="AV157" s="13" t="s">
        <v>79</v>
      </c>
      <c r="AW157" s="13" t="s">
        <v>31</v>
      </c>
      <c r="AX157" s="13" t="s">
        <v>77</v>
      </c>
      <c r="AY157" s="245" t="s">
        <v>161</v>
      </c>
    </row>
    <row r="158" s="2" customFormat="1" ht="16.5" customHeight="1">
      <c r="A158" s="41"/>
      <c r="B158" s="42"/>
      <c r="C158" s="215" t="s">
        <v>268</v>
      </c>
      <c r="D158" s="215" t="s">
        <v>163</v>
      </c>
      <c r="E158" s="216" t="s">
        <v>269</v>
      </c>
      <c r="F158" s="217" t="s">
        <v>270</v>
      </c>
      <c r="G158" s="218" t="s">
        <v>206</v>
      </c>
      <c r="H158" s="219">
        <v>14.336</v>
      </c>
      <c r="I158" s="220"/>
      <c r="J158" s="221">
        <f>ROUND(I158*H158,2)</f>
        <v>0</v>
      </c>
      <c r="K158" s="217" t="s">
        <v>167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2.3999999999999999</v>
      </c>
      <c r="T158" s="225">
        <f>S158*H158</f>
        <v>34.406399999999998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271</v>
      </c>
    </row>
    <row r="159" s="2" customFormat="1">
      <c r="A159" s="41"/>
      <c r="B159" s="42"/>
      <c r="C159" s="43"/>
      <c r="D159" s="228" t="s">
        <v>170</v>
      </c>
      <c r="E159" s="43"/>
      <c r="F159" s="229" t="s">
        <v>272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170</v>
      </c>
      <c r="AU159" s="20" t="s">
        <v>79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273</v>
      </c>
      <c r="G160" s="236"/>
      <c r="H160" s="239">
        <v>14.336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79</v>
      </c>
      <c r="AV160" s="13" t="s">
        <v>79</v>
      </c>
      <c r="AW160" s="13" t="s">
        <v>31</v>
      </c>
      <c r="AX160" s="13" t="s">
        <v>77</v>
      </c>
      <c r="AY160" s="245" t="s">
        <v>161</v>
      </c>
    </row>
    <row r="161" s="2" customFormat="1" ht="16.5" customHeight="1">
      <c r="A161" s="41"/>
      <c r="B161" s="42"/>
      <c r="C161" s="215" t="s">
        <v>8</v>
      </c>
      <c r="D161" s="215" t="s">
        <v>163</v>
      </c>
      <c r="E161" s="216" t="s">
        <v>274</v>
      </c>
      <c r="F161" s="217" t="s">
        <v>275</v>
      </c>
      <c r="G161" s="218" t="s">
        <v>166</v>
      </c>
      <c r="H161" s="219">
        <v>14.574999999999999</v>
      </c>
      <c r="I161" s="220"/>
      <c r="J161" s="221">
        <f>ROUND(I161*H161,2)</f>
        <v>0</v>
      </c>
      <c r="K161" s="217" t="s">
        <v>167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0.35999999999999999</v>
      </c>
      <c r="T161" s="225">
        <f>S161*H161</f>
        <v>5.2469999999999999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276</v>
      </c>
    </row>
    <row r="162" s="2" customFormat="1">
      <c r="A162" s="41"/>
      <c r="B162" s="42"/>
      <c r="C162" s="43"/>
      <c r="D162" s="228" t="s">
        <v>170</v>
      </c>
      <c r="E162" s="43"/>
      <c r="F162" s="229" t="s">
        <v>277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170</v>
      </c>
      <c r="AU162" s="20" t="s">
        <v>79</v>
      </c>
    </row>
    <row r="163" s="13" customFormat="1">
      <c r="A163" s="13"/>
      <c r="B163" s="235"/>
      <c r="C163" s="236"/>
      <c r="D163" s="233" t="s">
        <v>178</v>
      </c>
      <c r="E163" s="237" t="s">
        <v>19</v>
      </c>
      <c r="F163" s="238" t="s">
        <v>278</v>
      </c>
      <c r="G163" s="236"/>
      <c r="H163" s="239">
        <v>14.574999999999999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178</v>
      </c>
      <c r="AU163" s="245" t="s">
        <v>79</v>
      </c>
      <c r="AV163" s="13" t="s">
        <v>79</v>
      </c>
      <c r="AW163" s="13" t="s">
        <v>31</v>
      </c>
      <c r="AX163" s="13" t="s">
        <v>77</v>
      </c>
      <c r="AY163" s="245" t="s">
        <v>161</v>
      </c>
    </row>
    <row r="164" s="2" customFormat="1" ht="16.5" customHeight="1">
      <c r="A164" s="41"/>
      <c r="B164" s="42"/>
      <c r="C164" s="215" t="s">
        <v>279</v>
      </c>
      <c r="D164" s="215" t="s">
        <v>163</v>
      </c>
      <c r="E164" s="216" t="s">
        <v>280</v>
      </c>
      <c r="F164" s="217" t="s">
        <v>281</v>
      </c>
      <c r="G164" s="218" t="s">
        <v>206</v>
      </c>
      <c r="H164" s="219">
        <v>26.812999999999999</v>
      </c>
      <c r="I164" s="220"/>
      <c r="J164" s="221">
        <f>ROUND(I164*H164,2)</f>
        <v>0</v>
      </c>
      <c r="K164" s="217" t="s">
        <v>167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2.2000000000000002</v>
      </c>
      <c r="T164" s="225">
        <f>S164*H164</f>
        <v>58.988600000000005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282</v>
      </c>
    </row>
    <row r="165" s="2" customFormat="1">
      <c r="A165" s="41"/>
      <c r="B165" s="42"/>
      <c r="C165" s="43"/>
      <c r="D165" s="228" t="s">
        <v>170</v>
      </c>
      <c r="E165" s="43"/>
      <c r="F165" s="229" t="s">
        <v>283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170</v>
      </c>
      <c r="AU165" s="20" t="s">
        <v>79</v>
      </c>
    </row>
    <row r="166" s="13" customFormat="1">
      <c r="A166" s="13"/>
      <c r="B166" s="235"/>
      <c r="C166" s="236"/>
      <c r="D166" s="233" t="s">
        <v>178</v>
      </c>
      <c r="E166" s="237" t="s">
        <v>19</v>
      </c>
      <c r="F166" s="238" t="s">
        <v>284</v>
      </c>
      <c r="G166" s="236"/>
      <c r="H166" s="239">
        <v>0.17599999999999999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178</v>
      </c>
      <c r="AU166" s="245" t="s">
        <v>79</v>
      </c>
      <c r="AV166" s="13" t="s">
        <v>79</v>
      </c>
      <c r="AW166" s="13" t="s">
        <v>31</v>
      </c>
      <c r="AX166" s="13" t="s">
        <v>69</v>
      </c>
      <c r="AY166" s="245" t="s">
        <v>161</v>
      </c>
    </row>
    <row r="167" s="13" customFormat="1">
      <c r="A167" s="13"/>
      <c r="B167" s="235"/>
      <c r="C167" s="236"/>
      <c r="D167" s="233" t="s">
        <v>178</v>
      </c>
      <c r="E167" s="237" t="s">
        <v>19</v>
      </c>
      <c r="F167" s="238" t="s">
        <v>285</v>
      </c>
      <c r="G167" s="236"/>
      <c r="H167" s="239">
        <v>1.2490000000000001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178</v>
      </c>
      <c r="AU167" s="245" t="s">
        <v>79</v>
      </c>
      <c r="AV167" s="13" t="s">
        <v>79</v>
      </c>
      <c r="AW167" s="13" t="s">
        <v>31</v>
      </c>
      <c r="AX167" s="13" t="s">
        <v>69</v>
      </c>
      <c r="AY167" s="245" t="s">
        <v>161</v>
      </c>
    </row>
    <row r="168" s="14" customFormat="1">
      <c r="A168" s="14"/>
      <c r="B168" s="246"/>
      <c r="C168" s="247"/>
      <c r="D168" s="233" t="s">
        <v>178</v>
      </c>
      <c r="E168" s="248" t="s">
        <v>19</v>
      </c>
      <c r="F168" s="249" t="s">
        <v>286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178</v>
      </c>
      <c r="AU168" s="255" t="s">
        <v>79</v>
      </c>
      <c r="AV168" s="14" t="s">
        <v>77</v>
      </c>
      <c r="AW168" s="14" t="s">
        <v>31</v>
      </c>
      <c r="AX168" s="14" t="s">
        <v>69</v>
      </c>
      <c r="AY168" s="255" t="s">
        <v>161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287</v>
      </c>
      <c r="G169" s="236"/>
      <c r="H169" s="239">
        <v>3.46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69</v>
      </c>
      <c r="AY169" s="245" t="s">
        <v>161</v>
      </c>
    </row>
    <row r="170" s="13" customFormat="1">
      <c r="A170" s="13"/>
      <c r="B170" s="235"/>
      <c r="C170" s="236"/>
      <c r="D170" s="233" t="s">
        <v>178</v>
      </c>
      <c r="E170" s="237" t="s">
        <v>19</v>
      </c>
      <c r="F170" s="238" t="s">
        <v>288</v>
      </c>
      <c r="G170" s="236"/>
      <c r="H170" s="239">
        <v>6.1130000000000004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178</v>
      </c>
      <c r="AU170" s="245" t="s">
        <v>79</v>
      </c>
      <c r="AV170" s="13" t="s">
        <v>79</v>
      </c>
      <c r="AW170" s="13" t="s">
        <v>31</v>
      </c>
      <c r="AX170" s="13" t="s">
        <v>69</v>
      </c>
      <c r="AY170" s="245" t="s">
        <v>161</v>
      </c>
    </row>
    <row r="171" s="13" customFormat="1">
      <c r="A171" s="13"/>
      <c r="B171" s="235"/>
      <c r="C171" s="236"/>
      <c r="D171" s="233" t="s">
        <v>178</v>
      </c>
      <c r="E171" s="237" t="s">
        <v>19</v>
      </c>
      <c r="F171" s="238" t="s">
        <v>289</v>
      </c>
      <c r="G171" s="236"/>
      <c r="H171" s="239">
        <v>4.54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178</v>
      </c>
      <c r="AU171" s="245" t="s">
        <v>79</v>
      </c>
      <c r="AV171" s="13" t="s">
        <v>79</v>
      </c>
      <c r="AW171" s="13" t="s">
        <v>31</v>
      </c>
      <c r="AX171" s="13" t="s">
        <v>69</v>
      </c>
      <c r="AY171" s="245" t="s">
        <v>161</v>
      </c>
    </row>
    <row r="172" s="13" customFormat="1">
      <c r="A172" s="13"/>
      <c r="B172" s="235"/>
      <c r="C172" s="236"/>
      <c r="D172" s="233" t="s">
        <v>178</v>
      </c>
      <c r="E172" s="237" t="s">
        <v>19</v>
      </c>
      <c r="F172" s="238" t="s">
        <v>290</v>
      </c>
      <c r="G172" s="236"/>
      <c r="H172" s="239">
        <v>4.0899999999999999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178</v>
      </c>
      <c r="AU172" s="245" t="s">
        <v>79</v>
      </c>
      <c r="AV172" s="13" t="s">
        <v>79</v>
      </c>
      <c r="AW172" s="13" t="s">
        <v>31</v>
      </c>
      <c r="AX172" s="13" t="s">
        <v>69</v>
      </c>
      <c r="AY172" s="245" t="s">
        <v>161</v>
      </c>
    </row>
    <row r="173" s="13" customFormat="1">
      <c r="A173" s="13"/>
      <c r="B173" s="235"/>
      <c r="C173" s="236"/>
      <c r="D173" s="233" t="s">
        <v>178</v>
      </c>
      <c r="E173" s="237" t="s">
        <v>19</v>
      </c>
      <c r="F173" s="238" t="s">
        <v>291</v>
      </c>
      <c r="G173" s="236"/>
      <c r="H173" s="239">
        <v>6.2480000000000002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178</v>
      </c>
      <c r="AU173" s="245" t="s">
        <v>79</v>
      </c>
      <c r="AV173" s="13" t="s">
        <v>79</v>
      </c>
      <c r="AW173" s="13" t="s">
        <v>31</v>
      </c>
      <c r="AX173" s="13" t="s">
        <v>69</v>
      </c>
      <c r="AY173" s="245" t="s">
        <v>161</v>
      </c>
    </row>
    <row r="174" s="13" customFormat="1">
      <c r="A174" s="13"/>
      <c r="B174" s="235"/>
      <c r="C174" s="236"/>
      <c r="D174" s="233" t="s">
        <v>178</v>
      </c>
      <c r="E174" s="237" t="s">
        <v>19</v>
      </c>
      <c r="F174" s="238" t="s">
        <v>292</v>
      </c>
      <c r="G174" s="236"/>
      <c r="H174" s="239">
        <v>0.93700000000000006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178</v>
      </c>
      <c r="AU174" s="245" t="s">
        <v>79</v>
      </c>
      <c r="AV174" s="13" t="s">
        <v>79</v>
      </c>
      <c r="AW174" s="13" t="s">
        <v>31</v>
      </c>
      <c r="AX174" s="13" t="s">
        <v>69</v>
      </c>
      <c r="AY174" s="245" t="s">
        <v>161</v>
      </c>
    </row>
    <row r="175" s="15" customFormat="1">
      <c r="A175" s="15"/>
      <c r="B175" s="256"/>
      <c r="C175" s="257"/>
      <c r="D175" s="233" t="s">
        <v>178</v>
      </c>
      <c r="E175" s="258" t="s">
        <v>19</v>
      </c>
      <c r="F175" s="259" t="s">
        <v>221</v>
      </c>
      <c r="G175" s="257"/>
      <c r="H175" s="260">
        <v>26.812999999999999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178</v>
      </c>
      <c r="AU175" s="266" t="s">
        <v>79</v>
      </c>
      <c r="AV175" s="15" t="s">
        <v>168</v>
      </c>
      <c r="AW175" s="15" t="s">
        <v>31</v>
      </c>
      <c r="AX175" s="15" t="s">
        <v>77</v>
      </c>
      <c r="AY175" s="266" t="s">
        <v>161</v>
      </c>
    </row>
    <row r="176" s="2" customFormat="1" ht="16.5" customHeight="1">
      <c r="A176" s="41"/>
      <c r="B176" s="42"/>
      <c r="C176" s="215" t="s">
        <v>293</v>
      </c>
      <c r="D176" s="215" t="s">
        <v>163</v>
      </c>
      <c r="E176" s="216" t="s">
        <v>294</v>
      </c>
      <c r="F176" s="217" t="s">
        <v>295</v>
      </c>
      <c r="G176" s="218" t="s">
        <v>166</v>
      </c>
      <c r="H176" s="219">
        <v>0.624</v>
      </c>
      <c r="I176" s="220"/>
      <c r="J176" s="221">
        <f>ROUND(I176*H176,2)</f>
        <v>0</v>
      </c>
      <c r="K176" s="217" t="s">
        <v>167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0.089999999999999997</v>
      </c>
      <c r="T176" s="225">
        <f>S176*H176</f>
        <v>0.056159999999999995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296</v>
      </c>
    </row>
    <row r="177" s="2" customFormat="1">
      <c r="A177" s="41"/>
      <c r="B177" s="42"/>
      <c r="C177" s="43"/>
      <c r="D177" s="228" t="s">
        <v>170</v>
      </c>
      <c r="E177" s="43"/>
      <c r="F177" s="229" t="s">
        <v>297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170</v>
      </c>
      <c r="AU177" s="20" t="s">
        <v>79</v>
      </c>
    </row>
    <row r="178" s="13" customFormat="1">
      <c r="A178" s="13"/>
      <c r="B178" s="235"/>
      <c r="C178" s="236"/>
      <c r="D178" s="233" t="s">
        <v>178</v>
      </c>
      <c r="E178" s="237" t="s">
        <v>19</v>
      </c>
      <c r="F178" s="238" t="s">
        <v>298</v>
      </c>
      <c r="G178" s="236"/>
      <c r="H178" s="239">
        <v>0.624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178</v>
      </c>
      <c r="AU178" s="245" t="s">
        <v>79</v>
      </c>
      <c r="AV178" s="13" t="s">
        <v>79</v>
      </c>
      <c r="AW178" s="13" t="s">
        <v>31</v>
      </c>
      <c r="AX178" s="13" t="s">
        <v>77</v>
      </c>
      <c r="AY178" s="245" t="s">
        <v>161</v>
      </c>
    </row>
    <row r="179" s="2" customFormat="1" ht="16.5" customHeight="1">
      <c r="A179" s="41"/>
      <c r="B179" s="42"/>
      <c r="C179" s="215" t="s">
        <v>299</v>
      </c>
      <c r="D179" s="215" t="s">
        <v>163</v>
      </c>
      <c r="E179" s="216" t="s">
        <v>300</v>
      </c>
      <c r="F179" s="217" t="s">
        <v>301</v>
      </c>
      <c r="G179" s="218" t="s">
        <v>166</v>
      </c>
      <c r="H179" s="219">
        <v>274.92399999999998</v>
      </c>
      <c r="I179" s="220"/>
      <c r="J179" s="221">
        <f>ROUND(I179*H179,2)</f>
        <v>0</v>
      </c>
      <c r="K179" s="217" t="s">
        <v>167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302</v>
      </c>
    </row>
    <row r="180" s="2" customFormat="1">
      <c r="A180" s="41"/>
      <c r="B180" s="42"/>
      <c r="C180" s="43"/>
      <c r="D180" s="228" t="s">
        <v>170</v>
      </c>
      <c r="E180" s="43"/>
      <c r="F180" s="229" t="s">
        <v>303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170</v>
      </c>
      <c r="AU180" s="20" t="s">
        <v>79</v>
      </c>
    </row>
    <row r="181" s="14" customFormat="1">
      <c r="A181" s="14"/>
      <c r="B181" s="246"/>
      <c r="C181" s="247"/>
      <c r="D181" s="233" t="s">
        <v>178</v>
      </c>
      <c r="E181" s="248" t="s">
        <v>19</v>
      </c>
      <c r="F181" s="249" t="s">
        <v>286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178</v>
      </c>
      <c r="AU181" s="255" t="s">
        <v>79</v>
      </c>
      <c r="AV181" s="14" t="s">
        <v>77</v>
      </c>
      <c r="AW181" s="14" t="s">
        <v>31</v>
      </c>
      <c r="AX181" s="14" t="s">
        <v>69</v>
      </c>
      <c r="AY181" s="255" t="s">
        <v>161</v>
      </c>
    </row>
    <row r="182" s="13" customFormat="1">
      <c r="A182" s="13"/>
      <c r="B182" s="235"/>
      <c r="C182" s="236"/>
      <c r="D182" s="233" t="s">
        <v>178</v>
      </c>
      <c r="E182" s="237" t="s">
        <v>19</v>
      </c>
      <c r="F182" s="238" t="s">
        <v>304</v>
      </c>
      <c r="G182" s="236"/>
      <c r="H182" s="239">
        <v>9.2240000000000002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178</v>
      </c>
      <c r="AU182" s="245" t="s">
        <v>79</v>
      </c>
      <c r="AV182" s="13" t="s">
        <v>79</v>
      </c>
      <c r="AW182" s="13" t="s">
        <v>31</v>
      </c>
      <c r="AX182" s="13" t="s">
        <v>69</v>
      </c>
      <c r="AY182" s="245" t="s">
        <v>161</v>
      </c>
    </row>
    <row r="183" s="14" customFormat="1">
      <c r="A183" s="14"/>
      <c r="B183" s="246"/>
      <c r="C183" s="247"/>
      <c r="D183" s="233" t="s">
        <v>178</v>
      </c>
      <c r="E183" s="248" t="s">
        <v>19</v>
      </c>
      <c r="F183" s="249" t="s">
        <v>305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178</v>
      </c>
      <c r="AU183" s="255" t="s">
        <v>79</v>
      </c>
      <c r="AV183" s="14" t="s">
        <v>77</v>
      </c>
      <c r="AW183" s="14" t="s">
        <v>31</v>
      </c>
      <c r="AX183" s="14" t="s">
        <v>69</v>
      </c>
      <c r="AY183" s="255" t="s">
        <v>161</v>
      </c>
    </row>
    <row r="184" s="13" customFormat="1">
      <c r="A184" s="13"/>
      <c r="B184" s="235"/>
      <c r="C184" s="236"/>
      <c r="D184" s="233" t="s">
        <v>178</v>
      </c>
      <c r="E184" s="237" t="s">
        <v>19</v>
      </c>
      <c r="F184" s="238" t="s">
        <v>306</v>
      </c>
      <c r="G184" s="236"/>
      <c r="H184" s="239">
        <v>85.099999999999994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178</v>
      </c>
      <c r="AU184" s="245" t="s">
        <v>79</v>
      </c>
      <c r="AV184" s="13" t="s">
        <v>79</v>
      </c>
      <c r="AW184" s="13" t="s">
        <v>31</v>
      </c>
      <c r="AX184" s="13" t="s">
        <v>69</v>
      </c>
      <c r="AY184" s="245" t="s">
        <v>161</v>
      </c>
    </row>
    <row r="185" s="14" customFormat="1">
      <c r="A185" s="14"/>
      <c r="B185" s="246"/>
      <c r="C185" s="247"/>
      <c r="D185" s="233" t="s">
        <v>178</v>
      </c>
      <c r="E185" s="248" t="s">
        <v>19</v>
      </c>
      <c r="F185" s="249" t="s">
        <v>307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178</v>
      </c>
      <c r="AU185" s="255" t="s">
        <v>79</v>
      </c>
      <c r="AV185" s="14" t="s">
        <v>77</v>
      </c>
      <c r="AW185" s="14" t="s">
        <v>31</v>
      </c>
      <c r="AX185" s="14" t="s">
        <v>69</v>
      </c>
      <c r="AY185" s="255" t="s">
        <v>161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308</v>
      </c>
      <c r="G186" s="236"/>
      <c r="H186" s="239">
        <v>56.799999999999997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79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4" customFormat="1">
      <c r="A187" s="14"/>
      <c r="B187" s="246"/>
      <c r="C187" s="247"/>
      <c r="D187" s="233" t="s">
        <v>178</v>
      </c>
      <c r="E187" s="248" t="s">
        <v>19</v>
      </c>
      <c r="F187" s="249" t="s">
        <v>309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178</v>
      </c>
      <c r="AU187" s="255" t="s">
        <v>79</v>
      </c>
      <c r="AV187" s="14" t="s">
        <v>77</v>
      </c>
      <c r="AW187" s="14" t="s">
        <v>31</v>
      </c>
      <c r="AX187" s="14" t="s">
        <v>69</v>
      </c>
      <c r="AY187" s="255" t="s">
        <v>161</v>
      </c>
    </row>
    <row r="188" s="13" customFormat="1">
      <c r="A188" s="13"/>
      <c r="B188" s="235"/>
      <c r="C188" s="236"/>
      <c r="D188" s="233" t="s">
        <v>178</v>
      </c>
      <c r="E188" s="237" t="s">
        <v>19</v>
      </c>
      <c r="F188" s="238" t="s">
        <v>310</v>
      </c>
      <c r="G188" s="236"/>
      <c r="H188" s="239">
        <v>123.8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178</v>
      </c>
      <c r="AU188" s="245" t="s">
        <v>79</v>
      </c>
      <c r="AV188" s="13" t="s">
        <v>79</v>
      </c>
      <c r="AW188" s="13" t="s">
        <v>31</v>
      </c>
      <c r="AX188" s="13" t="s">
        <v>69</v>
      </c>
      <c r="AY188" s="245" t="s">
        <v>161</v>
      </c>
    </row>
    <row r="189" s="15" customFormat="1">
      <c r="A189" s="15"/>
      <c r="B189" s="256"/>
      <c r="C189" s="257"/>
      <c r="D189" s="233" t="s">
        <v>178</v>
      </c>
      <c r="E189" s="258" t="s">
        <v>19</v>
      </c>
      <c r="F189" s="259" t="s">
        <v>221</v>
      </c>
      <c r="G189" s="257"/>
      <c r="H189" s="260">
        <v>274.92399999999998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178</v>
      </c>
      <c r="AU189" s="266" t="s">
        <v>79</v>
      </c>
      <c r="AV189" s="15" t="s">
        <v>168</v>
      </c>
      <c r="AW189" s="15" t="s">
        <v>31</v>
      </c>
      <c r="AX189" s="15" t="s">
        <v>77</v>
      </c>
      <c r="AY189" s="266" t="s">
        <v>161</v>
      </c>
    </row>
    <row r="190" s="2" customFormat="1" ht="21.75" customHeight="1">
      <c r="A190" s="41"/>
      <c r="B190" s="42"/>
      <c r="C190" s="215" t="s">
        <v>311</v>
      </c>
      <c r="D190" s="215" t="s">
        <v>163</v>
      </c>
      <c r="E190" s="216" t="s">
        <v>312</v>
      </c>
      <c r="F190" s="217" t="s">
        <v>313</v>
      </c>
      <c r="G190" s="218" t="s">
        <v>206</v>
      </c>
      <c r="H190" s="219">
        <v>1.2490000000000001</v>
      </c>
      <c r="I190" s="220"/>
      <c r="J190" s="221">
        <f>ROUND(I190*H190,2)</f>
        <v>0</v>
      </c>
      <c r="K190" s="217" t="s">
        <v>167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0.0047000000000000002</v>
      </c>
      <c r="T190" s="225">
        <f>S190*H190</f>
        <v>0.005870300000000001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168</v>
      </c>
      <c r="AT190" s="226" t="s">
        <v>163</v>
      </c>
      <c r="AU190" s="226" t="s">
        <v>79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314</v>
      </c>
    </row>
    <row r="191" s="2" customFormat="1">
      <c r="A191" s="41"/>
      <c r="B191" s="42"/>
      <c r="C191" s="43"/>
      <c r="D191" s="228" t="s">
        <v>170</v>
      </c>
      <c r="E191" s="43"/>
      <c r="F191" s="229" t="s">
        <v>315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170</v>
      </c>
      <c r="AU191" s="20" t="s">
        <v>79</v>
      </c>
    </row>
    <row r="192" s="13" customFormat="1">
      <c r="A192" s="13"/>
      <c r="B192" s="235"/>
      <c r="C192" s="236"/>
      <c r="D192" s="233" t="s">
        <v>178</v>
      </c>
      <c r="E192" s="237" t="s">
        <v>19</v>
      </c>
      <c r="F192" s="238" t="s">
        <v>316</v>
      </c>
      <c r="G192" s="236"/>
      <c r="H192" s="239">
        <v>1.2490000000000001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178</v>
      </c>
      <c r="AU192" s="245" t="s">
        <v>79</v>
      </c>
      <c r="AV192" s="13" t="s">
        <v>79</v>
      </c>
      <c r="AW192" s="13" t="s">
        <v>31</v>
      </c>
      <c r="AX192" s="13" t="s">
        <v>77</v>
      </c>
      <c r="AY192" s="245" t="s">
        <v>161</v>
      </c>
    </row>
    <row r="193" s="2" customFormat="1" ht="24.15" customHeight="1">
      <c r="A193" s="41"/>
      <c r="B193" s="42"/>
      <c r="C193" s="215" t="s">
        <v>317</v>
      </c>
      <c r="D193" s="215" t="s">
        <v>163</v>
      </c>
      <c r="E193" s="216" t="s">
        <v>318</v>
      </c>
      <c r="F193" s="217" t="s">
        <v>319</v>
      </c>
      <c r="G193" s="218" t="s">
        <v>166</v>
      </c>
      <c r="H193" s="219">
        <v>189.93199999999999</v>
      </c>
      <c r="I193" s="220"/>
      <c r="J193" s="221">
        <f>ROUND(I193*H193,2)</f>
        <v>0</v>
      </c>
      <c r="K193" s="217" t="s">
        <v>167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0.057000000000000002</v>
      </c>
      <c r="T193" s="225">
        <f>S193*H193</f>
        <v>10.826124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320</v>
      </c>
    </row>
    <row r="194" s="2" customFormat="1">
      <c r="A194" s="41"/>
      <c r="B194" s="42"/>
      <c r="C194" s="43"/>
      <c r="D194" s="228" t="s">
        <v>170</v>
      </c>
      <c r="E194" s="43"/>
      <c r="F194" s="229" t="s">
        <v>321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170</v>
      </c>
      <c r="AU194" s="20" t="s">
        <v>79</v>
      </c>
    </row>
    <row r="195" s="13" customFormat="1">
      <c r="A195" s="13"/>
      <c r="B195" s="235"/>
      <c r="C195" s="236"/>
      <c r="D195" s="233" t="s">
        <v>178</v>
      </c>
      <c r="E195" s="237" t="s">
        <v>19</v>
      </c>
      <c r="F195" s="238" t="s">
        <v>322</v>
      </c>
      <c r="G195" s="236"/>
      <c r="H195" s="239">
        <v>3.52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178</v>
      </c>
      <c r="AU195" s="245" t="s">
        <v>79</v>
      </c>
      <c r="AV195" s="13" t="s">
        <v>79</v>
      </c>
      <c r="AW195" s="13" t="s">
        <v>31</v>
      </c>
      <c r="AX195" s="13" t="s">
        <v>69</v>
      </c>
      <c r="AY195" s="245" t="s">
        <v>161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323</v>
      </c>
      <c r="G196" s="236"/>
      <c r="H196" s="239">
        <v>12.488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79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3" customFormat="1">
      <c r="A197" s="13"/>
      <c r="B197" s="235"/>
      <c r="C197" s="236"/>
      <c r="D197" s="233" t="s">
        <v>178</v>
      </c>
      <c r="E197" s="237" t="s">
        <v>19</v>
      </c>
      <c r="F197" s="238" t="s">
        <v>324</v>
      </c>
      <c r="G197" s="236"/>
      <c r="H197" s="239">
        <v>84.700000000000003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178</v>
      </c>
      <c r="AU197" s="245" t="s">
        <v>79</v>
      </c>
      <c r="AV197" s="13" t="s">
        <v>79</v>
      </c>
      <c r="AW197" s="13" t="s">
        <v>31</v>
      </c>
      <c r="AX197" s="13" t="s">
        <v>69</v>
      </c>
      <c r="AY197" s="245" t="s">
        <v>161</v>
      </c>
    </row>
    <row r="198" s="13" customFormat="1">
      <c r="A198" s="13"/>
      <c r="B198" s="235"/>
      <c r="C198" s="236"/>
      <c r="D198" s="233" t="s">
        <v>178</v>
      </c>
      <c r="E198" s="237" t="s">
        <v>19</v>
      </c>
      <c r="F198" s="238" t="s">
        <v>325</v>
      </c>
      <c r="G198" s="236"/>
      <c r="H198" s="239">
        <v>80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178</v>
      </c>
      <c r="AU198" s="245" t="s">
        <v>79</v>
      </c>
      <c r="AV198" s="13" t="s">
        <v>79</v>
      </c>
      <c r="AW198" s="13" t="s">
        <v>31</v>
      </c>
      <c r="AX198" s="13" t="s">
        <v>69</v>
      </c>
      <c r="AY198" s="245" t="s">
        <v>161</v>
      </c>
    </row>
    <row r="199" s="13" customFormat="1">
      <c r="A199" s="13"/>
      <c r="B199" s="235"/>
      <c r="C199" s="236"/>
      <c r="D199" s="233" t="s">
        <v>178</v>
      </c>
      <c r="E199" s="237" t="s">
        <v>19</v>
      </c>
      <c r="F199" s="238" t="s">
        <v>326</v>
      </c>
      <c r="G199" s="236"/>
      <c r="H199" s="239">
        <v>9.2240000000000002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178</v>
      </c>
      <c r="AU199" s="245" t="s">
        <v>79</v>
      </c>
      <c r="AV199" s="13" t="s">
        <v>79</v>
      </c>
      <c r="AW199" s="13" t="s">
        <v>31</v>
      </c>
      <c r="AX199" s="13" t="s">
        <v>69</v>
      </c>
      <c r="AY199" s="245" t="s">
        <v>161</v>
      </c>
    </row>
    <row r="200" s="15" customFormat="1">
      <c r="A200" s="15"/>
      <c r="B200" s="256"/>
      <c r="C200" s="257"/>
      <c r="D200" s="233" t="s">
        <v>178</v>
      </c>
      <c r="E200" s="258" t="s">
        <v>19</v>
      </c>
      <c r="F200" s="259" t="s">
        <v>221</v>
      </c>
      <c r="G200" s="257"/>
      <c r="H200" s="260">
        <v>189.93199999999999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178</v>
      </c>
      <c r="AU200" s="266" t="s">
        <v>79</v>
      </c>
      <c r="AV200" s="15" t="s">
        <v>168</v>
      </c>
      <c r="AW200" s="15" t="s">
        <v>31</v>
      </c>
      <c r="AX200" s="15" t="s">
        <v>77</v>
      </c>
      <c r="AY200" s="266" t="s">
        <v>161</v>
      </c>
    </row>
    <row r="201" s="2" customFormat="1" ht="16.5" customHeight="1">
      <c r="A201" s="41"/>
      <c r="B201" s="42"/>
      <c r="C201" s="215" t="s">
        <v>7</v>
      </c>
      <c r="D201" s="215" t="s">
        <v>163</v>
      </c>
      <c r="E201" s="216" t="s">
        <v>327</v>
      </c>
      <c r="F201" s="217" t="s">
        <v>328</v>
      </c>
      <c r="G201" s="218" t="s">
        <v>189</v>
      </c>
      <c r="H201" s="219">
        <v>77.629999999999995</v>
      </c>
      <c r="I201" s="220"/>
      <c r="J201" s="221">
        <f>ROUND(I201*H201,2)</f>
        <v>0</v>
      </c>
      <c r="K201" s="217" t="s">
        <v>167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0.0089999999999999993</v>
      </c>
      <c r="T201" s="225">
        <f>S201*H201</f>
        <v>0.6986699999999999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329</v>
      </c>
    </row>
    <row r="202" s="2" customFormat="1">
      <c r="A202" s="41"/>
      <c r="B202" s="42"/>
      <c r="C202" s="43"/>
      <c r="D202" s="228" t="s">
        <v>170</v>
      </c>
      <c r="E202" s="43"/>
      <c r="F202" s="229" t="s">
        <v>330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170</v>
      </c>
      <c r="AU202" s="20" t="s">
        <v>79</v>
      </c>
    </row>
    <row r="203" s="14" customFormat="1">
      <c r="A203" s="14"/>
      <c r="B203" s="246"/>
      <c r="C203" s="247"/>
      <c r="D203" s="233" t="s">
        <v>178</v>
      </c>
      <c r="E203" s="248" t="s">
        <v>19</v>
      </c>
      <c r="F203" s="249" t="s">
        <v>286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178</v>
      </c>
      <c r="AU203" s="255" t="s">
        <v>79</v>
      </c>
      <c r="AV203" s="14" t="s">
        <v>77</v>
      </c>
      <c r="AW203" s="14" t="s">
        <v>31</v>
      </c>
      <c r="AX203" s="14" t="s">
        <v>69</v>
      </c>
      <c r="AY203" s="255" t="s">
        <v>161</v>
      </c>
    </row>
    <row r="204" s="13" customFormat="1">
      <c r="A204" s="13"/>
      <c r="B204" s="235"/>
      <c r="C204" s="236"/>
      <c r="D204" s="233" t="s">
        <v>178</v>
      </c>
      <c r="E204" s="237" t="s">
        <v>19</v>
      </c>
      <c r="F204" s="238" t="s">
        <v>331</v>
      </c>
      <c r="G204" s="236"/>
      <c r="H204" s="239">
        <v>77.629999999999995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178</v>
      </c>
      <c r="AU204" s="245" t="s">
        <v>79</v>
      </c>
      <c r="AV204" s="13" t="s">
        <v>79</v>
      </c>
      <c r="AW204" s="13" t="s">
        <v>31</v>
      </c>
      <c r="AX204" s="13" t="s">
        <v>77</v>
      </c>
      <c r="AY204" s="245" t="s">
        <v>161</v>
      </c>
    </row>
    <row r="205" s="2" customFormat="1" ht="21.75" customHeight="1">
      <c r="A205" s="41"/>
      <c r="B205" s="42"/>
      <c r="C205" s="215" t="s">
        <v>332</v>
      </c>
      <c r="D205" s="215" t="s">
        <v>163</v>
      </c>
      <c r="E205" s="216" t="s">
        <v>333</v>
      </c>
      <c r="F205" s="217" t="s">
        <v>334</v>
      </c>
      <c r="G205" s="218" t="s">
        <v>206</v>
      </c>
      <c r="H205" s="219">
        <v>25.388000000000002</v>
      </c>
      <c r="I205" s="220"/>
      <c r="J205" s="221">
        <f>ROUND(I205*H205,2)</f>
        <v>0</v>
      </c>
      <c r="K205" s="217" t="s">
        <v>167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1.3999999999999999</v>
      </c>
      <c r="T205" s="225">
        <f>S205*H205</f>
        <v>35.543199999999999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168</v>
      </c>
      <c r="AT205" s="226" t="s">
        <v>163</v>
      </c>
      <c r="AU205" s="226" t="s">
        <v>79</v>
      </c>
      <c r="AY205" s="20" t="s">
        <v>161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168</v>
      </c>
      <c r="BM205" s="226" t="s">
        <v>335</v>
      </c>
    </row>
    <row r="206" s="2" customFormat="1">
      <c r="A206" s="41"/>
      <c r="B206" s="42"/>
      <c r="C206" s="43"/>
      <c r="D206" s="228" t="s">
        <v>170</v>
      </c>
      <c r="E206" s="43"/>
      <c r="F206" s="229" t="s">
        <v>336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170</v>
      </c>
      <c r="AU206" s="20" t="s">
        <v>79</v>
      </c>
    </row>
    <row r="207" s="14" customFormat="1">
      <c r="A207" s="14"/>
      <c r="B207" s="246"/>
      <c r="C207" s="247"/>
      <c r="D207" s="233" t="s">
        <v>178</v>
      </c>
      <c r="E207" s="248" t="s">
        <v>19</v>
      </c>
      <c r="F207" s="249" t="s">
        <v>286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178</v>
      </c>
      <c r="AU207" s="255" t="s">
        <v>79</v>
      </c>
      <c r="AV207" s="14" t="s">
        <v>77</v>
      </c>
      <c r="AW207" s="14" t="s">
        <v>31</v>
      </c>
      <c r="AX207" s="14" t="s">
        <v>69</v>
      </c>
      <c r="AY207" s="255" t="s">
        <v>161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287</v>
      </c>
      <c r="G208" s="236"/>
      <c r="H208" s="239">
        <v>3.46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69</v>
      </c>
      <c r="AY208" s="245" t="s">
        <v>161</v>
      </c>
    </row>
    <row r="209" s="13" customFormat="1">
      <c r="A209" s="13"/>
      <c r="B209" s="235"/>
      <c r="C209" s="236"/>
      <c r="D209" s="233" t="s">
        <v>178</v>
      </c>
      <c r="E209" s="237" t="s">
        <v>19</v>
      </c>
      <c r="F209" s="238" t="s">
        <v>288</v>
      </c>
      <c r="G209" s="236"/>
      <c r="H209" s="239">
        <v>6.1130000000000004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178</v>
      </c>
      <c r="AU209" s="245" t="s">
        <v>79</v>
      </c>
      <c r="AV209" s="13" t="s">
        <v>79</v>
      </c>
      <c r="AW209" s="13" t="s">
        <v>31</v>
      </c>
      <c r="AX209" s="13" t="s">
        <v>69</v>
      </c>
      <c r="AY209" s="245" t="s">
        <v>161</v>
      </c>
    </row>
    <row r="210" s="13" customFormat="1">
      <c r="A210" s="13"/>
      <c r="B210" s="235"/>
      <c r="C210" s="236"/>
      <c r="D210" s="233" t="s">
        <v>178</v>
      </c>
      <c r="E210" s="237" t="s">
        <v>19</v>
      </c>
      <c r="F210" s="238" t="s">
        <v>289</v>
      </c>
      <c r="G210" s="236"/>
      <c r="H210" s="239">
        <v>4.54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178</v>
      </c>
      <c r="AU210" s="245" t="s">
        <v>79</v>
      </c>
      <c r="AV210" s="13" t="s">
        <v>79</v>
      </c>
      <c r="AW210" s="13" t="s">
        <v>31</v>
      </c>
      <c r="AX210" s="13" t="s">
        <v>69</v>
      </c>
      <c r="AY210" s="245" t="s">
        <v>161</v>
      </c>
    </row>
    <row r="211" s="13" customFormat="1">
      <c r="A211" s="13"/>
      <c r="B211" s="235"/>
      <c r="C211" s="236"/>
      <c r="D211" s="233" t="s">
        <v>178</v>
      </c>
      <c r="E211" s="237" t="s">
        <v>19</v>
      </c>
      <c r="F211" s="238" t="s">
        <v>290</v>
      </c>
      <c r="G211" s="236"/>
      <c r="H211" s="239">
        <v>4.0899999999999999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178</v>
      </c>
      <c r="AU211" s="245" t="s">
        <v>79</v>
      </c>
      <c r="AV211" s="13" t="s">
        <v>79</v>
      </c>
      <c r="AW211" s="13" t="s">
        <v>31</v>
      </c>
      <c r="AX211" s="13" t="s">
        <v>69</v>
      </c>
      <c r="AY211" s="245" t="s">
        <v>161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291</v>
      </c>
      <c r="G212" s="236"/>
      <c r="H212" s="239">
        <v>6.2480000000000002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69</v>
      </c>
      <c r="AY212" s="245" t="s">
        <v>161</v>
      </c>
    </row>
    <row r="213" s="13" customFormat="1">
      <c r="A213" s="13"/>
      <c r="B213" s="235"/>
      <c r="C213" s="236"/>
      <c r="D213" s="233" t="s">
        <v>178</v>
      </c>
      <c r="E213" s="237" t="s">
        <v>19</v>
      </c>
      <c r="F213" s="238" t="s">
        <v>292</v>
      </c>
      <c r="G213" s="236"/>
      <c r="H213" s="239">
        <v>0.93700000000000006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178</v>
      </c>
      <c r="AU213" s="245" t="s">
        <v>79</v>
      </c>
      <c r="AV213" s="13" t="s">
        <v>79</v>
      </c>
      <c r="AW213" s="13" t="s">
        <v>31</v>
      </c>
      <c r="AX213" s="13" t="s">
        <v>69</v>
      </c>
      <c r="AY213" s="245" t="s">
        <v>161</v>
      </c>
    </row>
    <row r="214" s="15" customFormat="1">
      <c r="A214" s="15"/>
      <c r="B214" s="256"/>
      <c r="C214" s="257"/>
      <c r="D214" s="233" t="s">
        <v>178</v>
      </c>
      <c r="E214" s="258" t="s">
        <v>19</v>
      </c>
      <c r="F214" s="259" t="s">
        <v>221</v>
      </c>
      <c r="G214" s="257"/>
      <c r="H214" s="260">
        <v>25.388000000000002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178</v>
      </c>
      <c r="AU214" s="266" t="s">
        <v>79</v>
      </c>
      <c r="AV214" s="15" t="s">
        <v>168</v>
      </c>
      <c r="AW214" s="15" t="s">
        <v>31</v>
      </c>
      <c r="AX214" s="15" t="s">
        <v>77</v>
      </c>
      <c r="AY214" s="266" t="s">
        <v>161</v>
      </c>
    </row>
    <row r="215" s="2" customFormat="1" ht="24.15" customHeight="1">
      <c r="A215" s="41"/>
      <c r="B215" s="42"/>
      <c r="C215" s="215" t="s">
        <v>337</v>
      </c>
      <c r="D215" s="215" t="s">
        <v>163</v>
      </c>
      <c r="E215" s="216" t="s">
        <v>338</v>
      </c>
      <c r="F215" s="217" t="s">
        <v>339</v>
      </c>
      <c r="G215" s="218" t="s">
        <v>166</v>
      </c>
      <c r="H215" s="219">
        <v>101.65000000000001</v>
      </c>
      <c r="I215" s="220"/>
      <c r="J215" s="221">
        <f>ROUND(I215*H215,2)</f>
        <v>0</v>
      </c>
      <c r="K215" s="217" t="s">
        <v>167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0.017999999999999999</v>
      </c>
      <c r="T215" s="225">
        <f>S215*H215</f>
        <v>1.8296999999999999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168</v>
      </c>
      <c r="AT215" s="226" t="s">
        <v>163</v>
      </c>
      <c r="AU215" s="226" t="s">
        <v>79</v>
      </c>
      <c r="AY215" s="20" t="s">
        <v>161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168</v>
      </c>
      <c r="BM215" s="226" t="s">
        <v>340</v>
      </c>
    </row>
    <row r="216" s="2" customFormat="1">
      <c r="A216" s="41"/>
      <c r="B216" s="42"/>
      <c r="C216" s="43"/>
      <c r="D216" s="228" t="s">
        <v>170</v>
      </c>
      <c r="E216" s="43"/>
      <c r="F216" s="229" t="s">
        <v>341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170</v>
      </c>
      <c r="AU216" s="20" t="s">
        <v>79</v>
      </c>
    </row>
    <row r="217" s="13" customFormat="1">
      <c r="A217" s="13"/>
      <c r="B217" s="235"/>
      <c r="C217" s="236"/>
      <c r="D217" s="233" t="s">
        <v>178</v>
      </c>
      <c r="E217" s="237" t="s">
        <v>19</v>
      </c>
      <c r="F217" s="238" t="s">
        <v>342</v>
      </c>
      <c r="G217" s="236"/>
      <c r="H217" s="239">
        <v>101.65000000000001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178</v>
      </c>
      <c r="AU217" s="245" t="s">
        <v>79</v>
      </c>
      <c r="AV217" s="13" t="s">
        <v>79</v>
      </c>
      <c r="AW217" s="13" t="s">
        <v>31</v>
      </c>
      <c r="AX217" s="13" t="s">
        <v>77</v>
      </c>
      <c r="AY217" s="245" t="s">
        <v>161</v>
      </c>
    </row>
    <row r="218" s="2" customFormat="1" ht="24.15" customHeight="1">
      <c r="A218" s="41"/>
      <c r="B218" s="42"/>
      <c r="C218" s="215" t="s">
        <v>343</v>
      </c>
      <c r="D218" s="215" t="s">
        <v>163</v>
      </c>
      <c r="E218" s="216" t="s">
        <v>344</v>
      </c>
      <c r="F218" s="217" t="s">
        <v>345</v>
      </c>
      <c r="G218" s="218" t="s">
        <v>166</v>
      </c>
      <c r="H218" s="219">
        <v>42.57</v>
      </c>
      <c r="I218" s="220"/>
      <c r="J218" s="221">
        <f>ROUND(I218*H218,2)</f>
        <v>0</v>
      </c>
      <c r="K218" s="217" t="s">
        <v>167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0.055</v>
      </c>
      <c r="T218" s="225">
        <f>S218*H218</f>
        <v>2.3413499999999998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79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346</v>
      </c>
    </row>
    <row r="219" s="2" customFormat="1">
      <c r="A219" s="41"/>
      <c r="B219" s="42"/>
      <c r="C219" s="43"/>
      <c r="D219" s="228" t="s">
        <v>170</v>
      </c>
      <c r="E219" s="43"/>
      <c r="F219" s="229" t="s">
        <v>347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170</v>
      </c>
      <c r="AU219" s="20" t="s">
        <v>79</v>
      </c>
    </row>
    <row r="220" s="14" customFormat="1">
      <c r="A220" s="14"/>
      <c r="B220" s="246"/>
      <c r="C220" s="247"/>
      <c r="D220" s="233" t="s">
        <v>178</v>
      </c>
      <c r="E220" s="248" t="s">
        <v>19</v>
      </c>
      <c r="F220" s="249" t="s">
        <v>309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178</v>
      </c>
      <c r="AU220" s="255" t="s">
        <v>79</v>
      </c>
      <c r="AV220" s="14" t="s">
        <v>77</v>
      </c>
      <c r="AW220" s="14" t="s">
        <v>31</v>
      </c>
      <c r="AX220" s="14" t="s">
        <v>69</v>
      </c>
      <c r="AY220" s="255" t="s">
        <v>161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348</v>
      </c>
      <c r="G221" s="236"/>
      <c r="H221" s="239">
        <v>12.074999999999999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69</v>
      </c>
      <c r="AY221" s="245" t="s">
        <v>161</v>
      </c>
    </row>
    <row r="222" s="14" customFormat="1">
      <c r="A222" s="14"/>
      <c r="B222" s="246"/>
      <c r="C222" s="247"/>
      <c r="D222" s="233" t="s">
        <v>178</v>
      </c>
      <c r="E222" s="248" t="s">
        <v>19</v>
      </c>
      <c r="F222" s="249" t="s">
        <v>307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178</v>
      </c>
      <c r="AU222" s="255" t="s">
        <v>79</v>
      </c>
      <c r="AV222" s="14" t="s">
        <v>77</v>
      </c>
      <c r="AW222" s="14" t="s">
        <v>31</v>
      </c>
      <c r="AX222" s="14" t="s">
        <v>69</v>
      </c>
      <c r="AY222" s="255" t="s">
        <v>161</v>
      </c>
    </row>
    <row r="223" s="13" customFormat="1">
      <c r="A223" s="13"/>
      <c r="B223" s="235"/>
      <c r="C223" s="236"/>
      <c r="D223" s="233" t="s">
        <v>178</v>
      </c>
      <c r="E223" s="237" t="s">
        <v>19</v>
      </c>
      <c r="F223" s="238" t="s">
        <v>349</v>
      </c>
      <c r="G223" s="236"/>
      <c r="H223" s="239">
        <v>8.5250000000000004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178</v>
      </c>
      <c r="AU223" s="245" t="s">
        <v>79</v>
      </c>
      <c r="AV223" s="13" t="s">
        <v>79</v>
      </c>
      <c r="AW223" s="13" t="s">
        <v>31</v>
      </c>
      <c r="AX223" s="13" t="s">
        <v>69</v>
      </c>
      <c r="AY223" s="245" t="s">
        <v>161</v>
      </c>
    </row>
    <row r="224" s="14" customFormat="1">
      <c r="A224" s="14"/>
      <c r="B224" s="246"/>
      <c r="C224" s="247"/>
      <c r="D224" s="233" t="s">
        <v>178</v>
      </c>
      <c r="E224" s="248" t="s">
        <v>19</v>
      </c>
      <c r="F224" s="249" t="s">
        <v>305</v>
      </c>
      <c r="G224" s="247"/>
      <c r="H224" s="248" t="s">
        <v>19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178</v>
      </c>
      <c r="AU224" s="255" t="s">
        <v>79</v>
      </c>
      <c r="AV224" s="14" t="s">
        <v>77</v>
      </c>
      <c r="AW224" s="14" t="s">
        <v>31</v>
      </c>
      <c r="AX224" s="14" t="s">
        <v>69</v>
      </c>
      <c r="AY224" s="255" t="s">
        <v>161</v>
      </c>
    </row>
    <row r="225" s="13" customFormat="1">
      <c r="A225" s="13"/>
      <c r="B225" s="235"/>
      <c r="C225" s="236"/>
      <c r="D225" s="233" t="s">
        <v>178</v>
      </c>
      <c r="E225" s="237" t="s">
        <v>19</v>
      </c>
      <c r="F225" s="238" t="s">
        <v>350</v>
      </c>
      <c r="G225" s="236"/>
      <c r="H225" s="239">
        <v>7.3600000000000003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178</v>
      </c>
      <c r="AU225" s="245" t="s">
        <v>79</v>
      </c>
      <c r="AV225" s="13" t="s">
        <v>79</v>
      </c>
      <c r="AW225" s="13" t="s">
        <v>31</v>
      </c>
      <c r="AX225" s="13" t="s">
        <v>69</v>
      </c>
      <c r="AY225" s="245" t="s">
        <v>161</v>
      </c>
    </row>
    <row r="226" s="14" customFormat="1">
      <c r="A226" s="14"/>
      <c r="B226" s="246"/>
      <c r="C226" s="247"/>
      <c r="D226" s="233" t="s">
        <v>178</v>
      </c>
      <c r="E226" s="248" t="s">
        <v>19</v>
      </c>
      <c r="F226" s="249" t="s">
        <v>286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178</v>
      </c>
      <c r="AU226" s="255" t="s">
        <v>79</v>
      </c>
      <c r="AV226" s="14" t="s">
        <v>77</v>
      </c>
      <c r="AW226" s="14" t="s">
        <v>31</v>
      </c>
      <c r="AX226" s="14" t="s">
        <v>69</v>
      </c>
      <c r="AY226" s="255" t="s">
        <v>161</v>
      </c>
    </row>
    <row r="227" s="13" customFormat="1">
      <c r="A227" s="13"/>
      <c r="B227" s="235"/>
      <c r="C227" s="236"/>
      <c r="D227" s="233" t="s">
        <v>178</v>
      </c>
      <c r="E227" s="237" t="s">
        <v>19</v>
      </c>
      <c r="F227" s="238" t="s">
        <v>351</v>
      </c>
      <c r="G227" s="236"/>
      <c r="H227" s="239">
        <v>6.21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178</v>
      </c>
      <c r="AU227" s="245" t="s">
        <v>79</v>
      </c>
      <c r="AV227" s="13" t="s">
        <v>79</v>
      </c>
      <c r="AW227" s="13" t="s">
        <v>31</v>
      </c>
      <c r="AX227" s="13" t="s">
        <v>69</v>
      </c>
      <c r="AY227" s="245" t="s">
        <v>161</v>
      </c>
    </row>
    <row r="228" s="13" customFormat="1">
      <c r="A228" s="13"/>
      <c r="B228" s="235"/>
      <c r="C228" s="236"/>
      <c r="D228" s="233" t="s">
        <v>178</v>
      </c>
      <c r="E228" s="237" t="s">
        <v>19</v>
      </c>
      <c r="F228" s="238" t="s">
        <v>352</v>
      </c>
      <c r="G228" s="236"/>
      <c r="H228" s="239">
        <v>8.4000000000000004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178</v>
      </c>
      <c r="AU228" s="245" t="s">
        <v>79</v>
      </c>
      <c r="AV228" s="13" t="s">
        <v>79</v>
      </c>
      <c r="AW228" s="13" t="s">
        <v>31</v>
      </c>
      <c r="AX228" s="13" t="s">
        <v>69</v>
      </c>
      <c r="AY228" s="245" t="s">
        <v>161</v>
      </c>
    </row>
    <row r="229" s="15" customFormat="1">
      <c r="A229" s="15"/>
      <c r="B229" s="256"/>
      <c r="C229" s="257"/>
      <c r="D229" s="233" t="s">
        <v>178</v>
      </c>
      <c r="E229" s="258" t="s">
        <v>19</v>
      </c>
      <c r="F229" s="259" t="s">
        <v>221</v>
      </c>
      <c r="G229" s="257"/>
      <c r="H229" s="260">
        <v>42.57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178</v>
      </c>
      <c r="AU229" s="266" t="s">
        <v>79</v>
      </c>
      <c r="AV229" s="15" t="s">
        <v>168</v>
      </c>
      <c r="AW229" s="15" t="s">
        <v>31</v>
      </c>
      <c r="AX229" s="15" t="s">
        <v>77</v>
      </c>
      <c r="AY229" s="266" t="s">
        <v>161</v>
      </c>
    </row>
    <row r="230" s="2" customFormat="1" ht="24.15" customHeight="1">
      <c r="A230" s="41"/>
      <c r="B230" s="42"/>
      <c r="C230" s="215" t="s">
        <v>353</v>
      </c>
      <c r="D230" s="215" t="s">
        <v>163</v>
      </c>
      <c r="E230" s="216" t="s">
        <v>354</v>
      </c>
      <c r="F230" s="217" t="s">
        <v>355</v>
      </c>
      <c r="G230" s="218" t="s">
        <v>166</v>
      </c>
      <c r="H230" s="219">
        <v>15.33</v>
      </c>
      <c r="I230" s="220"/>
      <c r="J230" s="221">
        <f>ROUND(I230*H230,2)</f>
        <v>0</v>
      </c>
      <c r="K230" s="217" t="s">
        <v>167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0.062</v>
      </c>
      <c r="T230" s="225">
        <f>S230*H230</f>
        <v>0.95045999999999997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79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356</v>
      </c>
    </row>
    <row r="231" s="2" customFormat="1">
      <c r="A231" s="41"/>
      <c r="B231" s="42"/>
      <c r="C231" s="43"/>
      <c r="D231" s="228" t="s">
        <v>170</v>
      </c>
      <c r="E231" s="43"/>
      <c r="F231" s="229" t="s">
        <v>357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170</v>
      </c>
      <c r="AU231" s="20" t="s">
        <v>79</v>
      </c>
    </row>
    <row r="232" s="13" customFormat="1">
      <c r="A232" s="13"/>
      <c r="B232" s="235"/>
      <c r="C232" s="236"/>
      <c r="D232" s="233" t="s">
        <v>178</v>
      </c>
      <c r="E232" s="237" t="s">
        <v>19</v>
      </c>
      <c r="F232" s="238" t="s">
        <v>358</v>
      </c>
      <c r="G232" s="236"/>
      <c r="H232" s="239">
        <v>15.33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178</v>
      </c>
      <c r="AU232" s="245" t="s">
        <v>79</v>
      </c>
      <c r="AV232" s="13" t="s">
        <v>79</v>
      </c>
      <c r="AW232" s="13" t="s">
        <v>31</v>
      </c>
      <c r="AX232" s="13" t="s">
        <v>77</v>
      </c>
      <c r="AY232" s="245" t="s">
        <v>161</v>
      </c>
    </row>
    <row r="233" s="2" customFormat="1" ht="24.15" customHeight="1">
      <c r="A233" s="41"/>
      <c r="B233" s="42"/>
      <c r="C233" s="215" t="s">
        <v>359</v>
      </c>
      <c r="D233" s="215" t="s">
        <v>163</v>
      </c>
      <c r="E233" s="216" t="s">
        <v>360</v>
      </c>
      <c r="F233" s="217" t="s">
        <v>361</v>
      </c>
      <c r="G233" s="218" t="s">
        <v>166</v>
      </c>
      <c r="H233" s="219">
        <v>48.020000000000003</v>
      </c>
      <c r="I233" s="220"/>
      <c r="J233" s="221">
        <f>ROUND(I233*H233,2)</f>
        <v>0</v>
      </c>
      <c r="K233" s="217" t="s">
        <v>167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0.075999999999999998</v>
      </c>
      <c r="T233" s="225">
        <f>S233*H233</f>
        <v>3.6495200000000003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168</v>
      </c>
      <c r="AT233" s="226" t="s">
        <v>163</v>
      </c>
      <c r="AU233" s="226" t="s">
        <v>79</v>
      </c>
      <c r="AY233" s="20" t="s">
        <v>161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168</v>
      </c>
      <c r="BM233" s="226" t="s">
        <v>362</v>
      </c>
    </row>
    <row r="234" s="2" customFormat="1">
      <c r="A234" s="41"/>
      <c r="B234" s="42"/>
      <c r="C234" s="43"/>
      <c r="D234" s="228" t="s">
        <v>170</v>
      </c>
      <c r="E234" s="43"/>
      <c r="F234" s="229" t="s">
        <v>363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170</v>
      </c>
      <c r="AU234" s="20" t="s">
        <v>79</v>
      </c>
    </row>
    <row r="235" s="13" customFormat="1">
      <c r="A235" s="13"/>
      <c r="B235" s="235"/>
      <c r="C235" s="236"/>
      <c r="D235" s="233" t="s">
        <v>178</v>
      </c>
      <c r="E235" s="237" t="s">
        <v>19</v>
      </c>
      <c r="F235" s="238" t="s">
        <v>364</v>
      </c>
      <c r="G235" s="236"/>
      <c r="H235" s="239">
        <v>7.9450000000000003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178</v>
      </c>
      <c r="AU235" s="245" t="s">
        <v>79</v>
      </c>
      <c r="AV235" s="13" t="s">
        <v>79</v>
      </c>
      <c r="AW235" s="13" t="s">
        <v>31</v>
      </c>
      <c r="AX235" s="13" t="s">
        <v>69</v>
      </c>
      <c r="AY235" s="245" t="s">
        <v>161</v>
      </c>
    </row>
    <row r="236" s="13" customFormat="1">
      <c r="A236" s="13"/>
      <c r="B236" s="235"/>
      <c r="C236" s="236"/>
      <c r="D236" s="233" t="s">
        <v>178</v>
      </c>
      <c r="E236" s="237" t="s">
        <v>19</v>
      </c>
      <c r="F236" s="238" t="s">
        <v>365</v>
      </c>
      <c r="G236" s="236"/>
      <c r="H236" s="239">
        <v>9.8049999999999997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178</v>
      </c>
      <c r="AU236" s="245" t="s">
        <v>79</v>
      </c>
      <c r="AV236" s="13" t="s">
        <v>79</v>
      </c>
      <c r="AW236" s="13" t="s">
        <v>31</v>
      </c>
      <c r="AX236" s="13" t="s">
        <v>69</v>
      </c>
      <c r="AY236" s="245" t="s">
        <v>161</v>
      </c>
    </row>
    <row r="237" s="13" customFormat="1">
      <c r="A237" s="13"/>
      <c r="B237" s="235"/>
      <c r="C237" s="236"/>
      <c r="D237" s="233" t="s">
        <v>178</v>
      </c>
      <c r="E237" s="237" t="s">
        <v>19</v>
      </c>
      <c r="F237" s="238" t="s">
        <v>366</v>
      </c>
      <c r="G237" s="236"/>
      <c r="H237" s="239">
        <v>18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178</v>
      </c>
      <c r="AU237" s="245" t="s">
        <v>79</v>
      </c>
      <c r="AV237" s="13" t="s">
        <v>79</v>
      </c>
      <c r="AW237" s="13" t="s">
        <v>31</v>
      </c>
      <c r="AX237" s="13" t="s">
        <v>69</v>
      </c>
      <c r="AY237" s="24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367</v>
      </c>
      <c r="G238" s="236"/>
      <c r="H238" s="239">
        <v>12.27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79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5" customFormat="1">
      <c r="A239" s="15"/>
      <c r="B239" s="256"/>
      <c r="C239" s="257"/>
      <c r="D239" s="233" t="s">
        <v>178</v>
      </c>
      <c r="E239" s="258" t="s">
        <v>19</v>
      </c>
      <c r="F239" s="259" t="s">
        <v>221</v>
      </c>
      <c r="G239" s="257"/>
      <c r="H239" s="260">
        <v>48.020000000000003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178</v>
      </c>
      <c r="AU239" s="266" t="s">
        <v>79</v>
      </c>
      <c r="AV239" s="15" t="s">
        <v>168</v>
      </c>
      <c r="AW239" s="15" t="s">
        <v>31</v>
      </c>
      <c r="AX239" s="15" t="s">
        <v>77</v>
      </c>
      <c r="AY239" s="266" t="s">
        <v>161</v>
      </c>
    </row>
    <row r="240" s="2" customFormat="1" ht="24.15" customHeight="1">
      <c r="A240" s="41"/>
      <c r="B240" s="42"/>
      <c r="C240" s="215" t="s">
        <v>368</v>
      </c>
      <c r="D240" s="215" t="s">
        <v>163</v>
      </c>
      <c r="E240" s="216" t="s">
        <v>369</v>
      </c>
      <c r="F240" s="217" t="s">
        <v>370</v>
      </c>
      <c r="G240" s="218" t="s">
        <v>166</v>
      </c>
      <c r="H240" s="219">
        <v>9.5500000000000007</v>
      </c>
      <c r="I240" s="220"/>
      <c r="J240" s="221">
        <f>ROUND(I240*H240,2)</f>
        <v>0</v>
      </c>
      <c r="K240" s="217" t="s">
        <v>167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0.063</v>
      </c>
      <c r="T240" s="225">
        <f>S240*H240</f>
        <v>0.60165000000000002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168</v>
      </c>
      <c r="AT240" s="226" t="s">
        <v>163</v>
      </c>
      <c r="AU240" s="226" t="s">
        <v>79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168</v>
      </c>
      <c r="BM240" s="226" t="s">
        <v>371</v>
      </c>
    </row>
    <row r="241" s="2" customFormat="1">
      <c r="A241" s="41"/>
      <c r="B241" s="42"/>
      <c r="C241" s="43"/>
      <c r="D241" s="228" t="s">
        <v>170</v>
      </c>
      <c r="E241" s="43"/>
      <c r="F241" s="229" t="s">
        <v>372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170</v>
      </c>
      <c r="AU241" s="20" t="s">
        <v>79</v>
      </c>
    </row>
    <row r="242" s="13" customFormat="1">
      <c r="A242" s="13"/>
      <c r="B242" s="235"/>
      <c r="C242" s="236"/>
      <c r="D242" s="233" t="s">
        <v>178</v>
      </c>
      <c r="E242" s="237" t="s">
        <v>19</v>
      </c>
      <c r="F242" s="238" t="s">
        <v>373</v>
      </c>
      <c r="G242" s="236"/>
      <c r="H242" s="239">
        <v>4.4459999999999997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178</v>
      </c>
      <c r="AU242" s="245" t="s">
        <v>79</v>
      </c>
      <c r="AV242" s="13" t="s">
        <v>79</v>
      </c>
      <c r="AW242" s="13" t="s">
        <v>31</v>
      </c>
      <c r="AX242" s="13" t="s">
        <v>69</v>
      </c>
      <c r="AY242" s="245" t="s">
        <v>161</v>
      </c>
    </row>
    <row r="243" s="13" customFormat="1">
      <c r="A243" s="13"/>
      <c r="B243" s="235"/>
      <c r="C243" s="236"/>
      <c r="D243" s="233" t="s">
        <v>178</v>
      </c>
      <c r="E243" s="237" t="s">
        <v>19</v>
      </c>
      <c r="F243" s="238" t="s">
        <v>374</v>
      </c>
      <c r="G243" s="236"/>
      <c r="H243" s="239">
        <v>5.1040000000000001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178</v>
      </c>
      <c r="AU243" s="245" t="s">
        <v>79</v>
      </c>
      <c r="AV243" s="13" t="s">
        <v>79</v>
      </c>
      <c r="AW243" s="13" t="s">
        <v>31</v>
      </c>
      <c r="AX243" s="13" t="s">
        <v>69</v>
      </c>
      <c r="AY243" s="245" t="s">
        <v>161</v>
      </c>
    </row>
    <row r="244" s="15" customFormat="1">
      <c r="A244" s="15"/>
      <c r="B244" s="256"/>
      <c r="C244" s="257"/>
      <c r="D244" s="233" t="s">
        <v>178</v>
      </c>
      <c r="E244" s="258" t="s">
        <v>19</v>
      </c>
      <c r="F244" s="259" t="s">
        <v>221</v>
      </c>
      <c r="G244" s="257"/>
      <c r="H244" s="260">
        <v>9.5500000000000007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178</v>
      </c>
      <c r="AU244" s="266" t="s">
        <v>79</v>
      </c>
      <c r="AV244" s="15" t="s">
        <v>168</v>
      </c>
      <c r="AW244" s="15" t="s">
        <v>31</v>
      </c>
      <c r="AX244" s="15" t="s">
        <v>77</v>
      </c>
      <c r="AY244" s="266" t="s">
        <v>161</v>
      </c>
    </row>
    <row r="245" s="2" customFormat="1" ht="24.15" customHeight="1">
      <c r="A245" s="41"/>
      <c r="B245" s="42"/>
      <c r="C245" s="215" t="s">
        <v>375</v>
      </c>
      <c r="D245" s="215" t="s">
        <v>163</v>
      </c>
      <c r="E245" s="216" t="s">
        <v>376</v>
      </c>
      <c r="F245" s="217" t="s">
        <v>377</v>
      </c>
      <c r="G245" s="218" t="s">
        <v>206</v>
      </c>
      <c r="H245" s="219">
        <v>12.388999999999999</v>
      </c>
      <c r="I245" s="220"/>
      <c r="J245" s="221">
        <f>ROUND(I245*H245,2)</f>
        <v>0</v>
      </c>
      <c r="K245" s="217" t="s">
        <v>167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1.8</v>
      </c>
      <c r="T245" s="225">
        <f>S245*H245</f>
        <v>22.3002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168</v>
      </c>
      <c r="AT245" s="226" t="s">
        <v>163</v>
      </c>
      <c r="AU245" s="226" t="s">
        <v>79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378</v>
      </c>
    </row>
    <row r="246" s="2" customFormat="1">
      <c r="A246" s="41"/>
      <c r="B246" s="42"/>
      <c r="C246" s="43"/>
      <c r="D246" s="228" t="s">
        <v>170</v>
      </c>
      <c r="E246" s="43"/>
      <c r="F246" s="229" t="s">
        <v>379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170</v>
      </c>
      <c r="AU246" s="20" t="s">
        <v>79</v>
      </c>
    </row>
    <row r="247" s="13" customFormat="1">
      <c r="A247" s="13"/>
      <c r="B247" s="235"/>
      <c r="C247" s="236"/>
      <c r="D247" s="233" t="s">
        <v>178</v>
      </c>
      <c r="E247" s="237" t="s">
        <v>19</v>
      </c>
      <c r="F247" s="238" t="s">
        <v>380</v>
      </c>
      <c r="G247" s="236"/>
      <c r="H247" s="239">
        <v>2.4470000000000001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178</v>
      </c>
      <c r="AU247" s="245" t="s">
        <v>79</v>
      </c>
      <c r="AV247" s="13" t="s">
        <v>79</v>
      </c>
      <c r="AW247" s="13" t="s">
        <v>31</v>
      </c>
      <c r="AX247" s="13" t="s">
        <v>69</v>
      </c>
      <c r="AY247" s="245" t="s">
        <v>161</v>
      </c>
    </row>
    <row r="248" s="13" customFormat="1">
      <c r="A248" s="13"/>
      <c r="B248" s="235"/>
      <c r="C248" s="236"/>
      <c r="D248" s="233" t="s">
        <v>178</v>
      </c>
      <c r="E248" s="237" t="s">
        <v>19</v>
      </c>
      <c r="F248" s="238" t="s">
        <v>381</v>
      </c>
      <c r="G248" s="236"/>
      <c r="H248" s="239">
        <v>3.9470000000000001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178</v>
      </c>
      <c r="AU248" s="245" t="s">
        <v>79</v>
      </c>
      <c r="AV248" s="13" t="s">
        <v>79</v>
      </c>
      <c r="AW248" s="13" t="s">
        <v>31</v>
      </c>
      <c r="AX248" s="13" t="s">
        <v>69</v>
      </c>
      <c r="AY248" s="245" t="s">
        <v>161</v>
      </c>
    </row>
    <row r="249" s="13" customFormat="1">
      <c r="A249" s="13"/>
      <c r="B249" s="235"/>
      <c r="C249" s="236"/>
      <c r="D249" s="233" t="s">
        <v>178</v>
      </c>
      <c r="E249" s="237" t="s">
        <v>19</v>
      </c>
      <c r="F249" s="238" t="s">
        <v>382</v>
      </c>
      <c r="G249" s="236"/>
      <c r="H249" s="239">
        <v>2.0910000000000002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178</v>
      </c>
      <c r="AU249" s="245" t="s">
        <v>79</v>
      </c>
      <c r="AV249" s="13" t="s">
        <v>79</v>
      </c>
      <c r="AW249" s="13" t="s">
        <v>31</v>
      </c>
      <c r="AX249" s="13" t="s">
        <v>69</v>
      </c>
      <c r="AY249" s="245" t="s">
        <v>161</v>
      </c>
    </row>
    <row r="250" s="13" customFormat="1">
      <c r="A250" s="13"/>
      <c r="B250" s="235"/>
      <c r="C250" s="236"/>
      <c r="D250" s="233" t="s">
        <v>178</v>
      </c>
      <c r="E250" s="237" t="s">
        <v>19</v>
      </c>
      <c r="F250" s="238" t="s">
        <v>383</v>
      </c>
      <c r="G250" s="236"/>
      <c r="H250" s="239">
        <v>3.9039999999999999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178</v>
      </c>
      <c r="AU250" s="245" t="s">
        <v>79</v>
      </c>
      <c r="AV250" s="13" t="s">
        <v>79</v>
      </c>
      <c r="AW250" s="13" t="s">
        <v>31</v>
      </c>
      <c r="AX250" s="13" t="s">
        <v>69</v>
      </c>
      <c r="AY250" s="245" t="s">
        <v>161</v>
      </c>
    </row>
    <row r="251" s="15" customFormat="1">
      <c r="A251" s="15"/>
      <c r="B251" s="256"/>
      <c r="C251" s="257"/>
      <c r="D251" s="233" t="s">
        <v>178</v>
      </c>
      <c r="E251" s="258" t="s">
        <v>19</v>
      </c>
      <c r="F251" s="259" t="s">
        <v>221</v>
      </c>
      <c r="G251" s="257"/>
      <c r="H251" s="260">
        <v>12.388999999999999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178</v>
      </c>
      <c r="AU251" s="266" t="s">
        <v>79</v>
      </c>
      <c r="AV251" s="15" t="s">
        <v>168</v>
      </c>
      <c r="AW251" s="15" t="s">
        <v>31</v>
      </c>
      <c r="AX251" s="15" t="s">
        <v>77</v>
      </c>
      <c r="AY251" s="266" t="s">
        <v>161</v>
      </c>
    </row>
    <row r="252" s="2" customFormat="1" ht="33" customHeight="1">
      <c r="A252" s="41"/>
      <c r="B252" s="42"/>
      <c r="C252" s="215" t="s">
        <v>384</v>
      </c>
      <c r="D252" s="215" t="s">
        <v>163</v>
      </c>
      <c r="E252" s="216" t="s">
        <v>385</v>
      </c>
      <c r="F252" s="217" t="s">
        <v>386</v>
      </c>
      <c r="G252" s="218" t="s">
        <v>387</v>
      </c>
      <c r="H252" s="219">
        <v>6</v>
      </c>
      <c r="I252" s="220"/>
      <c r="J252" s="221">
        <f>ROUND(I252*H252,2)</f>
        <v>0</v>
      </c>
      <c r="K252" s="217" t="s">
        <v>167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0.34399999999999997</v>
      </c>
      <c r="T252" s="225">
        <f>S252*H252</f>
        <v>2.0640000000000001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168</v>
      </c>
      <c r="AT252" s="226" t="s">
        <v>163</v>
      </c>
      <c r="AU252" s="226" t="s">
        <v>79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168</v>
      </c>
      <c r="BM252" s="226" t="s">
        <v>388</v>
      </c>
    </row>
    <row r="253" s="2" customFormat="1">
      <c r="A253" s="41"/>
      <c r="B253" s="42"/>
      <c r="C253" s="43"/>
      <c r="D253" s="228" t="s">
        <v>170</v>
      </c>
      <c r="E253" s="43"/>
      <c r="F253" s="229" t="s">
        <v>389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170</v>
      </c>
      <c r="AU253" s="20" t="s">
        <v>79</v>
      </c>
    </row>
    <row r="254" s="13" customFormat="1">
      <c r="A254" s="13"/>
      <c r="B254" s="235"/>
      <c r="C254" s="236"/>
      <c r="D254" s="233" t="s">
        <v>178</v>
      </c>
      <c r="E254" s="237" t="s">
        <v>19</v>
      </c>
      <c r="F254" s="238" t="s">
        <v>390</v>
      </c>
      <c r="G254" s="236"/>
      <c r="H254" s="239">
        <v>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178</v>
      </c>
      <c r="AU254" s="245" t="s">
        <v>79</v>
      </c>
      <c r="AV254" s="13" t="s">
        <v>79</v>
      </c>
      <c r="AW254" s="13" t="s">
        <v>31</v>
      </c>
      <c r="AX254" s="13" t="s">
        <v>77</v>
      </c>
      <c r="AY254" s="245" t="s">
        <v>161</v>
      </c>
    </row>
    <row r="255" s="2" customFormat="1" ht="24.15" customHeight="1">
      <c r="A255" s="41"/>
      <c r="B255" s="42"/>
      <c r="C255" s="215" t="s">
        <v>391</v>
      </c>
      <c r="D255" s="215" t="s">
        <v>163</v>
      </c>
      <c r="E255" s="216" t="s">
        <v>392</v>
      </c>
      <c r="F255" s="217" t="s">
        <v>393</v>
      </c>
      <c r="G255" s="218" t="s">
        <v>387</v>
      </c>
      <c r="H255" s="219">
        <v>1</v>
      </c>
      <c r="I255" s="220"/>
      <c r="J255" s="221">
        <f>ROUND(I255*H255,2)</f>
        <v>0</v>
      </c>
      <c r="K255" s="217" t="s">
        <v>167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0.062</v>
      </c>
      <c r="T255" s="225">
        <f>S255*H255</f>
        <v>0.062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168</v>
      </c>
      <c r="AT255" s="226" t="s">
        <v>163</v>
      </c>
      <c r="AU255" s="226" t="s">
        <v>79</v>
      </c>
      <c r="AY255" s="20" t="s">
        <v>161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168</v>
      </c>
      <c r="BM255" s="226" t="s">
        <v>394</v>
      </c>
    </row>
    <row r="256" s="2" customFormat="1">
      <c r="A256" s="41"/>
      <c r="B256" s="42"/>
      <c r="C256" s="43"/>
      <c r="D256" s="228" t="s">
        <v>170</v>
      </c>
      <c r="E256" s="43"/>
      <c r="F256" s="229" t="s">
        <v>395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170</v>
      </c>
      <c r="AU256" s="20" t="s">
        <v>79</v>
      </c>
    </row>
    <row r="257" s="13" customFormat="1">
      <c r="A257" s="13"/>
      <c r="B257" s="235"/>
      <c r="C257" s="236"/>
      <c r="D257" s="233" t="s">
        <v>178</v>
      </c>
      <c r="E257" s="237" t="s">
        <v>19</v>
      </c>
      <c r="F257" s="238" t="s">
        <v>396</v>
      </c>
      <c r="G257" s="236"/>
      <c r="H257" s="239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178</v>
      </c>
      <c r="AU257" s="245" t="s">
        <v>79</v>
      </c>
      <c r="AV257" s="13" t="s">
        <v>79</v>
      </c>
      <c r="AW257" s="13" t="s">
        <v>31</v>
      </c>
      <c r="AX257" s="13" t="s">
        <v>77</v>
      </c>
      <c r="AY257" s="245" t="s">
        <v>161</v>
      </c>
    </row>
    <row r="258" s="2" customFormat="1" ht="24.15" customHeight="1">
      <c r="A258" s="41"/>
      <c r="B258" s="42"/>
      <c r="C258" s="215" t="s">
        <v>397</v>
      </c>
      <c r="D258" s="215" t="s">
        <v>163</v>
      </c>
      <c r="E258" s="216" t="s">
        <v>398</v>
      </c>
      <c r="F258" s="217" t="s">
        <v>399</v>
      </c>
      <c r="G258" s="218" t="s">
        <v>387</v>
      </c>
      <c r="H258" s="219">
        <v>19</v>
      </c>
      <c r="I258" s="220"/>
      <c r="J258" s="221">
        <f>ROUND(I258*H258,2)</f>
        <v>0</v>
      </c>
      <c r="K258" s="217" t="s">
        <v>167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0.097000000000000003</v>
      </c>
      <c r="T258" s="225">
        <f>S258*H258</f>
        <v>1.843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168</v>
      </c>
      <c r="AT258" s="226" t="s">
        <v>163</v>
      </c>
      <c r="AU258" s="226" t="s">
        <v>79</v>
      </c>
      <c r="AY258" s="20" t="s">
        <v>161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168</v>
      </c>
      <c r="BM258" s="226" t="s">
        <v>400</v>
      </c>
    </row>
    <row r="259" s="2" customFormat="1">
      <c r="A259" s="41"/>
      <c r="B259" s="42"/>
      <c r="C259" s="43"/>
      <c r="D259" s="228" t="s">
        <v>170</v>
      </c>
      <c r="E259" s="43"/>
      <c r="F259" s="229" t="s">
        <v>401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170</v>
      </c>
      <c r="AU259" s="20" t="s">
        <v>79</v>
      </c>
    </row>
    <row r="260" s="13" customFormat="1">
      <c r="A260" s="13"/>
      <c r="B260" s="235"/>
      <c r="C260" s="236"/>
      <c r="D260" s="233" t="s">
        <v>178</v>
      </c>
      <c r="E260" s="237" t="s">
        <v>19</v>
      </c>
      <c r="F260" s="238" t="s">
        <v>402</v>
      </c>
      <c r="G260" s="236"/>
      <c r="H260" s="239">
        <v>7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178</v>
      </c>
      <c r="AU260" s="245" t="s">
        <v>79</v>
      </c>
      <c r="AV260" s="13" t="s">
        <v>79</v>
      </c>
      <c r="AW260" s="13" t="s">
        <v>31</v>
      </c>
      <c r="AX260" s="13" t="s">
        <v>69</v>
      </c>
      <c r="AY260" s="245" t="s">
        <v>161</v>
      </c>
    </row>
    <row r="261" s="13" customFormat="1">
      <c r="A261" s="13"/>
      <c r="B261" s="235"/>
      <c r="C261" s="236"/>
      <c r="D261" s="233" t="s">
        <v>178</v>
      </c>
      <c r="E261" s="237" t="s">
        <v>19</v>
      </c>
      <c r="F261" s="238" t="s">
        <v>403</v>
      </c>
      <c r="G261" s="236"/>
      <c r="H261" s="239">
        <v>3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178</v>
      </c>
      <c r="AU261" s="245" t="s">
        <v>79</v>
      </c>
      <c r="AV261" s="13" t="s">
        <v>79</v>
      </c>
      <c r="AW261" s="13" t="s">
        <v>31</v>
      </c>
      <c r="AX261" s="13" t="s">
        <v>69</v>
      </c>
      <c r="AY261" s="245" t="s">
        <v>161</v>
      </c>
    </row>
    <row r="262" s="13" customFormat="1">
      <c r="A262" s="13"/>
      <c r="B262" s="235"/>
      <c r="C262" s="236"/>
      <c r="D262" s="233" t="s">
        <v>178</v>
      </c>
      <c r="E262" s="237" t="s">
        <v>19</v>
      </c>
      <c r="F262" s="238" t="s">
        <v>404</v>
      </c>
      <c r="G262" s="236"/>
      <c r="H262" s="239">
        <v>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178</v>
      </c>
      <c r="AU262" s="245" t="s">
        <v>79</v>
      </c>
      <c r="AV262" s="13" t="s">
        <v>79</v>
      </c>
      <c r="AW262" s="13" t="s">
        <v>31</v>
      </c>
      <c r="AX262" s="13" t="s">
        <v>69</v>
      </c>
      <c r="AY262" s="245" t="s">
        <v>161</v>
      </c>
    </row>
    <row r="263" s="13" customFormat="1">
      <c r="A263" s="13"/>
      <c r="B263" s="235"/>
      <c r="C263" s="236"/>
      <c r="D263" s="233" t="s">
        <v>178</v>
      </c>
      <c r="E263" s="237" t="s">
        <v>19</v>
      </c>
      <c r="F263" s="238" t="s">
        <v>405</v>
      </c>
      <c r="G263" s="236"/>
      <c r="H263" s="239">
        <v>7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178</v>
      </c>
      <c r="AU263" s="245" t="s">
        <v>79</v>
      </c>
      <c r="AV263" s="13" t="s">
        <v>79</v>
      </c>
      <c r="AW263" s="13" t="s">
        <v>31</v>
      </c>
      <c r="AX263" s="13" t="s">
        <v>69</v>
      </c>
      <c r="AY263" s="245" t="s">
        <v>161</v>
      </c>
    </row>
    <row r="264" s="15" customFormat="1">
      <c r="A264" s="15"/>
      <c r="B264" s="256"/>
      <c r="C264" s="257"/>
      <c r="D264" s="233" t="s">
        <v>178</v>
      </c>
      <c r="E264" s="258" t="s">
        <v>19</v>
      </c>
      <c r="F264" s="259" t="s">
        <v>221</v>
      </c>
      <c r="G264" s="257"/>
      <c r="H264" s="260">
        <v>19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178</v>
      </c>
      <c r="AU264" s="266" t="s">
        <v>79</v>
      </c>
      <c r="AV264" s="15" t="s">
        <v>168</v>
      </c>
      <c r="AW264" s="15" t="s">
        <v>31</v>
      </c>
      <c r="AX264" s="15" t="s">
        <v>77</v>
      </c>
      <c r="AY264" s="266" t="s">
        <v>161</v>
      </c>
    </row>
    <row r="265" s="2" customFormat="1" ht="24.15" customHeight="1">
      <c r="A265" s="41"/>
      <c r="B265" s="42"/>
      <c r="C265" s="215" t="s">
        <v>406</v>
      </c>
      <c r="D265" s="215" t="s">
        <v>163</v>
      </c>
      <c r="E265" s="216" t="s">
        <v>407</v>
      </c>
      <c r="F265" s="217" t="s">
        <v>408</v>
      </c>
      <c r="G265" s="218" t="s">
        <v>189</v>
      </c>
      <c r="H265" s="219">
        <v>11.6</v>
      </c>
      <c r="I265" s="220"/>
      <c r="J265" s="221">
        <f>ROUND(I265*H265,2)</f>
        <v>0</v>
      </c>
      <c r="K265" s="217" t="s">
        <v>167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0.0089999999999999993</v>
      </c>
      <c r="T265" s="225">
        <f>S265*H265</f>
        <v>0.10439999999999999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168</v>
      </c>
      <c r="AT265" s="226" t="s">
        <v>163</v>
      </c>
      <c r="AU265" s="226" t="s">
        <v>79</v>
      </c>
      <c r="AY265" s="20" t="s">
        <v>161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168</v>
      </c>
      <c r="BM265" s="226" t="s">
        <v>409</v>
      </c>
    </row>
    <row r="266" s="2" customFormat="1">
      <c r="A266" s="41"/>
      <c r="B266" s="42"/>
      <c r="C266" s="43"/>
      <c r="D266" s="228" t="s">
        <v>170</v>
      </c>
      <c r="E266" s="43"/>
      <c r="F266" s="229" t="s">
        <v>410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170</v>
      </c>
      <c r="AU266" s="20" t="s">
        <v>79</v>
      </c>
    </row>
    <row r="267" s="13" customFormat="1">
      <c r="A267" s="13"/>
      <c r="B267" s="235"/>
      <c r="C267" s="236"/>
      <c r="D267" s="233" t="s">
        <v>178</v>
      </c>
      <c r="E267" s="237" t="s">
        <v>19</v>
      </c>
      <c r="F267" s="238" t="s">
        <v>411</v>
      </c>
      <c r="G267" s="236"/>
      <c r="H267" s="239">
        <v>11.6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178</v>
      </c>
      <c r="AU267" s="245" t="s">
        <v>79</v>
      </c>
      <c r="AV267" s="13" t="s">
        <v>79</v>
      </c>
      <c r="AW267" s="13" t="s">
        <v>31</v>
      </c>
      <c r="AX267" s="13" t="s">
        <v>77</v>
      </c>
      <c r="AY267" s="245" t="s">
        <v>161</v>
      </c>
    </row>
    <row r="268" s="2" customFormat="1" ht="24.15" customHeight="1">
      <c r="A268" s="41"/>
      <c r="B268" s="42"/>
      <c r="C268" s="215" t="s">
        <v>412</v>
      </c>
      <c r="D268" s="215" t="s">
        <v>163</v>
      </c>
      <c r="E268" s="216" t="s">
        <v>413</v>
      </c>
      <c r="F268" s="217" t="s">
        <v>414</v>
      </c>
      <c r="G268" s="218" t="s">
        <v>189</v>
      </c>
      <c r="H268" s="219">
        <v>72.799999999999997</v>
      </c>
      <c r="I268" s="220"/>
      <c r="J268" s="221">
        <f>ROUND(I268*H268,2)</f>
        <v>0</v>
      </c>
      <c r="K268" s="217" t="s">
        <v>167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0.014999999999999999</v>
      </c>
      <c r="T268" s="225">
        <f>S268*H268</f>
        <v>1.0919999999999999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168</v>
      </c>
      <c r="AT268" s="226" t="s">
        <v>163</v>
      </c>
      <c r="AU268" s="226" t="s">
        <v>79</v>
      </c>
      <c r="AY268" s="20" t="s">
        <v>161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168</v>
      </c>
      <c r="BM268" s="226" t="s">
        <v>415</v>
      </c>
    </row>
    <row r="269" s="2" customFormat="1">
      <c r="A269" s="41"/>
      <c r="B269" s="42"/>
      <c r="C269" s="43"/>
      <c r="D269" s="228" t="s">
        <v>170</v>
      </c>
      <c r="E269" s="43"/>
      <c r="F269" s="229" t="s">
        <v>416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170</v>
      </c>
      <c r="AU269" s="20" t="s">
        <v>79</v>
      </c>
    </row>
    <row r="270" s="13" customFormat="1">
      <c r="A270" s="13"/>
      <c r="B270" s="235"/>
      <c r="C270" s="236"/>
      <c r="D270" s="233" t="s">
        <v>178</v>
      </c>
      <c r="E270" s="237" t="s">
        <v>19</v>
      </c>
      <c r="F270" s="238" t="s">
        <v>417</v>
      </c>
      <c r="G270" s="236"/>
      <c r="H270" s="239">
        <v>22.399999999999999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178</v>
      </c>
      <c r="AU270" s="245" t="s">
        <v>79</v>
      </c>
      <c r="AV270" s="13" t="s">
        <v>79</v>
      </c>
      <c r="AW270" s="13" t="s">
        <v>31</v>
      </c>
      <c r="AX270" s="13" t="s">
        <v>69</v>
      </c>
      <c r="AY270" s="245" t="s">
        <v>161</v>
      </c>
    </row>
    <row r="271" s="13" customFormat="1">
      <c r="A271" s="13"/>
      <c r="B271" s="235"/>
      <c r="C271" s="236"/>
      <c r="D271" s="233" t="s">
        <v>178</v>
      </c>
      <c r="E271" s="237" t="s">
        <v>19</v>
      </c>
      <c r="F271" s="238" t="s">
        <v>418</v>
      </c>
      <c r="G271" s="236"/>
      <c r="H271" s="239">
        <v>21.600000000000001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178</v>
      </c>
      <c r="AU271" s="245" t="s">
        <v>79</v>
      </c>
      <c r="AV271" s="13" t="s">
        <v>79</v>
      </c>
      <c r="AW271" s="13" t="s">
        <v>31</v>
      </c>
      <c r="AX271" s="13" t="s">
        <v>69</v>
      </c>
      <c r="AY271" s="245" t="s">
        <v>161</v>
      </c>
    </row>
    <row r="272" s="13" customFormat="1">
      <c r="A272" s="13"/>
      <c r="B272" s="235"/>
      <c r="C272" s="236"/>
      <c r="D272" s="233" t="s">
        <v>178</v>
      </c>
      <c r="E272" s="237" t="s">
        <v>19</v>
      </c>
      <c r="F272" s="238" t="s">
        <v>419</v>
      </c>
      <c r="G272" s="236"/>
      <c r="H272" s="239">
        <v>14.4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178</v>
      </c>
      <c r="AU272" s="245" t="s">
        <v>79</v>
      </c>
      <c r="AV272" s="13" t="s">
        <v>79</v>
      </c>
      <c r="AW272" s="13" t="s">
        <v>31</v>
      </c>
      <c r="AX272" s="13" t="s">
        <v>69</v>
      </c>
      <c r="AY272" s="245" t="s">
        <v>161</v>
      </c>
    </row>
    <row r="273" s="13" customFormat="1">
      <c r="A273" s="13"/>
      <c r="B273" s="235"/>
      <c r="C273" s="236"/>
      <c r="D273" s="233" t="s">
        <v>178</v>
      </c>
      <c r="E273" s="237" t="s">
        <v>19</v>
      </c>
      <c r="F273" s="238" t="s">
        <v>420</v>
      </c>
      <c r="G273" s="236"/>
      <c r="H273" s="239">
        <v>14.4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178</v>
      </c>
      <c r="AU273" s="245" t="s">
        <v>79</v>
      </c>
      <c r="AV273" s="13" t="s">
        <v>79</v>
      </c>
      <c r="AW273" s="13" t="s">
        <v>31</v>
      </c>
      <c r="AX273" s="13" t="s">
        <v>69</v>
      </c>
      <c r="AY273" s="245" t="s">
        <v>161</v>
      </c>
    </row>
    <row r="274" s="15" customFormat="1">
      <c r="A274" s="15"/>
      <c r="B274" s="256"/>
      <c r="C274" s="257"/>
      <c r="D274" s="233" t="s">
        <v>178</v>
      </c>
      <c r="E274" s="258" t="s">
        <v>19</v>
      </c>
      <c r="F274" s="259" t="s">
        <v>221</v>
      </c>
      <c r="G274" s="257"/>
      <c r="H274" s="260">
        <v>72.799999999999997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178</v>
      </c>
      <c r="AU274" s="266" t="s">
        <v>79</v>
      </c>
      <c r="AV274" s="15" t="s">
        <v>168</v>
      </c>
      <c r="AW274" s="15" t="s">
        <v>31</v>
      </c>
      <c r="AX274" s="15" t="s">
        <v>77</v>
      </c>
      <c r="AY274" s="266" t="s">
        <v>161</v>
      </c>
    </row>
    <row r="275" s="2" customFormat="1" ht="24.15" customHeight="1">
      <c r="A275" s="41"/>
      <c r="B275" s="42"/>
      <c r="C275" s="215" t="s">
        <v>421</v>
      </c>
      <c r="D275" s="215" t="s">
        <v>163</v>
      </c>
      <c r="E275" s="216" t="s">
        <v>422</v>
      </c>
      <c r="F275" s="217" t="s">
        <v>423</v>
      </c>
      <c r="G275" s="218" t="s">
        <v>189</v>
      </c>
      <c r="H275" s="219">
        <v>11.4</v>
      </c>
      <c r="I275" s="220"/>
      <c r="J275" s="221">
        <f>ROUND(I275*H275,2)</f>
        <v>0</v>
      </c>
      <c r="K275" s="217" t="s">
        <v>167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0.065000000000000002</v>
      </c>
      <c r="T275" s="225">
        <f>S275*H275</f>
        <v>0.7410000000000001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168</v>
      </c>
      <c r="AT275" s="226" t="s">
        <v>163</v>
      </c>
      <c r="AU275" s="226" t="s">
        <v>79</v>
      </c>
      <c r="AY275" s="20" t="s">
        <v>161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168</v>
      </c>
      <c r="BM275" s="226" t="s">
        <v>424</v>
      </c>
    </row>
    <row r="276" s="2" customFormat="1">
      <c r="A276" s="41"/>
      <c r="B276" s="42"/>
      <c r="C276" s="43"/>
      <c r="D276" s="228" t="s">
        <v>170</v>
      </c>
      <c r="E276" s="43"/>
      <c r="F276" s="229" t="s">
        <v>425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170</v>
      </c>
      <c r="AU276" s="20" t="s">
        <v>79</v>
      </c>
    </row>
    <row r="277" s="13" customFormat="1">
      <c r="A277" s="13"/>
      <c r="B277" s="235"/>
      <c r="C277" s="236"/>
      <c r="D277" s="233" t="s">
        <v>178</v>
      </c>
      <c r="E277" s="237" t="s">
        <v>19</v>
      </c>
      <c r="F277" s="238" t="s">
        <v>426</v>
      </c>
      <c r="G277" s="236"/>
      <c r="H277" s="239">
        <v>11.4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178</v>
      </c>
      <c r="AU277" s="245" t="s">
        <v>79</v>
      </c>
      <c r="AV277" s="13" t="s">
        <v>79</v>
      </c>
      <c r="AW277" s="13" t="s">
        <v>31</v>
      </c>
      <c r="AX277" s="13" t="s">
        <v>77</v>
      </c>
      <c r="AY277" s="245" t="s">
        <v>161</v>
      </c>
    </row>
    <row r="278" s="2" customFormat="1" ht="24.15" customHeight="1">
      <c r="A278" s="41"/>
      <c r="B278" s="42"/>
      <c r="C278" s="215" t="s">
        <v>427</v>
      </c>
      <c r="D278" s="215" t="s">
        <v>163</v>
      </c>
      <c r="E278" s="216" t="s">
        <v>428</v>
      </c>
      <c r="F278" s="217" t="s">
        <v>429</v>
      </c>
      <c r="G278" s="218" t="s">
        <v>166</v>
      </c>
      <c r="H278" s="219">
        <v>48.880000000000003</v>
      </c>
      <c r="I278" s="220"/>
      <c r="J278" s="221">
        <f>ROUND(I278*H278,2)</f>
        <v>0</v>
      </c>
      <c r="K278" s="217" t="s">
        <v>167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0.029000000000000001</v>
      </c>
      <c r="T278" s="225">
        <f>S278*H278</f>
        <v>1.4175200000000001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168</v>
      </c>
      <c r="AT278" s="226" t="s">
        <v>163</v>
      </c>
      <c r="AU278" s="226" t="s">
        <v>79</v>
      </c>
      <c r="AY278" s="20" t="s">
        <v>161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168</v>
      </c>
      <c r="BM278" s="226" t="s">
        <v>430</v>
      </c>
    </row>
    <row r="279" s="2" customFormat="1">
      <c r="A279" s="41"/>
      <c r="B279" s="42"/>
      <c r="C279" s="43"/>
      <c r="D279" s="228" t="s">
        <v>170</v>
      </c>
      <c r="E279" s="43"/>
      <c r="F279" s="229" t="s">
        <v>431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170</v>
      </c>
      <c r="AU279" s="20" t="s">
        <v>79</v>
      </c>
    </row>
    <row r="280" s="13" customFormat="1">
      <c r="A280" s="13"/>
      <c r="B280" s="235"/>
      <c r="C280" s="236"/>
      <c r="D280" s="233" t="s">
        <v>178</v>
      </c>
      <c r="E280" s="237" t="s">
        <v>19</v>
      </c>
      <c r="F280" s="238" t="s">
        <v>432</v>
      </c>
      <c r="G280" s="236"/>
      <c r="H280" s="239">
        <v>48.880000000000003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178</v>
      </c>
      <c r="AU280" s="245" t="s">
        <v>79</v>
      </c>
      <c r="AV280" s="13" t="s">
        <v>79</v>
      </c>
      <c r="AW280" s="13" t="s">
        <v>31</v>
      </c>
      <c r="AX280" s="13" t="s">
        <v>77</v>
      </c>
      <c r="AY280" s="245" t="s">
        <v>161</v>
      </c>
    </row>
    <row r="281" s="2" customFormat="1" ht="24.15" customHeight="1">
      <c r="A281" s="41"/>
      <c r="B281" s="42"/>
      <c r="C281" s="215" t="s">
        <v>433</v>
      </c>
      <c r="D281" s="215" t="s">
        <v>163</v>
      </c>
      <c r="E281" s="216" t="s">
        <v>434</v>
      </c>
      <c r="F281" s="217" t="s">
        <v>435</v>
      </c>
      <c r="G281" s="218" t="s">
        <v>206</v>
      </c>
      <c r="H281" s="219">
        <v>240.31200000000001</v>
      </c>
      <c r="I281" s="220"/>
      <c r="J281" s="221">
        <f>ROUND(I281*H281,2)</f>
        <v>0</v>
      </c>
      <c r="K281" s="217" t="s">
        <v>167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0.45000000000000001</v>
      </c>
      <c r="T281" s="225">
        <f>S281*H281</f>
        <v>108.14040000000001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168</v>
      </c>
      <c r="AT281" s="226" t="s">
        <v>163</v>
      </c>
      <c r="AU281" s="226" t="s">
        <v>79</v>
      </c>
      <c r="AY281" s="20" t="s">
        <v>161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168</v>
      </c>
      <c r="BM281" s="226" t="s">
        <v>436</v>
      </c>
    </row>
    <row r="282" s="2" customFormat="1">
      <c r="A282" s="41"/>
      <c r="B282" s="42"/>
      <c r="C282" s="43"/>
      <c r="D282" s="228" t="s">
        <v>170</v>
      </c>
      <c r="E282" s="43"/>
      <c r="F282" s="229" t="s">
        <v>437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170</v>
      </c>
      <c r="AU282" s="20" t="s">
        <v>79</v>
      </c>
    </row>
    <row r="283" s="13" customFormat="1">
      <c r="A283" s="13"/>
      <c r="B283" s="235"/>
      <c r="C283" s="236"/>
      <c r="D283" s="233" t="s">
        <v>178</v>
      </c>
      <c r="E283" s="237" t="s">
        <v>19</v>
      </c>
      <c r="F283" s="238" t="s">
        <v>438</v>
      </c>
      <c r="G283" s="236"/>
      <c r="H283" s="239">
        <v>222.91200000000001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178</v>
      </c>
      <c r="AU283" s="245" t="s">
        <v>79</v>
      </c>
      <c r="AV283" s="13" t="s">
        <v>79</v>
      </c>
      <c r="AW283" s="13" t="s">
        <v>31</v>
      </c>
      <c r="AX283" s="13" t="s">
        <v>69</v>
      </c>
      <c r="AY283" s="245" t="s">
        <v>161</v>
      </c>
    </row>
    <row r="284" s="13" customFormat="1">
      <c r="A284" s="13"/>
      <c r="B284" s="235"/>
      <c r="C284" s="236"/>
      <c r="D284" s="233" t="s">
        <v>178</v>
      </c>
      <c r="E284" s="237" t="s">
        <v>19</v>
      </c>
      <c r="F284" s="238" t="s">
        <v>439</v>
      </c>
      <c r="G284" s="236"/>
      <c r="H284" s="239">
        <v>17.399999999999999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178</v>
      </c>
      <c r="AU284" s="245" t="s">
        <v>79</v>
      </c>
      <c r="AV284" s="13" t="s">
        <v>79</v>
      </c>
      <c r="AW284" s="13" t="s">
        <v>31</v>
      </c>
      <c r="AX284" s="13" t="s">
        <v>69</v>
      </c>
      <c r="AY284" s="245" t="s">
        <v>161</v>
      </c>
    </row>
    <row r="285" s="15" customFormat="1">
      <c r="A285" s="15"/>
      <c r="B285" s="256"/>
      <c r="C285" s="257"/>
      <c r="D285" s="233" t="s">
        <v>178</v>
      </c>
      <c r="E285" s="258" t="s">
        <v>19</v>
      </c>
      <c r="F285" s="259" t="s">
        <v>221</v>
      </c>
      <c r="G285" s="257"/>
      <c r="H285" s="260">
        <v>240.31200000000001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178</v>
      </c>
      <c r="AU285" s="266" t="s">
        <v>79</v>
      </c>
      <c r="AV285" s="15" t="s">
        <v>168</v>
      </c>
      <c r="AW285" s="15" t="s">
        <v>31</v>
      </c>
      <c r="AX285" s="15" t="s">
        <v>77</v>
      </c>
      <c r="AY285" s="266" t="s">
        <v>161</v>
      </c>
    </row>
    <row r="286" s="2" customFormat="1" ht="24.15" customHeight="1">
      <c r="A286" s="41"/>
      <c r="B286" s="42"/>
      <c r="C286" s="215" t="s">
        <v>440</v>
      </c>
      <c r="D286" s="215" t="s">
        <v>163</v>
      </c>
      <c r="E286" s="216" t="s">
        <v>441</v>
      </c>
      <c r="F286" s="217" t="s">
        <v>442</v>
      </c>
      <c r="G286" s="218" t="s">
        <v>214</v>
      </c>
      <c r="H286" s="219">
        <v>397.90899999999999</v>
      </c>
      <c r="I286" s="220"/>
      <c r="J286" s="221">
        <f>ROUND(I286*H286,2)</f>
        <v>0</v>
      </c>
      <c r="K286" s="217" t="s">
        <v>167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168</v>
      </c>
      <c r="AT286" s="226" t="s">
        <v>163</v>
      </c>
      <c r="AU286" s="226" t="s">
        <v>79</v>
      </c>
      <c r="AY286" s="20" t="s">
        <v>161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168</v>
      </c>
      <c r="BM286" s="226" t="s">
        <v>443</v>
      </c>
    </row>
    <row r="287" s="2" customFormat="1">
      <c r="A287" s="41"/>
      <c r="B287" s="42"/>
      <c r="C287" s="43"/>
      <c r="D287" s="228" t="s">
        <v>170</v>
      </c>
      <c r="E287" s="43"/>
      <c r="F287" s="229" t="s">
        <v>444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170</v>
      </c>
      <c r="AU287" s="20" t="s">
        <v>79</v>
      </c>
    </row>
    <row r="288" s="12" customFormat="1" ht="22.8" customHeight="1">
      <c r="A288" s="12"/>
      <c r="B288" s="199"/>
      <c r="C288" s="200"/>
      <c r="D288" s="201" t="s">
        <v>68</v>
      </c>
      <c r="E288" s="213" t="s">
        <v>445</v>
      </c>
      <c r="F288" s="213" t="s">
        <v>446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SUM(P289:P325)</f>
        <v>0</v>
      </c>
      <c r="Q288" s="207"/>
      <c r="R288" s="208">
        <f>SUM(R289:R325)</f>
        <v>0</v>
      </c>
      <c r="S288" s="207"/>
      <c r="T288" s="209">
        <f>SUM(T289:T325)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77</v>
      </c>
      <c r="AT288" s="211" t="s">
        <v>68</v>
      </c>
      <c r="AU288" s="211" t="s">
        <v>77</v>
      </c>
      <c r="AY288" s="210" t="s">
        <v>161</v>
      </c>
      <c r="BK288" s="212">
        <f>SUM(BK289:BK325)</f>
        <v>0</v>
      </c>
    </row>
    <row r="289" s="2" customFormat="1" ht="16.5" customHeight="1">
      <c r="A289" s="41"/>
      <c r="B289" s="42"/>
      <c r="C289" s="215" t="s">
        <v>447</v>
      </c>
      <c r="D289" s="215" t="s">
        <v>163</v>
      </c>
      <c r="E289" s="216" t="s">
        <v>448</v>
      </c>
      <c r="F289" s="217" t="s">
        <v>449</v>
      </c>
      <c r="G289" s="218" t="s">
        <v>214</v>
      </c>
      <c r="H289" s="219">
        <v>108.14</v>
      </c>
      <c r="I289" s="220"/>
      <c r="J289" s="221">
        <f>ROUND(I289*H289,2)</f>
        <v>0</v>
      </c>
      <c r="K289" s="217" t="s">
        <v>167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168</v>
      </c>
      <c r="AT289" s="226" t="s">
        <v>163</v>
      </c>
      <c r="AU289" s="226" t="s">
        <v>79</v>
      </c>
      <c r="AY289" s="20" t="s">
        <v>161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168</v>
      </c>
      <c r="BM289" s="226" t="s">
        <v>450</v>
      </c>
    </row>
    <row r="290" s="2" customFormat="1">
      <c r="A290" s="41"/>
      <c r="B290" s="42"/>
      <c r="C290" s="43"/>
      <c r="D290" s="228" t="s">
        <v>170</v>
      </c>
      <c r="E290" s="43"/>
      <c r="F290" s="229" t="s">
        <v>451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170</v>
      </c>
      <c r="AU290" s="20" t="s">
        <v>79</v>
      </c>
    </row>
    <row r="291" s="13" customFormat="1">
      <c r="A291" s="13"/>
      <c r="B291" s="235"/>
      <c r="C291" s="236"/>
      <c r="D291" s="233" t="s">
        <v>178</v>
      </c>
      <c r="E291" s="237" t="s">
        <v>19</v>
      </c>
      <c r="F291" s="238" t="s">
        <v>452</v>
      </c>
      <c r="G291" s="236"/>
      <c r="H291" s="239">
        <v>108.14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178</v>
      </c>
      <c r="AU291" s="245" t="s">
        <v>79</v>
      </c>
      <c r="AV291" s="13" t="s">
        <v>79</v>
      </c>
      <c r="AW291" s="13" t="s">
        <v>31</v>
      </c>
      <c r="AX291" s="13" t="s">
        <v>77</v>
      </c>
      <c r="AY291" s="245" t="s">
        <v>161</v>
      </c>
    </row>
    <row r="292" s="2" customFormat="1" ht="21.75" customHeight="1">
      <c r="A292" s="41"/>
      <c r="B292" s="42"/>
      <c r="C292" s="215" t="s">
        <v>453</v>
      </c>
      <c r="D292" s="215" t="s">
        <v>163</v>
      </c>
      <c r="E292" s="216" t="s">
        <v>454</v>
      </c>
      <c r="F292" s="217" t="s">
        <v>455</v>
      </c>
      <c r="G292" s="218" t="s">
        <v>214</v>
      </c>
      <c r="H292" s="219">
        <v>397.90899999999999</v>
      </c>
      <c r="I292" s="220"/>
      <c r="J292" s="221">
        <f>ROUND(I292*H292,2)</f>
        <v>0</v>
      </c>
      <c r="K292" s="217" t="s">
        <v>167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168</v>
      </c>
      <c r="AT292" s="226" t="s">
        <v>163</v>
      </c>
      <c r="AU292" s="226" t="s">
        <v>79</v>
      </c>
      <c r="AY292" s="20" t="s">
        <v>161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168</v>
      </c>
      <c r="BM292" s="226" t="s">
        <v>456</v>
      </c>
    </row>
    <row r="293" s="2" customFormat="1">
      <c r="A293" s="41"/>
      <c r="B293" s="42"/>
      <c r="C293" s="43"/>
      <c r="D293" s="228" t="s">
        <v>170</v>
      </c>
      <c r="E293" s="43"/>
      <c r="F293" s="229" t="s">
        <v>457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170</v>
      </c>
      <c r="AU293" s="20" t="s">
        <v>79</v>
      </c>
    </row>
    <row r="294" s="2" customFormat="1" ht="24.15" customHeight="1">
      <c r="A294" s="41"/>
      <c r="B294" s="42"/>
      <c r="C294" s="215" t="s">
        <v>458</v>
      </c>
      <c r="D294" s="215" t="s">
        <v>163</v>
      </c>
      <c r="E294" s="216" t="s">
        <v>459</v>
      </c>
      <c r="F294" s="217" t="s">
        <v>460</v>
      </c>
      <c r="G294" s="218" t="s">
        <v>214</v>
      </c>
      <c r="H294" s="219">
        <v>1586.6199999999999</v>
      </c>
      <c r="I294" s="220"/>
      <c r="J294" s="221">
        <f>ROUND(I294*H294,2)</f>
        <v>0</v>
      </c>
      <c r="K294" s="217" t="s">
        <v>167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168</v>
      </c>
      <c r="AT294" s="226" t="s">
        <v>163</v>
      </c>
      <c r="AU294" s="226" t="s">
        <v>79</v>
      </c>
      <c r="AY294" s="20" t="s">
        <v>161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168</v>
      </c>
      <c r="BM294" s="226" t="s">
        <v>461</v>
      </c>
    </row>
    <row r="295" s="2" customFormat="1">
      <c r="A295" s="41"/>
      <c r="B295" s="42"/>
      <c r="C295" s="43"/>
      <c r="D295" s="228" t="s">
        <v>170</v>
      </c>
      <c r="E295" s="43"/>
      <c r="F295" s="229" t="s">
        <v>462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170</v>
      </c>
      <c r="AU295" s="20" t="s">
        <v>79</v>
      </c>
    </row>
    <row r="296" s="2" customFormat="1">
      <c r="A296" s="41"/>
      <c r="B296" s="42"/>
      <c r="C296" s="43"/>
      <c r="D296" s="233" t="s">
        <v>176</v>
      </c>
      <c r="E296" s="43"/>
      <c r="F296" s="234" t="s">
        <v>463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176</v>
      </c>
      <c r="AU296" s="20" t="s">
        <v>79</v>
      </c>
    </row>
    <row r="297" s="13" customFormat="1">
      <c r="A297" s="13"/>
      <c r="B297" s="235"/>
      <c r="C297" s="236"/>
      <c r="D297" s="233" t="s">
        <v>178</v>
      </c>
      <c r="E297" s="236"/>
      <c r="F297" s="238" t="s">
        <v>464</v>
      </c>
      <c r="G297" s="236"/>
      <c r="H297" s="239">
        <v>1586.6199999999999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178</v>
      </c>
      <c r="AU297" s="245" t="s">
        <v>79</v>
      </c>
      <c r="AV297" s="13" t="s">
        <v>79</v>
      </c>
      <c r="AW297" s="13" t="s">
        <v>4</v>
      </c>
      <c r="AX297" s="13" t="s">
        <v>77</v>
      </c>
      <c r="AY297" s="245" t="s">
        <v>161</v>
      </c>
    </row>
    <row r="298" s="2" customFormat="1" ht="24.15" customHeight="1">
      <c r="A298" s="41"/>
      <c r="B298" s="42"/>
      <c r="C298" s="215" t="s">
        <v>465</v>
      </c>
      <c r="D298" s="215" t="s">
        <v>163</v>
      </c>
      <c r="E298" s="216" t="s">
        <v>459</v>
      </c>
      <c r="F298" s="217" t="s">
        <v>460</v>
      </c>
      <c r="G298" s="218" t="s">
        <v>214</v>
      </c>
      <c r="H298" s="219">
        <v>80.677999999999997</v>
      </c>
      <c r="I298" s="220"/>
      <c r="J298" s="221">
        <f>ROUND(I298*H298,2)</f>
        <v>0</v>
      </c>
      <c r="K298" s="217" t="s">
        <v>167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168</v>
      </c>
      <c r="AT298" s="226" t="s">
        <v>163</v>
      </c>
      <c r="AU298" s="226" t="s">
        <v>79</v>
      </c>
      <c r="AY298" s="20" t="s">
        <v>161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168</v>
      </c>
      <c r="BM298" s="226" t="s">
        <v>466</v>
      </c>
    </row>
    <row r="299" s="2" customFormat="1">
      <c r="A299" s="41"/>
      <c r="B299" s="42"/>
      <c r="C299" s="43"/>
      <c r="D299" s="228" t="s">
        <v>170</v>
      </c>
      <c r="E299" s="43"/>
      <c r="F299" s="229" t="s">
        <v>462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170</v>
      </c>
      <c r="AU299" s="20" t="s">
        <v>79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467</v>
      </c>
      <c r="G300" s="236"/>
      <c r="H300" s="239">
        <v>2.782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79</v>
      </c>
      <c r="AV300" s="13" t="s">
        <v>79</v>
      </c>
      <c r="AW300" s="13" t="s">
        <v>31</v>
      </c>
      <c r="AX300" s="13" t="s">
        <v>77</v>
      </c>
      <c r="AY300" s="245" t="s">
        <v>161</v>
      </c>
    </row>
    <row r="301" s="13" customFormat="1">
      <c r="A301" s="13"/>
      <c r="B301" s="235"/>
      <c r="C301" s="236"/>
      <c r="D301" s="233" t="s">
        <v>178</v>
      </c>
      <c r="E301" s="236"/>
      <c r="F301" s="238" t="s">
        <v>468</v>
      </c>
      <c r="G301" s="236"/>
      <c r="H301" s="239">
        <v>80.677999999999997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178</v>
      </c>
      <c r="AU301" s="245" t="s">
        <v>79</v>
      </c>
      <c r="AV301" s="13" t="s">
        <v>79</v>
      </c>
      <c r="AW301" s="13" t="s">
        <v>4</v>
      </c>
      <c r="AX301" s="13" t="s">
        <v>77</v>
      </c>
      <c r="AY301" s="245" t="s">
        <v>161</v>
      </c>
    </row>
    <row r="302" s="2" customFormat="1" ht="24.15" customHeight="1">
      <c r="A302" s="41"/>
      <c r="B302" s="42"/>
      <c r="C302" s="215" t="s">
        <v>469</v>
      </c>
      <c r="D302" s="215" t="s">
        <v>163</v>
      </c>
      <c r="E302" s="216" t="s">
        <v>470</v>
      </c>
      <c r="F302" s="217" t="s">
        <v>471</v>
      </c>
      <c r="G302" s="218" t="s">
        <v>214</v>
      </c>
      <c r="H302" s="219">
        <v>91.316999999999993</v>
      </c>
      <c r="I302" s="220"/>
      <c r="J302" s="221">
        <f>ROUND(I302*H302,2)</f>
        <v>0</v>
      </c>
      <c r="K302" s="217" t="s">
        <v>167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168</v>
      </c>
      <c r="AT302" s="226" t="s">
        <v>163</v>
      </c>
      <c r="AU302" s="226" t="s">
        <v>79</v>
      </c>
      <c r="AY302" s="20" t="s">
        <v>161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168</v>
      </c>
      <c r="BM302" s="226" t="s">
        <v>472</v>
      </c>
    </row>
    <row r="303" s="2" customFormat="1">
      <c r="A303" s="41"/>
      <c r="B303" s="42"/>
      <c r="C303" s="43"/>
      <c r="D303" s="228" t="s">
        <v>170</v>
      </c>
      <c r="E303" s="43"/>
      <c r="F303" s="229" t="s">
        <v>473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170</v>
      </c>
      <c r="AU303" s="20" t="s">
        <v>79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474</v>
      </c>
      <c r="G304" s="236"/>
      <c r="H304" s="239">
        <v>91.316999999999993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79</v>
      </c>
      <c r="AV304" s="13" t="s">
        <v>79</v>
      </c>
      <c r="AW304" s="13" t="s">
        <v>31</v>
      </c>
      <c r="AX304" s="13" t="s">
        <v>77</v>
      </c>
      <c r="AY304" s="245" t="s">
        <v>161</v>
      </c>
    </row>
    <row r="305" s="2" customFormat="1" ht="24.15" customHeight="1">
      <c r="A305" s="41"/>
      <c r="B305" s="42"/>
      <c r="C305" s="215" t="s">
        <v>475</v>
      </c>
      <c r="D305" s="215" t="s">
        <v>163</v>
      </c>
      <c r="E305" s="216" t="s">
        <v>476</v>
      </c>
      <c r="F305" s="217" t="s">
        <v>477</v>
      </c>
      <c r="G305" s="218" t="s">
        <v>214</v>
      </c>
      <c r="H305" s="219">
        <v>39.652999999999999</v>
      </c>
      <c r="I305" s="220"/>
      <c r="J305" s="221">
        <f>ROUND(I305*H305,2)</f>
        <v>0</v>
      </c>
      <c r="K305" s="217" t="s">
        <v>167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168</v>
      </c>
      <c r="AT305" s="226" t="s">
        <v>163</v>
      </c>
      <c r="AU305" s="226" t="s">
        <v>79</v>
      </c>
      <c r="AY305" s="20" t="s">
        <v>161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168</v>
      </c>
      <c r="BM305" s="226" t="s">
        <v>478</v>
      </c>
    </row>
    <row r="306" s="2" customFormat="1">
      <c r="A306" s="41"/>
      <c r="B306" s="42"/>
      <c r="C306" s="43"/>
      <c r="D306" s="228" t="s">
        <v>170</v>
      </c>
      <c r="E306" s="43"/>
      <c r="F306" s="229" t="s">
        <v>479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170</v>
      </c>
      <c r="AU306" s="20" t="s">
        <v>79</v>
      </c>
    </row>
    <row r="307" s="13" customFormat="1">
      <c r="A307" s="13"/>
      <c r="B307" s="235"/>
      <c r="C307" s="236"/>
      <c r="D307" s="233" t="s">
        <v>178</v>
      </c>
      <c r="E307" s="237" t="s">
        <v>19</v>
      </c>
      <c r="F307" s="238" t="s">
        <v>480</v>
      </c>
      <c r="G307" s="236"/>
      <c r="H307" s="239">
        <v>39.652999999999999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178</v>
      </c>
      <c r="AU307" s="245" t="s">
        <v>79</v>
      </c>
      <c r="AV307" s="13" t="s">
        <v>79</v>
      </c>
      <c r="AW307" s="13" t="s">
        <v>31</v>
      </c>
      <c r="AX307" s="13" t="s">
        <v>77</v>
      </c>
      <c r="AY307" s="245" t="s">
        <v>161</v>
      </c>
    </row>
    <row r="308" s="2" customFormat="1" ht="24.15" customHeight="1">
      <c r="A308" s="41"/>
      <c r="B308" s="42"/>
      <c r="C308" s="215" t="s">
        <v>481</v>
      </c>
      <c r="D308" s="215" t="s">
        <v>163</v>
      </c>
      <c r="E308" s="216" t="s">
        <v>482</v>
      </c>
      <c r="F308" s="217" t="s">
        <v>483</v>
      </c>
      <c r="G308" s="218" t="s">
        <v>214</v>
      </c>
      <c r="H308" s="219">
        <v>79.631</v>
      </c>
      <c r="I308" s="220"/>
      <c r="J308" s="221">
        <f>ROUND(I308*H308,2)</f>
        <v>0</v>
      </c>
      <c r="K308" s="217" t="s">
        <v>167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168</v>
      </c>
      <c r="AT308" s="226" t="s">
        <v>163</v>
      </c>
      <c r="AU308" s="226" t="s">
        <v>79</v>
      </c>
      <c r="AY308" s="20" t="s">
        <v>161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168</v>
      </c>
      <c r="BM308" s="226" t="s">
        <v>484</v>
      </c>
    </row>
    <row r="309" s="2" customFormat="1">
      <c r="A309" s="41"/>
      <c r="B309" s="42"/>
      <c r="C309" s="43"/>
      <c r="D309" s="228" t="s">
        <v>170</v>
      </c>
      <c r="E309" s="43"/>
      <c r="F309" s="229" t="s">
        <v>485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170</v>
      </c>
      <c r="AU309" s="20" t="s">
        <v>79</v>
      </c>
    </row>
    <row r="310" s="13" customFormat="1">
      <c r="A310" s="13"/>
      <c r="B310" s="235"/>
      <c r="C310" s="236"/>
      <c r="D310" s="233" t="s">
        <v>178</v>
      </c>
      <c r="E310" s="237" t="s">
        <v>19</v>
      </c>
      <c r="F310" s="238" t="s">
        <v>486</v>
      </c>
      <c r="G310" s="236"/>
      <c r="H310" s="239">
        <v>79.631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178</v>
      </c>
      <c r="AU310" s="245" t="s">
        <v>79</v>
      </c>
      <c r="AV310" s="13" t="s">
        <v>79</v>
      </c>
      <c r="AW310" s="13" t="s">
        <v>31</v>
      </c>
      <c r="AX310" s="13" t="s">
        <v>77</v>
      </c>
      <c r="AY310" s="245" t="s">
        <v>161</v>
      </c>
    </row>
    <row r="311" s="2" customFormat="1" ht="24.15" customHeight="1">
      <c r="A311" s="41"/>
      <c r="B311" s="42"/>
      <c r="C311" s="215" t="s">
        <v>487</v>
      </c>
      <c r="D311" s="215" t="s">
        <v>163</v>
      </c>
      <c r="E311" s="216" t="s">
        <v>488</v>
      </c>
      <c r="F311" s="217" t="s">
        <v>489</v>
      </c>
      <c r="G311" s="218" t="s">
        <v>214</v>
      </c>
      <c r="H311" s="219">
        <v>128.43799999999999</v>
      </c>
      <c r="I311" s="220"/>
      <c r="J311" s="221">
        <f>ROUND(I311*H311,2)</f>
        <v>0</v>
      </c>
      <c r="K311" s="217" t="s">
        <v>167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168</v>
      </c>
      <c r="AT311" s="226" t="s">
        <v>163</v>
      </c>
      <c r="AU311" s="226" t="s">
        <v>79</v>
      </c>
      <c r="AY311" s="20" t="s">
        <v>161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168</v>
      </c>
      <c r="BM311" s="226" t="s">
        <v>490</v>
      </c>
    </row>
    <row r="312" s="2" customFormat="1">
      <c r="A312" s="41"/>
      <c r="B312" s="42"/>
      <c r="C312" s="43"/>
      <c r="D312" s="228" t="s">
        <v>170</v>
      </c>
      <c r="E312" s="43"/>
      <c r="F312" s="229" t="s">
        <v>491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170</v>
      </c>
      <c r="AU312" s="20" t="s">
        <v>79</v>
      </c>
    </row>
    <row r="313" s="13" customFormat="1">
      <c r="A313" s="13"/>
      <c r="B313" s="235"/>
      <c r="C313" s="236"/>
      <c r="D313" s="233" t="s">
        <v>178</v>
      </c>
      <c r="E313" s="237" t="s">
        <v>19</v>
      </c>
      <c r="F313" s="238" t="s">
        <v>492</v>
      </c>
      <c r="G313" s="236"/>
      <c r="H313" s="239">
        <v>128.43799999999999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178</v>
      </c>
      <c r="AU313" s="245" t="s">
        <v>79</v>
      </c>
      <c r="AV313" s="13" t="s">
        <v>79</v>
      </c>
      <c r="AW313" s="13" t="s">
        <v>31</v>
      </c>
      <c r="AX313" s="13" t="s">
        <v>77</v>
      </c>
      <c r="AY313" s="245" t="s">
        <v>161</v>
      </c>
    </row>
    <row r="314" s="2" customFormat="1" ht="24.15" customHeight="1">
      <c r="A314" s="41"/>
      <c r="B314" s="42"/>
      <c r="C314" s="215" t="s">
        <v>493</v>
      </c>
      <c r="D314" s="215" t="s">
        <v>163</v>
      </c>
      <c r="E314" s="216" t="s">
        <v>494</v>
      </c>
      <c r="F314" s="217" t="s">
        <v>495</v>
      </c>
      <c r="G314" s="218" t="s">
        <v>214</v>
      </c>
      <c r="H314" s="219">
        <v>6.4909999999999997</v>
      </c>
      <c r="I314" s="220"/>
      <c r="J314" s="221">
        <f>ROUND(I314*H314,2)</f>
        <v>0</v>
      </c>
      <c r="K314" s="217" t="s">
        <v>167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168</v>
      </c>
      <c r="AT314" s="226" t="s">
        <v>163</v>
      </c>
      <c r="AU314" s="226" t="s">
        <v>79</v>
      </c>
      <c r="AY314" s="20" t="s">
        <v>161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168</v>
      </c>
      <c r="BM314" s="226" t="s">
        <v>496</v>
      </c>
    </row>
    <row r="315" s="2" customFormat="1">
      <c r="A315" s="41"/>
      <c r="B315" s="42"/>
      <c r="C315" s="43"/>
      <c r="D315" s="228" t="s">
        <v>170</v>
      </c>
      <c r="E315" s="43"/>
      <c r="F315" s="229" t="s">
        <v>497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170</v>
      </c>
      <c r="AU315" s="20" t="s">
        <v>79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498</v>
      </c>
      <c r="G316" s="236"/>
      <c r="H316" s="239">
        <v>6.4909999999999997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79</v>
      </c>
      <c r="AV316" s="13" t="s">
        <v>79</v>
      </c>
      <c r="AW316" s="13" t="s">
        <v>31</v>
      </c>
      <c r="AX316" s="13" t="s">
        <v>77</v>
      </c>
      <c r="AY316" s="245" t="s">
        <v>161</v>
      </c>
    </row>
    <row r="317" s="2" customFormat="1" ht="24.15" customHeight="1">
      <c r="A317" s="41"/>
      <c r="B317" s="42"/>
      <c r="C317" s="215" t="s">
        <v>499</v>
      </c>
      <c r="D317" s="215" t="s">
        <v>163</v>
      </c>
      <c r="E317" s="216" t="s">
        <v>500</v>
      </c>
      <c r="F317" s="217" t="s">
        <v>501</v>
      </c>
      <c r="G317" s="218" t="s">
        <v>214</v>
      </c>
      <c r="H317" s="219">
        <v>47.767000000000003</v>
      </c>
      <c r="I317" s="220"/>
      <c r="J317" s="221">
        <f>ROUND(I317*H317,2)</f>
        <v>0</v>
      </c>
      <c r="K317" s="217" t="s">
        <v>167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168</v>
      </c>
      <c r="AT317" s="226" t="s">
        <v>163</v>
      </c>
      <c r="AU317" s="226" t="s">
        <v>79</v>
      </c>
      <c r="AY317" s="20" t="s">
        <v>161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168</v>
      </c>
      <c r="BM317" s="226" t="s">
        <v>502</v>
      </c>
    </row>
    <row r="318" s="2" customFormat="1">
      <c r="A318" s="41"/>
      <c r="B318" s="42"/>
      <c r="C318" s="43"/>
      <c r="D318" s="228" t="s">
        <v>170</v>
      </c>
      <c r="E318" s="43"/>
      <c r="F318" s="229" t="s">
        <v>503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170</v>
      </c>
      <c r="AU318" s="20" t="s">
        <v>79</v>
      </c>
    </row>
    <row r="319" s="13" customFormat="1">
      <c r="A319" s="13"/>
      <c r="B319" s="235"/>
      <c r="C319" s="236"/>
      <c r="D319" s="233" t="s">
        <v>178</v>
      </c>
      <c r="E319" s="237" t="s">
        <v>19</v>
      </c>
      <c r="F319" s="238" t="s">
        <v>504</v>
      </c>
      <c r="G319" s="236"/>
      <c r="H319" s="239">
        <v>47.767000000000003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178</v>
      </c>
      <c r="AU319" s="245" t="s">
        <v>79</v>
      </c>
      <c r="AV319" s="13" t="s">
        <v>79</v>
      </c>
      <c r="AW319" s="13" t="s">
        <v>31</v>
      </c>
      <c r="AX319" s="13" t="s">
        <v>77</v>
      </c>
      <c r="AY319" s="245" t="s">
        <v>161</v>
      </c>
    </row>
    <row r="320" s="2" customFormat="1" ht="24.15" customHeight="1">
      <c r="A320" s="41"/>
      <c r="B320" s="42"/>
      <c r="C320" s="215" t="s">
        <v>505</v>
      </c>
      <c r="D320" s="215" t="s">
        <v>163</v>
      </c>
      <c r="E320" s="216" t="s">
        <v>506</v>
      </c>
      <c r="F320" s="217" t="s">
        <v>507</v>
      </c>
      <c r="G320" s="218" t="s">
        <v>214</v>
      </c>
      <c r="H320" s="219">
        <v>1.8300000000000001</v>
      </c>
      <c r="I320" s="220"/>
      <c r="J320" s="221">
        <f>ROUND(I320*H320,2)</f>
        <v>0</v>
      </c>
      <c r="K320" s="217" t="s">
        <v>167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168</v>
      </c>
      <c r="AT320" s="226" t="s">
        <v>163</v>
      </c>
      <c r="AU320" s="226" t="s">
        <v>79</v>
      </c>
      <c r="AY320" s="20" t="s">
        <v>161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168</v>
      </c>
      <c r="BM320" s="226" t="s">
        <v>508</v>
      </c>
    </row>
    <row r="321" s="2" customFormat="1">
      <c r="A321" s="41"/>
      <c r="B321" s="42"/>
      <c r="C321" s="43"/>
      <c r="D321" s="228" t="s">
        <v>170</v>
      </c>
      <c r="E321" s="43"/>
      <c r="F321" s="229" t="s">
        <v>509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170</v>
      </c>
      <c r="AU321" s="20" t="s">
        <v>79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510</v>
      </c>
      <c r="G322" s="236"/>
      <c r="H322" s="239">
        <v>1.8300000000000001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79</v>
      </c>
      <c r="AV322" s="13" t="s">
        <v>79</v>
      </c>
      <c r="AW322" s="13" t="s">
        <v>31</v>
      </c>
      <c r="AX322" s="13" t="s">
        <v>77</v>
      </c>
      <c r="AY322" s="245" t="s">
        <v>161</v>
      </c>
    </row>
    <row r="323" s="2" customFormat="1" ht="24.15" customHeight="1">
      <c r="A323" s="41"/>
      <c r="B323" s="42"/>
      <c r="C323" s="215" t="s">
        <v>511</v>
      </c>
      <c r="D323" s="215" t="s">
        <v>163</v>
      </c>
      <c r="E323" s="216" t="s">
        <v>512</v>
      </c>
      <c r="F323" s="217" t="s">
        <v>513</v>
      </c>
      <c r="G323" s="218" t="s">
        <v>214</v>
      </c>
      <c r="H323" s="219">
        <v>2.782</v>
      </c>
      <c r="I323" s="220"/>
      <c r="J323" s="221">
        <f>ROUND(I323*H323,2)</f>
        <v>0</v>
      </c>
      <c r="K323" s="217" t="s">
        <v>167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168</v>
      </c>
      <c r="AT323" s="226" t="s">
        <v>163</v>
      </c>
      <c r="AU323" s="226" t="s">
        <v>79</v>
      </c>
      <c r="AY323" s="20" t="s">
        <v>161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168</v>
      </c>
      <c r="BM323" s="226" t="s">
        <v>514</v>
      </c>
    </row>
    <row r="324" s="2" customFormat="1">
      <c r="A324" s="41"/>
      <c r="B324" s="42"/>
      <c r="C324" s="43"/>
      <c r="D324" s="228" t="s">
        <v>170</v>
      </c>
      <c r="E324" s="43"/>
      <c r="F324" s="229" t="s">
        <v>515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170</v>
      </c>
      <c r="AU324" s="20" t="s">
        <v>79</v>
      </c>
    </row>
    <row r="325" s="13" customFormat="1">
      <c r="A325" s="13"/>
      <c r="B325" s="235"/>
      <c r="C325" s="236"/>
      <c r="D325" s="233" t="s">
        <v>178</v>
      </c>
      <c r="E325" s="237" t="s">
        <v>19</v>
      </c>
      <c r="F325" s="238" t="s">
        <v>516</v>
      </c>
      <c r="G325" s="236"/>
      <c r="H325" s="239">
        <v>2.782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178</v>
      </c>
      <c r="AU325" s="245" t="s">
        <v>79</v>
      </c>
      <c r="AV325" s="13" t="s">
        <v>79</v>
      </c>
      <c r="AW325" s="13" t="s">
        <v>31</v>
      </c>
      <c r="AX325" s="13" t="s">
        <v>77</v>
      </c>
      <c r="AY325" s="245" t="s">
        <v>161</v>
      </c>
    </row>
    <row r="326" s="12" customFormat="1" ht="22.8" customHeight="1">
      <c r="A326" s="12"/>
      <c r="B326" s="199"/>
      <c r="C326" s="200"/>
      <c r="D326" s="201" t="s">
        <v>68</v>
      </c>
      <c r="E326" s="213" t="s">
        <v>517</v>
      </c>
      <c r="F326" s="213" t="s">
        <v>518</v>
      </c>
      <c r="G326" s="200"/>
      <c r="H326" s="200"/>
      <c r="I326" s="203"/>
      <c r="J326" s="214">
        <f>BK326</f>
        <v>0</v>
      </c>
      <c r="K326" s="200"/>
      <c r="L326" s="205"/>
      <c r="M326" s="206"/>
      <c r="N326" s="207"/>
      <c r="O326" s="207"/>
      <c r="P326" s="208">
        <f>SUM(P327:P329)</f>
        <v>0</v>
      </c>
      <c r="Q326" s="207"/>
      <c r="R326" s="208">
        <f>SUM(R327:R329)</f>
        <v>0</v>
      </c>
      <c r="S326" s="207"/>
      <c r="T326" s="209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77</v>
      </c>
      <c r="AT326" s="211" t="s">
        <v>68</v>
      </c>
      <c r="AU326" s="211" t="s">
        <v>77</v>
      </c>
      <c r="AY326" s="210" t="s">
        <v>161</v>
      </c>
      <c r="BK326" s="212">
        <f>SUM(BK327:BK329)</f>
        <v>0</v>
      </c>
    </row>
    <row r="327" s="2" customFormat="1" ht="16.5" customHeight="1">
      <c r="A327" s="41"/>
      <c r="B327" s="42"/>
      <c r="C327" s="215" t="s">
        <v>519</v>
      </c>
      <c r="D327" s="215" t="s">
        <v>163</v>
      </c>
      <c r="E327" s="216" t="s">
        <v>520</v>
      </c>
      <c r="F327" s="217" t="s">
        <v>521</v>
      </c>
      <c r="G327" s="218" t="s">
        <v>214</v>
      </c>
      <c r="H327" s="219">
        <v>100.31</v>
      </c>
      <c r="I327" s="220"/>
      <c r="J327" s="221">
        <f>ROUND(I327*H327,2)</f>
        <v>0</v>
      </c>
      <c r="K327" s="217" t="s">
        <v>167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168</v>
      </c>
      <c r="AT327" s="226" t="s">
        <v>163</v>
      </c>
      <c r="AU327" s="226" t="s">
        <v>79</v>
      </c>
      <c r="AY327" s="20" t="s">
        <v>161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168</v>
      </c>
      <c r="BM327" s="226" t="s">
        <v>522</v>
      </c>
    </row>
    <row r="328" s="2" customFormat="1">
      <c r="A328" s="41"/>
      <c r="B328" s="42"/>
      <c r="C328" s="43"/>
      <c r="D328" s="228" t="s">
        <v>170</v>
      </c>
      <c r="E328" s="43"/>
      <c r="F328" s="229" t="s">
        <v>523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170</v>
      </c>
      <c r="AU328" s="20" t="s">
        <v>79</v>
      </c>
    </row>
    <row r="329" s="13" customFormat="1">
      <c r="A329" s="13"/>
      <c r="B329" s="235"/>
      <c r="C329" s="236"/>
      <c r="D329" s="233" t="s">
        <v>178</v>
      </c>
      <c r="E329" s="237" t="s">
        <v>19</v>
      </c>
      <c r="F329" s="238" t="s">
        <v>524</v>
      </c>
      <c r="G329" s="236"/>
      <c r="H329" s="239">
        <v>100.31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178</v>
      </c>
      <c r="AU329" s="245" t="s">
        <v>79</v>
      </c>
      <c r="AV329" s="13" t="s">
        <v>79</v>
      </c>
      <c r="AW329" s="13" t="s">
        <v>31</v>
      </c>
      <c r="AX329" s="13" t="s">
        <v>77</v>
      </c>
      <c r="AY329" s="245" t="s">
        <v>161</v>
      </c>
    </row>
    <row r="330" s="12" customFormat="1" ht="25.92" customHeight="1">
      <c r="A330" s="12"/>
      <c r="B330" s="199"/>
      <c r="C330" s="200"/>
      <c r="D330" s="201" t="s">
        <v>68</v>
      </c>
      <c r="E330" s="202" t="s">
        <v>525</v>
      </c>
      <c r="F330" s="202" t="s">
        <v>526</v>
      </c>
      <c r="G330" s="200"/>
      <c r="H330" s="200"/>
      <c r="I330" s="203"/>
      <c r="J330" s="204">
        <f>BK330</f>
        <v>0</v>
      </c>
      <c r="K330" s="200"/>
      <c r="L330" s="205"/>
      <c r="M330" s="206"/>
      <c r="N330" s="207"/>
      <c r="O330" s="207"/>
      <c r="P330" s="208">
        <f>P331+P343+P350+P354+P376</f>
        <v>0</v>
      </c>
      <c r="Q330" s="207"/>
      <c r="R330" s="208">
        <f>R331+R343+R350+R354+R376</f>
        <v>0</v>
      </c>
      <c r="S330" s="207"/>
      <c r="T330" s="209">
        <f>T331+T343+T350+T354+T376</f>
        <v>3.5714180000000004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79</v>
      </c>
      <c r="AT330" s="211" t="s">
        <v>68</v>
      </c>
      <c r="AU330" s="211" t="s">
        <v>69</v>
      </c>
      <c r="AY330" s="210" t="s">
        <v>161</v>
      </c>
      <c r="BK330" s="212">
        <f>BK331+BK343+BK350+BK354+BK376</f>
        <v>0</v>
      </c>
    </row>
    <row r="331" s="12" customFormat="1" ht="22.8" customHeight="1">
      <c r="A331" s="12"/>
      <c r="B331" s="199"/>
      <c r="C331" s="200"/>
      <c r="D331" s="201" t="s">
        <v>68</v>
      </c>
      <c r="E331" s="213" t="s">
        <v>527</v>
      </c>
      <c r="F331" s="213" t="s">
        <v>528</v>
      </c>
      <c r="G331" s="200"/>
      <c r="H331" s="200"/>
      <c r="I331" s="203"/>
      <c r="J331" s="214">
        <f>BK331</f>
        <v>0</v>
      </c>
      <c r="K331" s="200"/>
      <c r="L331" s="205"/>
      <c r="M331" s="206"/>
      <c r="N331" s="207"/>
      <c r="O331" s="207"/>
      <c r="P331" s="208">
        <f>SUM(P332:P342)</f>
        <v>0</v>
      </c>
      <c r="Q331" s="207"/>
      <c r="R331" s="208">
        <f>SUM(R332:R342)</f>
        <v>0</v>
      </c>
      <c r="S331" s="207"/>
      <c r="T331" s="209">
        <f>SUM(T332:T342)</f>
        <v>0.19142000000000001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0" t="s">
        <v>79</v>
      </c>
      <c r="AT331" s="211" t="s">
        <v>68</v>
      </c>
      <c r="AU331" s="211" t="s">
        <v>77</v>
      </c>
      <c r="AY331" s="210" t="s">
        <v>161</v>
      </c>
      <c r="BK331" s="212">
        <f>SUM(BK332:BK342)</f>
        <v>0</v>
      </c>
    </row>
    <row r="332" s="2" customFormat="1" ht="16.5" customHeight="1">
      <c r="A332" s="41"/>
      <c r="B332" s="42"/>
      <c r="C332" s="215" t="s">
        <v>529</v>
      </c>
      <c r="D332" s="215" t="s">
        <v>163</v>
      </c>
      <c r="E332" s="216" t="s">
        <v>530</v>
      </c>
      <c r="F332" s="217" t="s">
        <v>531</v>
      </c>
      <c r="G332" s="218" t="s">
        <v>532</v>
      </c>
      <c r="H332" s="219">
        <v>7</v>
      </c>
      <c r="I332" s="220"/>
      <c r="J332" s="221">
        <f>ROUND(I332*H332,2)</f>
        <v>0</v>
      </c>
      <c r="K332" s="217" t="s">
        <v>167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0.019460000000000002</v>
      </c>
      <c r="T332" s="225">
        <f>S332*H332</f>
        <v>0.13622000000000001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279</v>
      </c>
      <c r="AT332" s="226" t="s">
        <v>163</v>
      </c>
      <c r="AU332" s="226" t="s">
        <v>79</v>
      </c>
      <c r="AY332" s="20" t="s">
        <v>161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279</v>
      </c>
      <c r="BM332" s="226" t="s">
        <v>533</v>
      </c>
    </row>
    <row r="333" s="2" customFormat="1">
      <c r="A333" s="41"/>
      <c r="B333" s="42"/>
      <c r="C333" s="43"/>
      <c r="D333" s="228" t="s">
        <v>170</v>
      </c>
      <c r="E333" s="43"/>
      <c r="F333" s="229" t="s">
        <v>534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170</v>
      </c>
      <c r="AU333" s="20" t="s">
        <v>79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535</v>
      </c>
      <c r="G334" s="236"/>
      <c r="H334" s="239">
        <v>3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79</v>
      </c>
      <c r="AV334" s="13" t="s">
        <v>79</v>
      </c>
      <c r="AW334" s="13" t="s">
        <v>31</v>
      </c>
      <c r="AX334" s="13" t="s">
        <v>69</v>
      </c>
      <c r="AY334" s="245" t="s">
        <v>161</v>
      </c>
    </row>
    <row r="335" s="13" customFormat="1">
      <c r="A335" s="13"/>
      <c r="B335" s="235"/>
      <c r="C335" s="236"/>
      <c r="D335" s="233" t="s">
        <v>178</v>
      </c>
      <c r="E335" s="237" t="s">
        <v>19</v>
      </c>
      <c r="F335" s="238" t="s">
        <v>536</v>
      </c>
      <c r="G335" s="236"/>
      <c r="H335" s="239">
        <v>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178</v>
      </c>
      <c r="AU335" s="245" t="s">
        <v>79</v>
      </c>
      <c r="AV335" s="13" t="s">
        <v>79</v>
      </c>
      <c r="AW335" s="13" t="s">
        <v>31</v>
      </c>
      <c r="AX335" s="13" t="s">
        <v>69</v>
      </c>
      <c r="AY335" s="24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537</v>
      </c>
      <c r="G336" s="236"/>
      <c r="H336" s="239">
        <v>3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79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5" customFormat="1">
      <c r="A337" s="15"/>
      <c r="B337" s="256"/>
      <c r="C337" s="257"/>
      <c r="D337" s="233" t="s">
        <v>178</v>
      </c>
      <c r="E337" s="258" t="s">
        <v>19</v>
      </c>
      <c r="F337" s="259" t="s">
        <v>221</v>
      </c>
      <c r="G337" s="257"/>
      <c r="H337" s="260">
        <v>7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178</v>
      </c>
      <c r="AU337" s="266" t="s">
        <v>79</v>
      </c>
      <c r="AV337" s="15" t="s">
        <v>168</v>
      </c>
      <c r="AW337" s="15" t="s">
        <v>31</v>
      </c>
      <c r="AX337" s="15" t="s">
        <v>77</v>
      </c>
      <c r="AY337" s="266" t="s">
        <v>161</v>
      </c>
    </row>
    <row r="338" s="2" customFormat="1" ht="16.5" customHeight="1">
      <c r="A338" s="41"/>
      <c r="B338" s="42"/>
      <c r="C338" s="215" t="s">
        <v>538</v>
      </c>
      <c r="D338" s="215" t="s">
        <v>163</v>
      </c>
      <c r="E338" s="216" t="s">
        <v>539</v>
      </c>
      <c r="F338" s="217" t="s">
        <v>540</v>
      </c>
      <c r="G338" s="218" t="s">
        <v>532</v>
      </c>
      <c r="H338" s="219">
        <v>6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0.0091999999999999998</v>
      </c>
      <c r="T338" s="225">
        <f>S338*H338</f>
        <v>0.055199999999999999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279</v>
      </c>
      <c r="AT338" s="226" t="s">
        <v>163</v>
      </c>
      <c r="AU338" s="226" t="s">
        <v>79</v>
      </c>
      <c r="AY338" s="20" t="s">
        <v>161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279</v>
      </c>
      <c r="BM338" s="226" t="s">
        <v>541</v>
      </c>
    </row>
    <row r="339" s="13" customFormat="1">
      <c r="A339" s="13"/>
      <c r="B339" s="235"/>
      <c r="C339" s="236"/>
      <c r="D339" s="233" t="s">
        <v>178</v>
      </c>
      <c r="E339" s="237" t="s">
        <v>19</v>
      </c>
      <c r="F339" s="238" t="s">
        <v>542</v>
      </c>
      <c r="G339" s="236"/>
      <c r="H339" s="239">
        <v>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178</v>
      </c>
      <c r="AU339" s="245" t="s">
        <v>79</v>
      </c>
      <c r="AV339" s="13" t="s">
        <v>79</v>
      </c>
      <c r="AW339" s="13" t="s">
        <v>31</v>
      </c>
      <c r="AX339" s="13" t="s">
        <v>69</v>
      </c>
      <c r="AY339" s="245" t="s">
        <v>161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543</v>
      </c>
      <c r="G340" s="236"/>
      <c r="H340" s="239">
        <v>4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79</v>
      </c>
      <c r="AV340" s="13" t="s">
        <v>79</v>
      </c>
      <c r="AW340" s="13" t="s">
        <v>31</v>
      </c>
      <c r="AX340" s="13" t="s">
        <v>69</v>
      </c>
      <c r="AY340" s="245" t="s">
        <v>161</v>
      </c>
    </row>
    <row r="341" s="13" customFormat="1">
      <c r="A341" s="13"/>
      <c r="B341" s="235"/>
      <c r="C341" s="236"/>
      <c r="D341" s="233" t="s">
        <v>178</v>
      </c>
      <c r="E341" s="237" t="s">
        <v>19</v>
      </c>
      <c r="F341" s="238" t="s">
        <v>544</v>
      </c>
      <c r="G341" s="236"/>
      <c r="H341" s="239">
        <v>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178</v>
      </c>
      <c r="AU341" s="245" t="s">
        <v>79</v>
      </c>
      <c r="AV341" s="13" t="s">
        <v>79</v>
      </c>
      <c r="AW341" s="13" t="s">
        <v>31</v>
      </c>
      <c r="AX341" s="13" t="s">
        <v>69</v>
      </c>
      <c r="AY341" s="245" t="s">
        <v>161</v>
      </c>
    </row>
    <row r="342" s="15" customFormat="1">
      <c r="A342" s="15"/>
      <c r="B342" s="256"/>
      <c r="C342" s="257"/>
      <c r="D342" s="233" t="s">
        <v>178</v>
      </c>
      <c r="E342" s="258" t="s">
        <v>19</v>
      </c>
      <c r="F342" s="259" t="s">
        <v>221</v>
      </c>
      <c r="G342" s="257"/>
      <c r="H342" s="260">
        <v>6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178</v>
      </c>
      <c r="AU342" s="266" t="s">
        <v>79</v>
      </c>
      <c r="AV342" s="15" t="s">
        <v>168</v>
      </c>
      <c r="AW342" s="15" t="s">
        <v>31</v>
      </c>
      <c r="AX342" s="15" t="s">
        <v>77</v>
      </c>
      <c r="AY342" s="266" t="s">
        <v>161</v>
      </c>
    </row>
    <row r="343" s="12" customFormat="1" ht="22.8" customHeight="1">
      <c r="A343" s="12"/>
      <c r="B343" s="199"/>
      <c r="C343" s="200"/>
      <c r="D343" s="201" t="s">
        <v>68</v>
      </c>
      <c r="E343" s="213" t="s">
        <v>545</v>
      </c>
      <c r="F343" s="213" t="s">
        <v>546</v>
      </c>
      <c r="G343" s="200"/>
      <c r="H343" s="200"/>
      <c r="I343" s="203"/>
      <c r="J343" s="214">
        <f>BK343</f>
        <v>0</v>
      </c>
      <c r="K343" s="200"/>
      <c r="L343" s="205"/>
      <c r="M343" s="206"/>
      <c r="N343" s="207"/>
      <c r="O343" s="207"/>
      <c r="P343" s="208">
        <f>SUM(P344:P349)</f>
        <v>0</v>
      </c>
      <c r="Q343" s="207"/>
      <c r="R343" s="208">
        <f>SUM(R344:R349)</f>
        <v>0</v>
      </c>
      <c r="S343" s="207"/>
      <c r="T343" s="209">
        <f>SUM(T344:T349)</f>
        <v>0.73236900000000005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79</v>
      </c>
      <c r="AT343" s="211" t="s">
        <v>68</v>
      </c>
      <c r="AU343" s="211" t="s">
        <v>77</v>
      </c>
      <c r="AY343" s="210" t="s">
        <v>161</v>
      </c>
      <c r="BK343" s="212">
        <f>SUM(BK344:BK349)</f>
        <v>0</v>
      </c>
    </row>
    <row r="344" s="2" customFormat="1" ht="24.15" customHeight="1">
      <c r="A344" s="41"/>
      <c r="B344" s="42"/>
      <c r="C344" s="215" t="s">
        <v>547</v>
      </c>
      <c r="D344" s="215" t="s">
        <v>163</v>
      </c>
      <c r="E344" s="216" t="s">
        <v>548</v>
      </c>
      <c r="F344" s="217" t="s">
        <v>549</v>
      </c>
      <c r="G344" s="218" t="s">
        <v>166</v>
      </c>
      <c r="H344" s="219">
        <v>38.244</v>
      </c>
      <c r="I344" s="220"/>
      <c r="J344" s="221">
        <f>ROUND(I344*H344,2)</f>
        <v>0</v>
      </c>
      <c r="K344" s="217" t="s">
        <v>167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0.017250000000000001</v>
      </c>
      <c r="T344" s="225">
        <f>S344*H344</f>
        <v>0.6597090000000001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279</v>
      </c>
      <c r="AT344" s="226" t="s">
        <v>163</v>
      </c>
      <c r="AU344" s="226" t="s">
        <v>79</v>
      </c>
      <c r="AY344" s="20" t="s">
        <v>161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279</v>
      </c>
      <c r="BM344" s="226" t="s">
        <v>550</v>
      </c>
    </row>
    <row r="345" s="2" customFormat="1">
      <c r="A345" s="41"/>
      <c r="B345" s="42"/>
      <c r="C345" s="43"/>
      <c r="D345" s="228" t="s">
        <v>170</v>
      </c>
      <c r="E345" s="43"/>
      <c r="F345" s="229" t="s">
        <v>551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170</v>
      </c>
      <c r="AU345" s="20" t="s">
        <v>79</v>
      </c>
    </row>
    <row r="346" s="13" customFormat="1">
      <c r="A346" s="13"/>
      <c r="B346" s="235"/>
      <c r="C346" s="236"/>
      <c r="D346" s="233" t="s">
        <v>178</v>
      </c>
      <c r="E346" s="237" t="s">
        <v>19</v>
      </c>
      <c r="F346" s="238" t="s">
        <v>552</v>
      </c>
      <c r="G346" s="236"/>
      <c r="H346" s="239">
        <v>38.244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79</v>
      </c>
      <c r="AV346" s="13" t="s">
        <v>79</v>
      </c>
      <c r="AW346" s="13" t="s">
        <v>31</v>
      </c>
      <c r="AX346" s="13" t="s">
        <v>77</v>
      </c>
      <c r="AY346" s="245" t="s">
        <v>161</v>
      </c>
    </row>
    <row r="347" s="2" customFormat="1" ht="16.5" customHeight="1">
      <c r="A347" s="41"/>
      <c r="B347" s="42"/>
      <c r="C347" s="215" t="s">
        <v>553</v>
      </c>
      <c r="D347" s="215" t="s">
        <v>163</v>
      </c>
      <c r="E347" s="216" t="s">
        <v>554</v>
      </c>
      <c r="F347" s="217" t="s">
        <v>555</v>
      </c>
      <c r="G347" s="218" t="s">
        <v>166</v>
      </c>
      <c r="H347" s="219">
        <v>34.600000000000001</v>
      </c>
      <c r="I347" s="220"/>
      <c r="J347" s="221">
        <f>ROUND(I347*H347,2)</f>
        <v>0</v>
      </c>
      <c r="K347" s="217" t="s">
        <v>167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0.0020999999999999999</v>
      </c>
      <c r="T347" s="225">
        <f>S347*H347</f>
        <v>0.072660000000000002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279</v>
      </c>
      <c r="AT347" s="226" t="s">
        <v>163</v>
      </c>
      <c r="AU347" s="226" t="s">
        <v>79</v>
      </c>
      <c r="AY347" s="20" t="s">
        <v>161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279</v>
      </c>
      <c r="BM347" s="226" t="s">
        <v>556</v>
      </c>
    </row>
    <row r="348" s="2" customFormat="1">
      <c r="A348" s="41"/>
      <c r="B348" s="42"/>
      <c r="C348" s="43"/>
      <c r="D348" s="228" t="s">
        <v>170</v>
      </c>
      <c r="E348" s="43"/>
      <c r="F348" s="229" t="s">
        <v>557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170</v>
      </c>
      <c r="AU348" s="20" t="s">
        <v>79</v>
      </c>
    </row>
    <row r="349" s="13" customFormat="1">
      <c r="A349" s="13"/>
      <c r="B349" s="235"/>
      <c r="C349" s="236"/>
      <c r="D349" s="233" t="s">
        <v>178</v>
      </c>
      <c r="E349" s="237" t="s">
        <v>19</v>
      </c>
      <c r="F349" s="238" t="s">
        <v>558</v>
      </c>
      <c r="G349" s="236"/>
      <c r="H349" s="239">
        <v>34.600000000000001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178</v>
      </c>
      <c r="AU349" s="245" t="s">
        <v>79</v>
      </c>
      <c r="AV349" s="13" t="s">
        <v>79</v>
      </c>
      <c r="AW349" s="13" t="s">
        <v>31</v>
      </c>
      <c r="AX349" s="13" t="s">
        <v>77</v>
      </c>
      <c r="AY349" s="245" t="s">
        <v>161</v>
      </c>
    </row>
    <row r="350" s="12" customFormat="1" ht="22.8" customHeight="1">
      <c r="A350" s="12"/>
      <c r="B350" s="199"/>
      <c r="C350" s="200"/>
      <c r="D350" s="201" t="s">
        <v>68</v>
      </c>
      <c r="E350" s="213" t="s">
        <v>559</v>
      </c>
      <c r="F350" s="213" t="s">
        <v>560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SUM(P351:P353)</f>
        <v>0</v>
      </c>
      <c r="Q350" s="207"/>
      <c r="R350" s="208">
        <f>SUM(R351:R353)</f>
        <v>0</v>
      </c>
      <c r="S350" s="207"/>
      <c r="T350" s="209">
        <f>SUM(T351:T353)</f>
        <v>0.02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79</v>
      </c>
      <c r="AT350" s="211" t="s">
        <v>68</v>
      </c>
      <c r="AU350" s="211" t="s">
        <v>77</v>
      </c>
      <c r="AY350" s="210" t="s">
        <v>161</v>
      </c>
      <c r="BK350" s="212">
        <f>SUM(BK351:BK353)</f>
        <v>0</v>
      </c>
    </row>
    <row r="351" s="2" customFormat="1" ht="16.5" customHeight="1">
      <c r="A351" s="41"/>
      <c r="B351" s="42"/>
      <c r="C351" s="215" t="s">
        <v>561</v>
      </c>
      <c r="D351" s="215" t="s">
        <v>163</v>
      </c>
      <c r="E351" s="216" t="s">
        <v>562</v>
      </c>
      <c r="F351" s="217" t="s">
        <v>563</v>
      </c>
      <c r="G351" s="218" t="s">
        <v>189</v>
      </c>
      <c r="H351" s="219">
        <v>4</v>
      </c>
      <c r="I351" s="220"/>
      <c r="J351" s="221">
        <f>ROUND(I351*H351,2)</f>
        <v>0</v>
      </c>
      <c r="K351" s="217" t="s">
        <v>167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0.0050000000000000001</v>
      </c>
      <c r="T351" s="225">
        <f>S351*H351</f>
        <v>0.02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279</v>
      </c>
      <c r="AT351" s="226" t="s">
        <v>163</v>
      </c>
      <c r="AU351" s="226" t="s">
        <v>79</v>
      </c>
      <c r="AY351" s="20" t="s">
        <v>161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279</v>
      </c>
      <c r="BM351" s="226" t="s">
        <v>564</v>
      </c>
    </row>
    <row r="352" s="2" customFormat="1">
      <c r="A352" s="41"/>
      <c r="B352" s="42"/>
      <c r="C352" s="43"/>
      <c r="D352" s="228" t="s">
        <v>170</v>
      </c>
      <c r="E352" s="43"/>
      <c r="F352" s="229" t="s">
        <v>565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170</v>
      </c>
      <c r="AU352" s="20" t="s">
        <v>79</v>
      </c>
    </row>
    <row r="353" s="13" customFormat="1">
      <c r="A353" s="13"/>
      <c r="B353" s="235"/>
      <c r="C353" s="236"/>
      <c r="D353" s="233" t="s">
        <v>178</v>
      </c>
      <c r="E353" s="237" t="s">
        <v>19</v>
      </c>
      <c r="F353" s="238" t="s">
        <v>566</v>
      </c>
      <c r="G353" s="236"/>
      <c r="H353" s="239">
        <v>4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178</v>
      </c>
      <c r="AU353" s="245" t="s">
        <v>79</v>
      </c>
      <c r="AV353" s="13" t="s">
        <v>79</v>
      </c>
      <c r="AW353" s="13" t="s">
        <v>31</v>
      </c>
      <c r="AX353" s="13" t="s">
        <v>77</v>
      </c>
      <c r="AY353" s="245" t="s">
        <v>161</v>
      </c>
    </row>
    <row r="354" s="12" customFormat="1" ht="22.8" customHeight="1">
      <c r="A354" s="12"/>
      <c r="B354" s="199"/>
      <c r="C354" s="200"/>
      <c r="D354" s="201" t="s">
        <v>68</v>
      </c>
      <c r="E354" s="213" t="s">
        <v>567</v>
      </c>
      <c r="F354" s="213" t="s">
        <v>568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SUM(P355:P375)</f>
        <v>0</v>
      </c>
      <c r="Q354" s="207"/>
      <c r="R354" s="208">
        <f>SUM(R355:R375)</f>
        <v>0</v>
      </c>
      <c r="S354" s="207"/>
      <c r="T354" s="209">
        <f>SUM(T355:T375)</f>
        <v>1.1754210000000001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79</v>
      </c>
      <c r="AT354" s="211" t="s">
        <v>68</v>
      </c>
      <c r="AU354" s="211" t="s">
        <v>77</v>
      </c>
      <c r="AY354" s="210" t="s">
        <v>161</v>
      </c>
      <c r="BK354" s="212">
        <f>SUM(BK355:BK375)</f>
        <v>0</v>
      </c>
    </row>
    <row r="355" s="2" customFormat="1" ht="16.5" customHeight="1">
      <c r="A355" s="41"/>
      <c r="B355" s="42"/>
      <c r="C355" s="215" t="s">
        <v>569</v>
      </c>
      <c r="D355" s="215" t="s">
        <v>163</v>
      </c>
      <c r="E355" s="216" t="s">
        <v>570</v>
      </c>
      <c r="F355" s="217" t="s">
        <v>571</v>
      </c>
      <c r="G355" s="218" t="s">
        <v>166</v>
      </c>
      <c r="H355" s="219">
        <v>370.06799999999998</v>
      </c>
      <c r="I355" s="220"/>
      <c r="J355" s="221">
        <f>ROUND(I355*H355,2)</f>
        <v>0</v>
      </c>
      <c r="K355" s="217" t="s">
        <v>167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0.0030000000000000001</v>
      </c>
      <c r="T355" s="225">
        <f>S355*H355</f>
        <v>1.110204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279</v>
      </c>
      <c r="AT355" s="226" t="s">
        <v>163</v>
      </c>
      <c r="AU355" s="226" t="s">
        <v>79</v>
      </c>
      <c r="AY355" s="20" t="s">
        <v>161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77</v>
      </c>
      <c r="BK355" s="227">
        <f>ROUND(I355*H355,2)</f>
        <v>0</v>
      </c>
      <c r="BL355" s="20" t="s">
        <v>279</v>
      </c>
      <c r="BM355" s="226" t="s">
        <v>572</v>
      </c>
    </row>
    <row r="356" s="2" customFormat="1">
      <c r="A356" s="41"/>
      <c r="B356" s="42"/>
      <c r="C356" s="43"/>
      <c r="D356" s="228" t="s">
        <v>170</v>
      </c>
      <c r="E356" s="43"/>
      <c r="F356" s="229" t="s">
        <v>573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170</v>
      </c>
      <c r="AU356" s="20" t="s">
        <v>79</v>
      </c>
    </row>
    <row r="357" s="14" customFormat="1">
      <c r="A357" s="14"/>
      <c r="B357" s="246"/>
      <c r="C357" s="247"/>
      <c r="D357" s="233" t="s">
        <v>178</v>
      </c>
      <c r="E357" s="248" t="s">
        <v>19</v>
      </c>
      <c r="F357" s="249" t="s">
        <v>286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178</v>
      </c>
      <c r="AU357" s="255" t="s">
        <v>79</v>
      </c>
      <c r="AV357" s="14" t="s">
        <v>77</v>
      </c>
      <c r="AW357" s="14" t="s">
        <v>31</v>
      </c>
      <c r="AX357" s="14" t="s">
        <v>69</v>
      </c>
      <c r="AY357" s="255" t="s">
        <v>161</v>
      </c>
    </row>
    <row r="358" s="13" customFormat="1">
      <c r="A358" s="13"/>
      <c r="B358" s="235"/>
      <c r="C358" s="236"/>
      <c r="D358" s="233" t="s">
        <v>178</v>
      </c>
      <c r="E358" s="237" t="s">
        <v>19</v>
      </c>
      <c r="F358" s="238" t="s">
        <v>574</v>
      </c>
      <c r="G358" s="236"/>
      <c r="H358" s="239">
        <v>61.134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178</v>
      </c>
      <c r="AU358" s="245" t="s">
        <v>79</v>
      </c>
      <c r="AV358" s="13" t="s">
        <v>79</v>
      </c>
      <c r="AW358" s="13" t="s">
        <v>31</v>
      </c>
      <c r="AX358" s="13" t="s">
        <v>69</v>
      </c>
      <c r="AY358" s="245" t="s">
        <v>161</v>
      </c>
    </row>
    <row r="359" s="13" customFormat="1">
      <c r="A359" s="13"/>
      <c r="B359" s="235"/>
      <c r="C359" s="236"/>
      <c r="D359" s="233" t="s">
        <v>178</v>
      </c>
      <c r="E359" s="237" t="s">
        <v>19</v>
      </c>
      <c r="F359" s="238" t="s">
        <v>575</v>
      </c>
      <c r="G359" s="236"/>
      <c r="H359" s="239">
        <v>62.484000000000002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178</v>
      </c>
      <c r="AU359" s="245" t="s">
        <v>79</v>
      </c>
      <c r="AV359" s="13" t="s">
        <v>79</v>
      </c>
      <c r="AW359" s="13" t="s">
        <v>31</v>
      </c>
      <c r="AX359" s="13" t="s">
        <v>69</v>
      </c>
      <c r="AY359" s="245" t="s">
        <v>161</v>
      </c>
    </row>
    <row r="360" s="14" customFormat="1">
      <c r="A360" s="14"/>
      <c r="B360" s="246"/>
      <c r="C360" s="247"/>
      <c r="D360" s="233" t="s">
        <v>178</v>
      </c>
      <c r="E360" s="248" t="s">
        <v>19</v>
      </c>
      <c r="F360" s="249" t="s">
        <v>305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178</v>
      </c>
      <c r="AU360" s="255" t="s">
        <v>79</v>
      </c>
      <c r="AV360" s="14" t="s">
        <v>77</v>
      </c>
      <c r="AW360" s="14" t="s">
        <v>31</v>
      </c>
      <c r="AX360" s="14" t="s">
        <v>69</v>
      </c>
      <c r="AY360" s="255" t="s">
        <v>161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576</v>
      </c>
      <c r="G361" s="236"/>
      <c r="H361" s="239">
        <v>18.850000000000001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69</v>
      </c>
      <c r="AY361" s="245" t="s">
        <v>161</v>
      </c>
    </row>
    <row r="362" s="13" customFormat="1">
      <c r="A362" s="13"/>
      <c r="B362" s="235"/>
      <c r="C362" s="236"/>
      <c r="D362" s="233" t="s">
        <v>178</v>
      </c>
      <c r="E362" s="237" t="s">
        <v>19</v>
      </c>
      <c r="F362" s="238" t="s">
        <v>577</v>
      </c>
      <c r="G362" s="236"/>
      <c r="H362" s="239">
        <v>47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178</v>
      </c>
      <c r="AU362" s="245" t="s">
        <v>79</v>
      </c>
      <c r="AV362" s="13" t="s">
        <v>79</v>
      </c>
      <c r="AW362" s="13" t="s">
        <v>31</v>
      </c>
      <c r="AX362" s="13" t="s">
        <v>69</v>
      </c>
      <c r="AY362" s="245" t="s">
        <v>161</v>
      </c>
    </row>
    <row r="363" s="14" customFormat="1">
      <c r="A363" s="14"/>
      <c r="B363" s="246"/>
      <c r="C363" s="247"/>
      <c r="D363" s="233" t="s">
        <v>178</v>
      </c>
      <c r="E363" s="248" t="s">
        <v>19</v>
      </c>
      <c r="F363" s="249" t="s">
        <v>307</v>
      </c>
      <c r="G363" s="247"/>
      <c r="H363" s="248" t="s">
        <v>19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178</v>
      </c>
      <c r="AU363" s="255" t="s">
        <v>79</v>
      </c>
      <c r="AV363" s="14" t="s">
        <v>77</v>
      </c>
      <c r="AW363" s="14" t="s">
        <v>31</v>
      </c>
      <c r="AX363" s="14" t="s">
        <v>69</v>
      </c>
      <c r="AY363" s="255" t="s">
        <v>161</v>
      </c>
    </row>
    <row r="364" s="13" customFormat="1">
      <c r="A364" s="13"/>
      <c r="B364" s="235"/>
      <c r="C364" s="236"/>
      <c r="D364" s="233" t="s">
        <v>178</v>
      </c>
      <c r="E364" s="237" t="s">
        <v>19</v>
      </c>
      <c r="F364" s="238" t="s">
        <v>578</v>
      </c>
      <c r="G364" s="236"/>
      <c r="H364" s="239">
        <v>56.799999999999997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79</v>
      </c>
      <c r="AV364" s="13" t="s">
        <v>79</v>
      </c>
      <c r="AW364" s="13" t="s">
        <v>31</v>
      </c>
      <c r="AX364" s="13" t="s">
        <v>69</v>
      </c>
      <c r="AY364" s="245" t="s">
        <v>161</v>
      </c>
    </row>
    <row r="365" s="14" customFormat="1">
      <c r="A365" s="14"/>
      <c r="B365" s="246"/>
      <c r="C365" s="247"/>
      <c r="D365" s="233" t="s">
        <v>178</v>
      </c>
      <c r="E365" s="248" t="s">
        <v>19</v>
      </c>
      <c r="F365" s="249" t="s">
        <v>309</v>
      </c>
      <c r="G365" s="247"/>
      <c r="H365" s="248" t="s">
        <v>19</v>
      </c>
      <c r="I365" s="250"/>
      <c r="J365" s="247"/>
      <c r="K365" s="247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178</v>
      </c>
      <c r="AU365" s="255" t="s">
        <v>79</v>
      </c>
      <c r="AV365" s="14" t="s">
        <v>77</v>
      </c>
      <c r="AW365" s="14" t="s">
        <v>31</v>
      </c>
      <c r="AX365" s="14" t="s">
        <v>69</v>
      </c>
      <c r="AY365" s="255" t="s">
        <v>161</v>
      </c>
    </row>
    <row r="366" s="13" customFormat="1">
      <c r="A366" s="13"/>
      <c r="B366" s="235"/>
      <c r="C366" s="236"/>
      <c r="D366" s="233" t="s">
        <v>178</v>
      </c>
      <c r="E366" s="237" t="s">
        <v>19</v>
      </c>
      <c r="F366" s="238" t="s">
        <v>310</v>
      </c>
      <c r="G366" s="236"/>
      <c r="H366" s="239">
        <v>123.8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178</v>
      </c>
      <c r="AU366" s="245" t="s">
        <v>79</v>
      </c>
      <c r="AV366" s="13" t="s">
        <v>79</v>
      </c>
      <c r="AW366" s="13" t="s">
        <v>31</v>
      </c>
      <c r="AX366" s="13" t="s">
        <v>69</v>
      </c>
      <c r="AY366" s="245" t="s">
        <v>161</v>
      </c>
    </row>
    <row r="367" s="15" customFormat="1">
      <c r="A367" s="15"/>
      <c r="B367" s="256"/>
      <c r="C367" s="257"/>
      <c r="D367" s="233" t="s">
        <v>178</v>
      </c>
      <c r="E367" s="258" t="s">
        <v>19</v>
      </c>
      <c r="F367" s="259" t="s">
        <v>221</v>
      </c>
      <c r="G367" s="257"/>
      <c r="H367" s="260">
        <v>370.06799999999998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178</v>
      </c>
      <c r="AU367" s="266" t="s">
        <v>79</v>
      </c>
      <c r="AV367" s="15" t="s">
        <v>168</v>
      </c>
      <c r="AW367" s="15" t="s">
        <v>31</v>
      </c>
      <c r="AX367" s="15" t="s">
        <v>77</v>
      </c>
      <c r="AY367" s="266" t="s">
        <v>161</v>
      </c>
    </row>
    <row r="368" s="2" customFormat="1" ht="16.5" customHeight="1">
      <c r="A368" s="41"/>
      <c r="B368" s="42"/>
      <c r="C368" s="215" t="s">
        <v>579</v>
      </c>
      <c r="D368" s="215" t="s">
        <v>163</v>
      </c>
      <c r="E368" s="216" t="s">
        <v>580</v>
      </c>
      <c r="F368" s="217" t="s">
        <v>581</v>
      </c>
      <c r="G368" s="218" t="s">
        <v>189</v>
      </c>
      <c r="H368" s="219">
        <v>217.38999999999999</v>
      </c>
      <c r="I368" s="220"/>
      <c r="J368" s="221">
        <f>ROUND(I368*H368,2)</f>
        <v>0</v>
      </c>
      <c r="K368" s="217" t="s">
        <v>167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0.00029999999999999997</v>
      </c>
      <c r="T368" s="225">
        <f>S368*H368</f>
        <v>0.065216999999999983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279</v>
      </c>
      <c r="AT368" s="226" t="s">
        <v>163</v>
      </c>
      <c r="AU368" s="226" t="s">
        <v>79</v>
      </c>
      <c r="AY368" s="20" t="s">
        <v>161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279</v>
      </c>
      <c r="BM368" s="226" t="s">
        <v>582</v>
      </c>
    </row>
    <row r="369" s="2" customFormat="1">
      <c r="A369" s="41"/>
      <c r="B369" s="42"/>
      <c r="C369" s="43"/>
      <c r="D369" s="228" t="s">
        <v>170</v>
      </c>
      <c r="E369" s="43"/>
      <c r="F369" s="229" t="s">
        <v>583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170</v>
      </c>
      <c r="AU369" s="20" t="s">
        <v>79</v>
      </c>
    </row>
    <row r="370" s="13" customFormat="1">
      <c r="A370" s="13"/>
      <c r="B370" s="235"/>
      <c r="C370" s="236"/>
      <c r="D370" s="233" t="s">
        <v>178</v>
      </c>
      <c r="E370" s="237" t="s">
        <v>19</v>
      </c>
      <c r="F370" s="238" t="s">
        <v>584</v>
      </c>
      <c r="G370" s="236"/>
      <c r="H370" s="239">
        <v>31.879999999999999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178</v>
      </c>
      <c r="AU370" s="245" t="s">
        <v>79</v>
      </c>
      <c r="AV370" s="13" t="s">
        <v>79</v>
      </c>
      <c r="AW370" s="13" t="s">
        <v>31</v>
      </c>
      <c r="AX370" s="13" t="s">
        <v>69</v>
      </c>
      <c r="AY370" s="245" t="s">
        <v>161</v>
      </c>
    </row>
    <row r="371" s="13" customFormat="1">
      <c r="A371" s="13"/>
      <c r="B371" s="235"/>
      <c r="C371" s="236"/>
      <c r="D371" s="233" t="s">
        <v>178</v>
      </c>
      <c r="E371" s="237" t="s">
        <v>19</v>
      </c>
      <c r="F371" s="238" t="s">
        <v>585</v>
      </c>
      <c r="G371" s="236"/>
      <c r="H371" s="239">
        <v>41.509999999999998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178</v>
      </c>
      <c r="AU371" s="245" t="s">
        <v>79</v>
      </c>
      <c r="AV371" s="13" t="s">
        <v>79</v>
      </c>
      <c r="AW371" s="13" t="s">
        <v>31</v>
      </c>
      <c r="AX371" s="13" t="s">
        <v>69</v>
      </c>
      <c r="AY371" s="245" t="s">
        <v>161</v>
      </c>
    </row>
    <row r="372" s="13" customFormat="1">
      <c r="A372" s="13"/>
      <c r="B372" s="235"/>
      <c r="C372" s="236"/>
      <c r="D372" s="233" t="s">
        <v>178</v>
      </c>
      <c r="E372" s="237" t="s">
        <v>19</v>
      </c>
      <c r="F372" s="238" t="s">
        <v>586</v>
      </c>
      <c r="G372" s="236"/>
      <c r="H372" s="239">
        <v>40.200000000000003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178</v>
      </c>
      <c r="AU372" s="245" t="s">
        <v>79</v>
      </c>
      <c r="AV372" s="13" t="s">
        <v>79</v>
      </c>
      <c r="AW372" s="13" t="s">
        <v>31</v>
      </c>
      <c r="AX372" s="13" t="s">
        <v>69</v>
      </c>
      <c r="AY372" s="245" t="s">
        <v>161</v>
      </c>
    </row>
    <row r="373" s="13" customFormat="1">
      <c r="A373" s="13"/>
      <c r="B373" s="235"/>
      <c r="C373" s="236"/>
      <c r="D373" s="233" t="s">
        <v>178</v>
      </c>
      <c r="E373" s="237" t="s">
        <v>19</v>
      </c>
      <c r="F373" s="238" t="s">
        <v>587</v>
      </c>
      <c r="G373" s="236"/>
      <c r="H373" s="239">
        <v>42.200000000000003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178</v>
      </c>
      <c r="AU373" s="245" t="s">
        <v>79</v>
      </c>
      <c r="AV373" s="13" t="s">
        <v>79</v>
      </c>
      <c r="AW373" s="13" t="s">
        <v>31</v>
      </c>
      <c r="AX373" s="13" t="s">
        <v>69</v>
      </c>
      <c r="AY373" s="245" t="s">
        <v>161</v>
      </c>
    </row>
    <row r="374" s="13" customFormat="1">
      <c r="A374" s="13"/>
      <c r="B374" s="235"/>
      <c r="C374" s="236"/>
      <c r="D374" s="233" t="s">
        <v>178</v>
      </c>
      <c r="E374" s="237" t="s">
        <v>19</v>
      </c>
      <c r="F374" s="238" t="s">
        <v>588</v>
      </c>
      <c r="G374" s="236"/>
      <c r="H374" s="239">
        <v>61.600000000000001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178</v>
      </c>
      <c r="AU374" s="245" t="s">
        <v>79</v>
      </c>
      <c r="AV374" s="13" t="s">
        <v>79</v>
      </c>
      <c r="AW374" s="13" t="s">
        <v>31</v>
      </c>
      <c r="AX374" s="13" t="s">
        <v>69</v>
      </c>
      <c r="AY374" s="245" t="s">
        <v>161</v>
      </c>
    </row>
    <row r="375" s="15" customFormat="1">
      <c r="A375" s="15"/>
      <c r="B375" s="256"/>
      <c r="C375" s="257"/>
      <c r="D375" s="233" t="s">
        <v>178</v>
      </c>
      <c r="E375" s="258" t="s">
        <v>19</v>
      </c>
      <c r="F375" s="259" t="s">
        <v>221</v>
      </c>
      <c r="G375" s="257"/>
      <c r="H375" s="260">
        <v>217.38999999999999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178</v>
      </c>
      <c r="AU375" s="266" t="s">
        <v>79</v>
      </c>
      <c r="AV375" s="15" t="s">
        <v>168</v>
      </c>
      <c r="AW375" s="15" t="s">
        <v>31</v>
      </c>
      <c r="AX375" s="15" t="s">
        <v>77</v>
      </c>
      <c r="AY375" s="266" t="s">
        <v>161</v>
      </c>
    </row>
    <row r="376" s="12" customFormat="1" ht="22.8" customHeight="1">
      <c r="A376" s="12"/>
      <c r="B376" s="199"/>
      <c r="C376" s="200"/>
      <c r="D376" s="201" t="s">
        <v>68</v>
      </c>
      <c r="E376" s="213" t="s">
        <v>589</v>
      </c>
      <c r="F376" s="213" t="s">
        <v>590</v>
      </c>
      <c r="G376" s="200"/>
      <c r="H376" s="200"/>
      <c r="I376" s="203"/>
      <c r="J376" s="214">
        <f>BK376</f>
        <v>0</v>
      </c>
      <c r="K376" s="200"/>
      <c r="L376" s="205"/>
      <c r="M376" s="206"/>
      <c r="N376" s="207"/>
      <c r="O376" s="207"/>
      <c r="P376" s="208">
        <f>SUM(P377:P385)</f>
        <v>0</v>
      </c>
      <c r="Q376" s="207"/>
      <c r="R376" s="208">
        <f>SUM(R377:R385)</f>
        <v>0</v>
      </c>
      <c r="S376" s="207"/>
      <c r="T376" s="209">
        <f>SUM(T377:T385)</f>
        <v>1.4522079999999999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79</v>
      </c>
      <c r="AT376" s="211" t="s">
        <v>68</v>
      </c>
      <c r="AU376" s="211" t="s">
        <v>77</v>
      </c>
      <c r="AY376" s="210" t="s">
        <v>161</v>
      </c>
      <c r="BK376" s="212">
        <f>SUM(BK377:BK385)</f>
        <v>0</v>
      </c>
    </row>
    <row r="377" s="2" customFormat="1" ht="16.5" customHeight="1">
      <c r="A377" s="41"/>
      <c r="B377" s="42"/>
      <c r="C377" s="215" t="s">
        <v>591</v>
      </c>
      <c r="D377" s="215" t="s">
        <v>163</v>
      </c>
      <c r="E377" s="216" t="s">
        <v>592</v>
      </c>
      <c r="F377" s="217" t="s">
        <v>593</v>
      </c>
      <c r="G377" s="218" t="s">
        <v>166</v>
      </c>
      <c r="H377" s="219">
        <v>53.390000000000001</v>
      </c>
      <c r="I377" s="220"/>
      <c r="J377" s="221">
        <f>ROUND(I377*H377,2)</f>
        <v>0</v>
      </c>
      <c r="K377" s="217" t="s">
        <v>167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0.027199999999999998</v>
      </c>
      <c r="T377" s="225">
        <f>S377*H377</f>
        <v>1.4522079999999999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279</v>
      </c>
      <c r="AT377" s="226" t="s">
        <v>163</v>
      </c>
      <c r="AU377" s="226" t="s">
        <v>79</v>
      </c>
      <c r="AY377" s="20" t="s">
        <v>161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77</v>
      </c>
      <c r="BK377" s="227">
        <f>ROUND(I377*H377,2)</f>
        <v>0</v>
      </c>
      <c r="BL377" s="20" t="s">
        <v>279</v>
      </c>
      <c r="BM377" s="226" t="s">
        <v>594</v>
      </c>
    </row>
    <row r="378" s="2" customFormat="1">
      <c r="A378" s="41"/>
      <c r="B378" s="42"/>
      <c r="C378" s="43"/>
      <c r="D378" s="228" t="s">
        <v>170</v>
      </c>
      <c r="E378" s="43"/>
      <c r="F378" s="229" t="s">
        <v>595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170</v>
      </c>
      <c r="AU378" s="20" t="s">
        <v>79</v>
      </c>
    </row>
    <row r="379" s="14" customFormat="1">
      <c r="A379" s="14"/>
      <c r="B379" s="246"/>
      <c r="C379" s="247"/>
      <c r="D379" s="233" t="s">
        <v>178</v>
      </c>
      <c r="E379" s="248" t="s">
        <v>19</v>
      </c>
      <c r="F379" s="249" t="s">
        <v>286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178</v>
      </c>
      <c r="AU379" s="255" t="s">
        <v>79</v>
      </c>
      <c r="AV379" s="14" t="s">
        <v>77</v>
      </c>
      <c r="AW379" s="14" t="s">
        <v>31</v>
      </c>
      <c r="AX379" s="14" t="s">
        <v>69</v>
      </c>
      <c r="AY379" s="255" t="s">
        <v>161</v>
      </c>
    </row>
    <row r="380" s="13" customFormat="1">
      <c r="A380" s="13"/>
      <c r="B380" s="235"/>
      <c r="C380" s="236"/>
      <c r="D380" s="233" t="s">
        <v>178</v>
      </c>
      <c r="E380" s="237" t="s">
        <v>19</v>
      </c>
      <c r="F380" s="238" t="s">
        <v>596</v>
      </c>
      <c r="G380" s="236"/>
      <c r="H380" s="239">
        <v>37.159999999999997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178</v>
      </c>
      <c r="AU380" s="245" t="s">
        <v>79</v>
      </c>
      <c r="AV380" s="13" t="s">
        <v>79</v>
      </c>
      <c r="AW380" s="13" t="s">
        <v>31</v>
      </c>
      <c r="AX380" s="13" t="s">
        <v>69</v>
      </c>
      <c r="AY380" s="245" t="s">
        <v>161</v>
      </c>
    </row>
    <row r="381" s="14" customFormat="1">
      <c r="A381" s="14"/>
      <c r="B381" s="246"/>
      <c r="C381" s="247"/>
      <c r="D381" s="233" t="s">
        <v>178</v>
      </c>
      <c r="E381" s="248" t="s">
        <v>19</v>
      </c>
      <c r="F381" s="249" t="s">
        <v>305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178</v>
      </c>
      <c r="AU381" s="255" t="s">
        <v>79</v>
      </c>
      <c r="AV381" s="14" t="s">
        <v>77</v>
      </c>
      <c r="AW381" s="14" t="s">
        <v>31</v>
      </c>
      <c r="AX381" s="14" t="s">
        <v>69</v>
      </c>
      <c r="AY381" s="255" t="s">
        <v>161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597</v>
      </c>
      <c r="G382" s="236"/>
      <c r="H382" s="239">
        <v>10.470000000000001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79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4" customFormat="1">
      <c r="A383" s="14"/>
      <c r="B383" s="246"/>
      <c r="C383" s="247"/>
      <c r="D383" s="233" t="s">
        <v>178</v>
      </c>
      <c r="E383" s="248" t="s">
        <v>19</v>
      </c>
      <c r="F383" s="249" t="s">
        <v>309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178</v>
      </c>
      <c r="AU383" s="255" t="s">
        <v>79</v>
      </c>
      <c r="AV383" s="14" t="s">
        <v>77</v>
      </c>
      <c r="AW383" s="14" t="s">
        <v>31</v>
      </c>
      <c r="AX383" s="14" t="s">
        <v>69</v>
      </c>
      <c r="AY383" s="255" t="s">
        <v>161</v>
      </c>
    </row>
    <row r="384" s="13" customFormat="1">
      <c r="A384" s="13"/>
      <c r="B384" s="235"/>
      <c r="C384" s="236"/>
      <c r="D384" s="233" t="s">
        <v>178</v>
      </c>
      <c r="E384" s="237" t="s">
        <v>19</v>
      </c>
      <c r="F384" s="238" t="s">
        <v>598</v>
      </c>
      <c r="G384" s="236"/>
      <c r="H384" s="239">
        <v>5.7599999999999998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178</v>
      </c>
      <c r="AU384" s="245" t="s">
        <v>79</v>
      </c>
      <c r="AV384" s="13" t="s">
        <v>79</v>
      </c>
      <c r="AW384" s="13" t="s">
        <v>31</v>
      </c>
      <c r="AX384" s="13" t="s">
        <v>69</v>
      </c>
      <c r="AY384" s="245" t="s">
        <v>161</v>
      </c>
    </row>
    <row r="385" s="15" customFormat="1">
      <c r="A385" s="15"/>
      <c r="B385" s="256"/>
      <c r="C385" s="257"/>
      <c r="D385" s="233" t="s">
        <v>178</v>
      </c>
      <c r="E385" s="258" t="s">
        <v>19</v>
      </c>
      <c r="F385" s="259" t="s">
        <v>221</v>
      </c>
      <c r="G385" s="257"/>
      <c r="H385" s="260">
        <v>53.390000000000001</v>
      </c>
      <c r="I385" s="261"/>
      <c r="J385" s="257"/>
      <c r="K385" s="257"/>
      <c r="L385" s="262"/>
      <c r="M385" s="267"/>
      <c r="N385" s="268"/>
      <c r="O385" s="268"/>
      <c r="P385" s="268"/>
      <c r="Q385" s="268"/>
      <c r="R385" s="268"/>
      <c r="S385" s="268"/>
      <c r="T385" s="269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178</v>
      </c>
      <c r="AU385" s="266" t="s">
        <v>79</v>
      </c>
      <c r="AV385" s="15" t="s">
        <v>168</v>
      </c>
      <c r="AW385" s="15" t="s">
        <v>31</v>
      </c>
      <c r="AX385" s="15" t="s">
        <v>77</v>
      </c>
      <c r="AY385" s="266" t="s">
        <v>161</v>
      </c>
    </row>
    <row r="386" s="2" customFormat="1" ht="6.96" customHeight="1">
      <c r="A386" s="41"/>
      <c r="B386" s="62"/>
      <c r="C386" s="63"/>
      <c r="D386" s="63"/>
      <c r="E386" s="63"/>
      <c r="F386" s="63"/>
      <c r="G386" s="63"/>
      <c r="H386" s="63"/>
      <c r="I386" s="63"/>
      <c r="J386" s="63"/>
      <c r="K386" s="63"/>
      <c r="L386" s="47"/>
      <c r="M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</sheetData>
  <sheetProtection sheet="1" autoFilter="0" formatColumns="0" formatRows="0" objects="1" scenarios="1" spinCount="100000" saltValue="2vQ+KgTgivNdPth7HUBGVKKQmdPXGDzTIo0Pm/HtajKC4wWuP8IPMtTNe7PN2lb5rWOO9kNIqSQfKc/ARzwcCw==" hashValue="VRGVA8aCClSTDVe46se4l7BCqYJCkRXM2S2ldhUG5fejDc2/ojeWETmpYz7C7kGg2B1ZuewTazTNdMsX4Ppz3w==" algorithmName="SHA-512" password="C7B2"/>
  <autoFilter ref="C91:K38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13107162"/>
    <hyperlink ref="F98" r:id="rId2" display="https://podminky.urs.cz/item/CS_URS_2024_02/113107182"/>
    <hyperlink ref="F102" r:id="rId3" display="https://podminky.urs.cz/item/CS_URS_2024_02/113107331"/>
    <hyperlink ref="F106" r:id="rId4" display="https://podminky.urs.cz/item/CS_URS_2024_02/119003223"/>
    <hyperlink ref="F108" r:id="rId5" display="https://podminky.urs.cz/item/CS_URS_2024_02/119003224"/>
    <hyperlink ref="F110" r:id="rId6" display="https://podminky.urs.cz/item/CS_URS_2024_02/121151113"/>
    <hyperlink ref="F114" r:id="rId7" display="https://podminky.urs.cz/item/CS_URS_2024_02/162351104"/>
    <hyperlink ref="F118" r:id="rId8" display="https://podminky.urs.cz/item/CS_URS_2024_02/317944321"/>
    <hyperlink ref="F125" r:id="rId9" display="https://podminky.urs.cz/item/CS_URS_2024_02/317944323"/>
    <hyperlink ref="F138" r:id="rId10" display="https://podminky.urs.cz/item/CS_URS_2024_02/632683112"/>
    <hyperlink ref="F146" r:id="rId11" display="https://podminky.urs.cz/item/CS_URS_2024_02/961044111"/>
    <hyperlink ref="F149" r:id="rId12" display="https://podminky.urs.cz/item/CS_URS_2024_02/962031133"/>
    <hyperlink ref="F156" r:id="rId13" display="https://podminky.urs.cz/item/CS_URS_2024_02/962032231"/>
    <hyperlink ref="F159" r:id="rId14" display="https://podminky.urs.cz/item/CS_URS_2024_02/963051113"/>
    <hyperlink ref="F162" r:id="rId15" display="https://podminky.urs.cz/item/CS_URS_2024_02/963053935"/>
    <hyperlink ref="F165" r:id="rId16" display="https://podminky.urs.cz/item/CS_URS_2024_02/965042141"/>
    <hyperlink ref="F177" r:id="rId17" display="https://podminky.urs.cz/item/CS_URS_2024_02/965045113"/>
    <hyperlink ref="F180" r:id="rId18" display="https://podminky.urs.cz/item/CS_URS_2024_02/965046111"/>
    <hyperlink ref="F191" r:id="rId19" display="https://podminky.urs.cz/item/CS_URS_2024_02/965049113"/>
    <hyperlink ref="F194" r:id="rId20" display="https://podminky.urs.cz/item/CS_URS_2024_02/965081223"/>
    <hyperlink ref="F202" r:id="rId21" display="https://podminky.urs.cz/item/CS_URS_2024_02/965081601"/>
    <hyperlink ref="F206" r:id="rId22" display="https://podminky.urs.cz/item/CS_URS_2024_02/965082923"/>
    <hyperlink ref="F216" r:id="rId23" display="https://podminky.urs.cz/item/CS_URS_2024_02/966080115"/>
    <hyperlink ref="F219" r:id="rId24" display="https://podminky.urs.cz/item/CS_URS_2024_02/967031132"/>
    <hyperlink ref="F231" r:id="rId25" display="https://podminky.urs.cz/item/CS_URS_2024_02/968062355"/>
    <hyperlink ref="F234" r:id="rId26" display="https://podminky.urs.cz/item/CS_URS_2024_02/968072455"/>
    <hyperlink ref="F241" r:id="rId27" display="https://podminky.urs.cz/item/CS_URS_2024_02/968072456"/>
    <hyperlink ref="F246" r:id="rId28" display="https://podminky.urs.cz/item/CS_URS_2024_02/971033681"/>
    <hyperlink ref="F253" r:id="rId29" display="https://podminky.urs.cz/item/CS_URS_2024_02/971034471"/>
    <hyperlink ref="F256" r:id="rId30" display="https://podminky.urs.cz/item/CS_URS_2024_02/973031335"/>
    <hyperlink ref="F259" r:id="rId31" display="https://podminky.urs.cz/item/CS_URS_2024_02/973031345"/>
    <hyperlink ref="F266" r:id="rId32" display="https://podminky.urs.cz/item/CS_URS_2024_02/973031813"/>
    <hyperlink ref="F269" r:id="rId33" display="https://podminky.urs.cz/item/CS_URS_2024_02/973031825"/>
    <hyperlink ref="F276" r:id="rId34" display="https://podminky.urs.cz/item/CS_URS_2024_02/974031666"/>
    <hyperlink ref="F279" r:id="rId35" display="https://podminky.urs.cz/item/CS_URS_2024_02/978015361"/>
    <hyperlink ref="F282" r:id="rId36" display="https://podminky.urs.cz/item/CS_URS_2024_02/981011314"/>
    <hyperlink ref="F287" r:id="rId37" display="https://podminky.urs.cz/item/CS_URS_2024_02/997013213"/>
    <hyperlink ref="F290" r:id="rId38" display="https://podminky.urs.cz/item/CS_URS_2024_02/997006002"/>
    <hyperlink ref="F293" r:id="rId39" display="https://podminky.urs.cz/item/CS_URS_2024_02/997013501"/>
    <hyperlink ref="F295" r:id="rId40" display="https://podminky.urs.cz/item/CS_URS_2024_02/997013509"/>
    <hyperlink ref="F299" r:id="rId41" display="https://podminky.urs.cz/item/CS_URS_2024_02/997013509"/>
    <hyperlink ref="F303" r:id="rId42" display="https://podminky.urs.cz/item/CS_URS_2024_02/997013861"/>
    <hyperlink ref="F306" r:id="rId43" display="https://podminky.urs.cz/item/CS_URS_2024_02/997013862"/>
    <hyperlink ref="F309" r:id="rId44" display="https://podminky.urs.cz/item/CS_URS_2024_02/997013863"/>
    <hyperlink ref="F312" r:id="rId45" display="https://podminky.urs.cz/item/CS_URS_2024_02/997013871"/>
    <hyperlink ref="F315" r:id="rId46" display="https://podminky.urs.cz/item/CS_URS_2024_02/997013875"/>
    <hyperlink ref="F318" r:id="rId47" display="https://podminky.urs.cz/item/CS_URS_2024_02/997013873"/>
    <hyperlink ref="F321" r:id="rId48" display="https://podminky.urs.cz/item/CS_URS_2024_02/997013814"/>
    <hyperlink ref="F324" r:id="rId49" display="https://podminky.urs.cz/item/CS_URS_2024_02/997013847"/>
    <hyperlink ref="F328" r:id="rId50" display="https://podminky.urs.cz/item/CS_URS_2024_02/998001123"/>
    <hyperlink ref="F333" r:id="rId51" display="https://podminky.urs.cz/item/CS_URS_2024_02/725210821"/>
    <hyperlink ref="F345" r:id="rId52" display="https://podminky.urs.cz/item/CS_URS_2024_02/763121811"/>
    <hyperlink ref="F348" r:id="rId53" display="https://podminky.urs.cz/item/CS_URS_2024_02/763431802"/>
    <hyperlink ref="F352" r:id="rId54" display="https://podminky.urs.cz/item/CS_URS_2024_02/766691812"/>
    <hyperlink ref="F356" r:id="rId55" display="https://podminky.urs.cz/item/CS_URS_2024_02/776201812"/>
    <hyperlink ref="F369" r:id="rId56" display="https://podminky.urs.cz/item/CS_URS_2024_02/776410811"/>
    <hyperlink ref="F378" r:id="rId57" display="https://podminky.urs.cz/item/CS_URS_2024_02/781473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270" t="s">
        <v>599</v>
      </c>
      <c r="BA2" s="270" t="s">
        <v>600</v>
      </c>
      <c r="BB2" s="270" t="s">
        <v>166</v>
      </c>
      <c r="BC2" s="270" t="s">
        <v>601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602</v>
      </c>
      <c r="BA3" s="270" t="s">
        <v>603</v>
      </c>
      <c r="BB3" s="270" t="s">
        <v>166</v>
      </c>
      <c r="BC3" s="270" t="s">
        <v>604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605</v>
      </c>
      <c r="BA4" s="270" t="s">
        <v>606</v>
      </c>
      <c r="BB4" s="270" t="s">
        <v>166</v>
      </c>
      <c r="BC4" s="270" t="s">
        <v>607</v>
      </c>
      <c r="BD4" s="270" t="s">
        <v>79</v>
      </c>
    </row>
    <row r="5" s="1" customFormat="1" ht="6.96" customHeight="1">
      <c r="B5" s="23"/>
      <c r="L5" s="23"/>
      <c r="AZ5" s="270" t="s">
        <v>608</v>
      </c>
      <c r="BA5" s="270" t="s">
        <v>609</v>
      </c>
      <c r="BB5" s="270" t="s">
        <v>189</v>
      </c>
      <c r="BC5" s="270" t="s">
        <v>610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611</v>
      </c>
      <c r="BA6" s="270" t="s">
        <v>612</v>
      </c>
      <c r="BB6" s="270" t="s">
        <v>166</v>
      </c>
      <c r="BC6" s="270" t="s">
        <v>613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  <c r="AZ7" s="270" t="s">
        <v>614</v>
      </c>
      <c r="BA7" s="270" t="s">
        <v>615</v>
      </c>
      <c r="BB7" s="270" t="s">
        <v>166</v>
      </c>
      <c r="BC7" s="270" t="s">
        <v>616</v>
      </c>
      <c r="BD7" s="270" t="s">
        <v>79</v>
      </c>
    </row>
    <row r="8" s="1" customFormat="1" ht="12" customHeight="1">
      <c r="B8" s="23"/>
      <c r="D8" s="145" t="s">
        <v>123</v>
      </c>
      <c r="L8" s="23"/>
      <c r="AZ8" s="270" t="s">
        <v>617</v>
      </c>
      <c r="BA8" s="270" t="s">
        <v>618</v>
      </c>
      <c r="BB8" s="270" t="s">
        <v>166</v>
      </c>
      <c r="BC8" s="270" t="s">
        <v>619</v>
      </c>
      <c r="BD8" s="270" t="s">
        <v>79</v>
      </c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70" t="s">
        <v>621</v>
      </c>
      <c r="BA9" s="270" t="s">
        <v>622</v>
      </c>
      <c r="BB9" s="270" t="s">
        <v>166</v>
      </c>
      <c r="BC9" s="270" t="s">
        <v>623</v>
      </c>
      <c r="BD9" s="270" t="s">
        <v>79</v>
      </c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70" t="s">
        <v>625</v>
      </c>
      <c r="BA10" s="270" t="s">
        <v>626</v>
      </c>
      <c r="BB10" s="270" t="s">
        <v>166</v>
      </c>
      <c r="BC10" s="270" t="s">
        <v>627</v>
      </c>
      <c r="BD10" s="270" t="s">
        <v>79</v>
      </c>
    </row>
    <row r="11" s="2" customFormat="1" ht="16.5" customHeight="1">
      <c r="A11" s="41"/>
      <c r="B11" s="47"/>
      <c r="C11" s="41"/>
      <c r="D11" s="41"/>
      <c r="E11" s="148" t="s">
        <v>628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70" t="s">
        <v>629</v>
      </c>
      <c r="BA11" s="270" t="s">
        <v>630</v>
      </c>
      <c r="BB11" s="270" t="s">
        <v>166</v>
      </c>
      <c r="BC11" s="270" t="s">
        <v>337</v>
      </c>
      <c r="BD11" s="270" t="s">
        <v>79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70" t="s">
        <v>631</v>
      </c>
      <c r="BA12" s="270" t="s">
        <v>632</v>
      </c>
      <c r="BB12" s="270" t="s">
        <v>633</v>
      </c>
      <c r="BC12" s="270" t="s">
        <v>634</v>
      </c>
      <c r="BD12" s="270" t="s">
        <v>79</v>
      </c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70" t="s">
        <v>635</v>
      </c>
      <c r="BA13" s="270" t="s">
        <v>636</v>
      </c>
      <c r="BB13" s="270" t="s">
        <v>166</v>
      </c>
      <c r="BC13" s="270" t="s">
        <v>637</v>
      </c>
      <c r="BD13" s="270" t="s">
        <v>79</v>
      </c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70" t="s">
        <v>638</v>
      </c>
      <c r="BA14" s="270" t="s">
        <v>639</v>
      </c>
      <c r="BB14" s="270" t="s">
        <v>166</v>
      </c>
      <c r="BC14" s="270" t="s">
        <v>640</v>
      </c>
      <c r="BD14" s="270" t="s">
        <v>79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70" t="s">
        <v>641</v>
      </c>
      <c r="BA15" s="270" t="s">
        <v>642</v>
      </c>
      <c r="BB15" s="270" t="s">
        <v>206</v>
      </c>
      <c r="BC15" s="270" t="s">
        <v>643</v>
      </c>
      <c r="BD15" s="270" t="s">
        <v>79</v>
      </c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70" t="s">
        <v>644</v>
      </c>
      <c r="BA16" s="270" t="s">
        <v>645</v>
      </c>
      <c r="BB16" s="270" t="s">
        <v>206</v>
      </c>
      <c r="BC16" s="270" t="s">
        <v>646</v>
      </c>
      <c r="BD16" s="270" t="s">
        <v>79</v>
      </c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128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ROUND((SUM(BE110:BE1238)),  2)</f>
        <v>0</v>
      </c>
      <c r="G35" s="41"/>
      <c r="H35" s="41"/>
      <c r="I35" s="160">
        <v>0.20999999999999999</v>
      </c>
      <c r="J35" s="159">
        <f>ROUND(((SUM(BE110:BE1238))*I35),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ROUND((SUM(BF110:BF1238)),  2)</f>
        <v>0</v>
      </c>
      <c r="G36" s="41"/>
      <c r="H36" s="41"/>
      <c r="I36" s="160">
        <v>0.14999999999999999</v>
      </c>
      <c r="J36" s="159">
        <f>ROUND(((SUM(BF110:BF1238))*I36),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ROUND((SUM(BG110:BG1238)),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ROUND((SUM(BH110:BH1238)),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ROUND((SUM(BI110:BI1238)),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SO 01.1 -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>Ing. Josef Němeček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J111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J112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647</v>
      </c>
      <c r="E66" s="185"/>
      <c r="F66" s="185"/>
      <c r="G66" s="185"/>
      <c r="H66" s="185"/>
      <c r="I66" s="185"/>
      <c r="J66" s="186">
        <f>J146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J190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648</v>
      </c>
      <c r="E68" s="185"/>
      <c r="F68" s="185"/>
      <c r="G68" s="185"/>
      <c r="H68" s="185"/>
      <c r="I68" s="185"/>
      <c r="J68" s="186">
        <f>J241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136</v>
      </c>
      <c r="E69" s="185"/>
      <c r="F69" s="185"/>
      <c r="G69" s="185"/>
      <c r="H69" s="185"/>
      <c r="I69" s="185"/>
      <c r="J69" s="186">
        <f>J325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137</v>
      </c>
      <c r="E70" s="185"/>
      <c r="F70" s="185"/>
      <c r="G70" s="185"/>
      <c r="H70" s="185"/>
      <c r="I70" s="185"/>
      <c r="J70" s="186">
        <f>J449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139</v>
      </c>
      <c r="E71" s="185"/>
      <c r="F71" s="185"/>
      <c r="G71" s="185"/>
      <c r="H71" s="185"/>
      <c r="I71" s="185"/>
      <c r="J71" s="186">
        <f>J492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140</v>
      </c>
      <c r="E72" s="180"/>
      <c r="F72" s="180"/>
      <c r="G72" s="180"/>
      <c r="H72" s="180"/>
      <c r="I72" s="180"/>
      <c r="J72" s="181">
        <f>J495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649</v>
      </c>
      <c r="E73" s="185"/>
      <c r="F73" s="185"/>
      <c r="G73" s="185"/>
      <c r="H73" s="185"/>
      <c r="I73" s="185"/>
      <c r="J73" s="186">
        <f>J496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650</v>
      </c>
      <c r="E74" s="185"/>
      <c r="F74" s="185"/>
      <c r="G74" s="185"/>
      <c r="H74" s="185"/>
      <c r="I74" s="185"/>
      <c r="J74" s="186">
        <f>J553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651</v>
      </c>
      <c r="E75" s="185"/>
      <c r="F75" s="185"/>
      <c r="G75" s="185"/>
      <c r="H75" s="185"/>
      <c r="I75" s="185"/>
      <c r="J75" s="186">
        <f>J601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652</v>
      </c>
      <c r="E76" s="185"/>
      <c r="F76" s="185"/>
      <c r="G76" s="185"/>
      <c r="H76" s="185"/>
      <c r="I76" s="185"/>
      <c r="J76" s="186">
        <f>J659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653</v>
      </c>
      <c r="E77" s="185"/>
      <c r="F77" s="185"/>
      <c r="G77" s="185"/>
      <c r="H77" s="185"/>
      <c r="I77" s="185"/>
      <c r="J77" s="186">
        <f>J688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654</v>
      </c>
      <c r="E78" s="185"/>
      <c r="F78" s="185"/>
      <c r="G78" s="185"/>
      <c r="H78" s="185"/>
      <c r="I78" s="185"/>
      <c r="J78" s="186">
        <f>J716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142</v>
      </c>
      <c r="E79" s="185"/>
      <c r="F79" s="185"/>
      <c r="G79" s="185"/>
      <c r="H79" s="185"/>
      <c r="I79" s="185"/>
      <c r="J79" s="186">
        <f>J722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655</v>
      </c>
      <c r="E80" s="185"/>
      <c r="F80" s="185"/>
      <c r="G80" s="185"/>
      <c r="H80" s="185"/>
      <c r="I80" s="185"/>
      <c r="J80" s="186">
        <f>J822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J843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656</v>
      </c>
      <c r="E82" s="185"/>
      <c r="F82" s="185"/>
      <c r="G82" s="185"/>
      <c r="H82" s="185"/>
      <c r="I82" s="185"/>
      <c r="J82" s="186">
        <f>J882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657</v>
      </c>
      <c r="E83" s="185"/>
      <c r="F83" s="185"/>
      <c r="G83" s="185"/>
      <c r="H83" s="185"/>
      <c r="I83" s="185"/>
      <c r="J83" s="186">
        <f>J1035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144</v>
      </c>
      <c r="E84" s="185"/>
      <c r="F84" s="185"/>
      <c r="G84" s="185"/>
      <c r="H84" s="185"/>
      <c r="I84" s="185"/>
      <c r="J84" s="186">
        <f>J1068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658</v>
      </c>
      <c r="E85" s="185"/>
      <c r="F85" s="185"/>
      <c r="G85" s="185"/>
      <c r="H85" s="185"/>
      <c r="I85" s="185"/>
      <c r="J85" s="186">
        <f>J1103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145</v>
      </c>
      <c r="E86" s="185"/>
      <c r="F86" s="185"/>
      <c r="G86" s="185"/>
      <c r="H86" s="185"/>
      <c r="I86" s="185"/>
      <c r="J86" s="186">
        <f>J1153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659</v>
      </c>
      <c r="E87" s="185"/>
      <c r="F87" s="185"/>
      <c r="G87" s="185"/>
      <c r="H87" s="185"/>
      <c r="I87" s="185"/>
      <c r="J87" s="186">
        <f>J1178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660</v>
      </c>
      <c r="E88" s="185"/>
      <c r="F88" s="185"/>
      <c r="G88" s="185"/>
      <c r="H88" s="185"/>
      <c r="I88" s="185"/>
      <c r="J88" s="186">
        <f>J1222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146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2" t="str">
        <f>E7</f>
        <v>Stavební úpravy základní školy Žitomířská - úprava 21.10. 2024</v>
      </c>
      <c r="F98" s="35"/>
      <c r="G98" s="35"/>
      <c r="H98" s="35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123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2" t="s">
        <v>620</v>
      </c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624</v>
      </c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01 - SO 01.1 - Stavební část</v>
      </c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Český Brod k.ú. 622737</v>
      </c>
      <c r="G104" s="43"/>
      <c r="H104" s="43"/>
      <c r="I104" s="35" t="s">
        <v>23</v>
      </c>
      <c r="J104" s="75" t="str">
        <f>IF(J14="","",J14)</f>
        <v>9. 8. 2024</v>
      </c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5.65" customHeight="1">
      <c r="A106" s="41"/>
      <c r="B106" s="42"/>
      <c r="C106" s="35" t="s">
        <v>25</v>
      </c>
      <c r="D106" s="43"/>
      <c r="E106" s="43"/>
      <c r="F106" s="30" t="str">
        <f>E17</f>
        <v>Město Český Brod</v>
      </c>
      <c r="G106" s="43"/>
      <c r="H106" s="43"/>
      <c r="I106" s="35" t="s">
        <v>30</v>
      </c>
      <c r="J106" s="39" t="str">
        <f>E23</f>
        <v>GREBNER spol. s r.o.</v>
      </c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28</v>
      </c>
      <c r="D107" s="43"/>
      <c r="E107" s="43"/>
      <c r="F107" s="30" t="str">
        <f>IF(E20="","",E20)</f>
        <v>Vyplň údaj</v>
      </c>
      <c r="G107" s="43"/>
      <c r="H107" s="43"/>
      <c r="I107" s="35" t="s">
        <v>32</v>
      </c>
      <c r="J107" s="39" t="str">
        <f>E26</f>
        <v>Ing. Josef Němeček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8"/>
      <c r="B109" s="189"/>
      <c r="C109" s="190" t="s">
        <v>147</v>
      </c>
      <c r="D109" s="191" t="s">
        <v>54</v>
      </c>
      <c r="E109" s="191" t="s">
        <v>50</v>
      </c>
      <c r="F109" s="191" t="s">
        <v>51</v>
      </c>
      <c r="G109" s="191" t="s">
        <v>148</v>
      </c>
      <c r="H109" s="191" t="s">
        <v>149</v>
      </c>
      <c r="I109" s="191" t="s">
        <v>150</v>
      </c>
      <c r="J109" s="191" t="s">
        <v>131</v>
      </c>
      <c r="K109" s="192" t="s">
        <v>151</v>
      </c>
      <c r="L109" s="193"/>
      <c r="M109" s="95" t="s">
        <v>19</v>
      </c>
      <c r="N109" s="96" t="s">
        <v>39</v>
      </c>
      <c r="O109" s="96" t="s">
        <v>152</v>
      </c>
      <c r="P109" s="96" t="s">
        <v>153</v>
      </c>
      <c r="Q109" s="96" t="s">
        <v>154</v>
      </c>
      <c r="R109" s="96" t="s">
        <v>155</v>
      </c>
      <c r="S109" s="96" t="s">
        <v>156</v>
      </c>
      <c r="T109" s="97" t="s">
        <v>157</v>
      </c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</row>
    <row r="110" s="2" customFormat="1" ht="22.8" customHeight="1">
      <c r="A110" s="41"/>
      <c r="B110" s="42"/>
      <c r="C110" s="102" t="s">
        <v>158</v>
      </c>
      <c r="D110" s="43"/>
      <c r="E110" s="43"/>
      <c r="F110" s="43"/>
      <c r="G110" s="43"/>
      <c r="H110" s="43"/>
      <c r="I110" s="43"/>
      <c r="J110" s="194">
        <f>BK110</f>
        <v>0</v>
      </c>
      <c r="K110" s="43"/>
      <c r="L110" s="47"/>
      <c r="M110" s="98"/>
      <c r="N110" s="195"/>
      <c r="O110" s="99"/>
      <c r="P110" s="196">
        <f>P111+P495</f>
        <v>0</v>
      </c>
      <c r="Q110" s="99"/>
      <c r="R110" s="196">
        <f>R111+R495</f>
        <v>425.17466522999996</v>
      </c>
      <c r="S110" s="99"/>
      <c r="T110" s="197">
        <f>T111+T495</f>
        <v>20.280938400000004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68</v>
      </c>
      <c r="AU110" s="20" t="s">
        <v>132</v>
      </c>
      <c r="BK110" s="198">
        <f>BK111+BK495</f>
        <v>0</v>
      </c>
    </row>
    <row r="111" s="12" customFormat="1" ht="25.92" customHeight="1">
      <c r="A111" s="12"/>
      <c r="B111" s="199"/>
      <c r="C111" s="200"/>
      <c r="D111" s="201" t="s">
        <v>68</v>
      </c>
      <c r="E111" s="202" t="s">
        <v>159</v>
      </c>
      <c r="F111" s="202" t="s">
        <v>160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P112+P146+P190+P241+P325+P449+P492</f>
        <v>0</v>
      </c>
      <c r="Q111" s="207"/>
      <c r="R111" s="208">
        <f>R112+R146+R190+R241+R325+R449+R492</f>
        <v>343.06345682999995</v>
      </c>
      <c r="S111" s="207"/>
      <c r="T111" s="209">
        <f>T112+T146+T190+T241+T325+T449+T492</f>
        <v>3.3980000000000001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77</v>
      </c>
      <c r="AT111" s="211" t="s">
        <v>68</v>
      </c>
      <c r="AU111" s="211" t="s">
        <v>69</v>
      </c>
      <c r="AY111" s="210" t="s">
        <v>161</v>
      </c>
      <c r="BK111" s="212">
        <f>BK112+BK146+BK190+BK241+BK325+BK449+BK492</f>
        <v>0</v>
      </c>
    </row>
    <row r="112" s="12" customFormat="1" ht="22.8" customHeight="1">
      <c r="A112" s="12"/>
      <c r="B112" s="199"/>
      <c r="C112" s="200"/>
      <c r="D112" s="201" t="s">
        <v>68</v>
      </c>
      <c r="E112" s="213" t="s">
        <v>77</v>
      </c>
      <c r="F112" s="213" t="s">
        <v>162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SUM(P113:P145)</f>
        <v>0</v>
      </c>
      <c r="Q112" s="207"/>
      <c r="R112" s="208">
        <f>SUM(R113:R145)</f>
        <v>0.039</v>
      </c>
      <c r="S112" s="207"/>
      <c r="T112" s="209">
        <f>SUM(T113:T145)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77</v>
      </c>
      <c r="AT112" s="211" t="s">
        <v>68</v>
      </c>
      <c r="AU112" s="211" t="s">
        <v>77</v>
      </c>
      <c r="AY112" s="210" t="s">
        <v>161</v>
      </c>
      <c r="BK112" s="212">
        <f>SUM(BK113:BK145)</f>
        <v>0</v>
      </c>
    </row>
    <row r="113" s="2" customFormat="1" ht="24.15" customHeight="1">
      <c r="A113" s="41"/>
      <c r="B113" s="42"/>
      <c r="C113" s="215" t="s">
        <v>77</v>
      </c>
      <c r="D113" s="215" t="s">
        <v>163</v>
      </c>
      <c r="E113" s="216" t="s">
        <v>187</v>
      </c>
      <c r="F113" s="217" t="s">
        <v>188</v>
      </c>
      <c r="G113" s="218" t="s">
        <v>189</v>
      </c>
      <c r="H113" s="219">
        <v>130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0.00029999999999999997</v>
      </c>
      <c r="R113" s="224">
        <f>Q113*H113</f>
        <v>0.039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661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191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2" customFormat="1" ht="24.15" customHeight="1">
      <c r="A115" s="41"/>
      <c r="B115" s="42"/>
      <c r="C115" s="215" t="s">
        <v>79</v>
      </c>
      <c r="D115" s="215" t="s">
        <v>163</v>
      </c>
      <c r="E115" s="216" t="s">
        <v>193</v>
      </c>
      <c r="F115" s="217" t="s">
        <v>194</v>
      </c>
      <c r="G115" s="218" t="s">
        <v>189</v>
      </c>
      <c r="H115" s="219">
        <v>130</v>
      </c>
      <c r="I115" s="220"/>
      <c r="J115" s="221">
        <f>ROUND(I115*H115,2)</f>
        <v>0</v>
      </c>
      <c r="K115" s="217" t="s">
        <v>167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662</v>
      </c>
    </row>
    <row r="116" s="2" customFormat="1">
      <c r="A116" s="41"/>
      <c r="B116" s="42"/>
      <c r="C116" s="43"/>
      <c r="D116" s="228" t="s">
        <v>170</v>
      </c>
      <c r="E116" s="43"/>
      <c r="F116" s="229" t="s">
        <v>196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170</v>
      </c>
      <c r="AU116" s="20" t="s">
        <v>79</v>
      </c>
    </row>
    <row r="117" s="2" customFormat="1" ht="24.15" customHeight="1">
      <c r="A117" s="41"/>
      <c r="B117" s="42"/>
      <c r="C117" s="215" t="s">
        <v>180</v>
      </c>
      <c r="D117" s="215" t="s">
        <v>163</v>
      </c>
      <c r="E117" s="216" t="s">
        <v>663</v>
      </c>
      <c r="F117" s="217" t="s">
        <v>664</v>
      </c>
      <c r="G117" s="218" t="s">
        <v>206</v>
      </c>
      <c r="H117" s="219">
        <v>336.63999999999999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665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666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3" customFormat="1">
      <c r="A119" s="13"/>
      <c r="B119" s="235"/>
      <c r="C119" s="236"/>
      <c r="D119" s="233" t="s">
        <v>178</v>
      </c>
      <c r="E119" s="237" t="s">
        <v>19</v>
      </c>
      <c r="F119" s="238" t="s">
        <v>667</v>
      </c>
      <c r="G119" s="236"/>
      <c r="H119" s="239">
        <v>307.01999999999998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178</v>
      </c>
      <c r="AU119" s="245" t="s">
        <v>79</v>
      </c>
      <c r="AV119" s="13" t="s">
        <v>79</v>
      </c>
      <c r="AW119" s="13" t="s">
        <v>31</v>
      </c>
      <c r="AX119" s="13" t="s">
        <v>69</v>
      </c>
      <c r="AY119" s="245" t="s">
        <v>161</v>
      </c>
    </row>
    <row r="120" s="13" customFormat="1">
      <c r="A120" s="13"/>
      <c r="B120" s="235"/>
      <c r="C120" s="236"/>
      <c r="D120" s="233" t="s">
        <v>178</v>
      </c>
      <c r="E120" s="237" t="s">
        <v>19</v>
      </c>
      <c r="F120" s="238" t="s">
        <v>668</v>
      </c>
      <c r="G120" s="236"/>
      <c r="H120" s="239">
        <v>29.620000000000001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178</v>
      </c>
      <c r="AU120" s="245" t="s">
        <v>79</v>
      </c>
      <c r="AV120" s="13" t="s">
        <v>79</v>
      </c>
      <c r="AW120" s="13" t="s">
        <v>31</v>
      </c>
      <c r="AX120" s="13" t="s">
        <v>69</v>
      </c>
      <c r="AY120" s="245" t="s">
        <v>161</v>
      </c>
    </row>
    <row r="121" s="15" customFormat="1">
      <c r="A121" s="15"/>
      <c r="B121" s="256"/>
      <c r="C121" s="257"/>
      <c r="D121" s="233" t="s">
        <v>178</v>
      </c>
      <c r="E121" s="258" t="s">
        <v>641</v>
      </c>
      <c r="F121" s="259" t="s">
        <v>221</v>
      </c>
      <c r="G121" s="257"/>
      <c r="H121" s="260">
        <v>336.63999999999999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178</v>
      </c>
      <c r="AU121" s="266" t="s">
        <v>79</v>
      </c>
      <c r="AV121" s="15" t="s">
        <v>168</v>
      </c>
      <c r="AW121" s="15" t="s">
        <v>31</v>
      </c>
      <c r="AX121" s="15" t="s">
        <v>77</v>
      </c>
      <c r="AY121" s="266" t="s">
        <v>161</v>
      </c>
    </row>
    <row r="122" s="13" customFormat="1">
      <c r="A122" s="13"/>
      <c r="B122" s="235"/>
      <c r="C122" s="236"/>
      <c r="D122" s="233" t="s">
        <v>178</v>
      </c>
      <c r="E122" s="237" t="s">
        <v>608</v>
      </c>
      <c r="F122" s="238" t="s">
        <v>669</v>
      </c>
      <c r="G122" s="236"/>
      <c r="H122" s="239">
        <v>129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69</v>
      </c>
      <c r="AY122" s="245" t="s">
        <v>161</v>
      </c>
    </row>
    <row r="123" s="2" customFormat="1" ht="37.8" customHeight="1">
      <c r="A123" s="41"/>
      <c r="B123" s="42"/>
      <c r="C123" s="215" t="s">
        <v>168</v>
      </c>
      <c r="D123" s="215" t="s">
        <v>163</v>
      </c>
      <c r="E123" s="216" t="s">
        <v>670</v>
      </c>
      <c r="F123" s="217" t="s">
        <v>671</v>
      </c>
      <c r="G123" s="218" t="s">
        <v>206</v>
      </c>
      <c r="H123" s="219">
        <v>639.65200000000004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672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673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19</v>
      </c>
      <c r="F125" s="238" t="s">
        <v>674</v>
      </c>
      <c r="G125" s="236"/>
      <c r="H125" s="239">
        <v>639.65200000000004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2" customFormat="1" ht="37.8" customHeight="1">
      <c r="A126" s="41"/>
      <c r="B126" s="42"/>
      <c r="C126" s="215" t="s">
        <v>192</v>
      </c>
      <c r="D126" s="215" t="s">
        <v>163</v>
      </c>
      <c r="E126" s="216" t="s">
        <v>675</v>
      </c>
      <c r="F126" s="217" t="s">
        <v>676</v>
      </c>
      <c r="G126" s="218" t="s">
        <v>206</v>
      </c>
      <c r="H126" s="219">
        <v>43.680999999999997</v>
      </c>
      <c r="I126" s="220"/>
      <c r="J126" s="221">
        <f>ROUND(I126*H126,2)</f>
        <v>0</v>
      </c>
      <c r="K126" s="217" t="s">
        <v>167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677</v>
      </c>
    </row>
    <row r="127" s="2" customFormat="1">
      <c r="A127" s="41"/>
      <c r="B127" s="42"/>
      <c r="C127" s="43"/>
      <c r="D127" s="228" t="s">
        <v>170</v>
      </c>
      <c r="E127" s="43"/>
      <c r="F127" s="229" t="s">
        <v>678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79</v>
      </c>
    </row>
    <row r="128" s="13" customFormat="1">
      <c r="A128" s="13"/>
      <c r="B128" s="235"/>
      <c r="C128" s="236"/>
      <c r="D128" s="233" t="s">
        <v>178</v>
      </c>
      <c r="E128" s="237" t="s">
        <v>19</v>
      </c>
      <c r="F128" s="238" t="s">
        <v>679</v>
      </c>
      <c r="G128" s="236"/>
      <c r="H128" s="239">
        <v>33.628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79</v>
      </c>
      <c r="AV128" s="13" t="s">
        <v>79</v>
      </c>
      <c r="AW128" s="13" t="s">
        <v>31</v>
      </c>
      <c r="AX128" s="13" t="s">
        <v>69</v>
      </c>
      <c r="AY128" s="245" t="s">
        <v>161</v>
      </c>
    </row>
    <row r="129" s="13" customFormat="1">
      <c r="A129" s="13"/>
      <c r="B129" s="235"/>
      <c r="C129" s="236"/>
      <c r="D129" s="233" t="s">
        <v>178</v>
      </c>
      <c r="E129" s="237" t="s">
        <v>19</v>
      </c>
      <c r="F129" s="238" t="s">
        <v>680</v>
      </c>
      <c r="G129" s="236"/>
      <c r="H129" s="239">
        <v>10.053000000000001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178</v>
      </c>
      <c r="AU129" s="245" t="s">
        <v>79</v>
      </c>
      <c r="AV129" s="13" t="s">
        <v>79</v>
      </c>
      <c r="AW129" s="13" t="s">
        <v>31</v>
      </c>
      <c r="AX129" s="13" t="s">
        <v>69</v>
      </c>
      <c r="AY129" s="245" t="s">
        <v>161</v>
      </c>
    </row>
    <row r="130" s="15" customFormat="1">
      <c r="A130" s="15"/>
      <c r="B130" s="256"/>
      <c r="C130" s="257"/>
      <c r="D130" s="233" t="s">
        <v>178</v>
      </c>
      <c r="E130" s="258" t="s">
        <v>19</v>
      </c>
      <c r="F130" s="259" t="s">
        <v>221</v>
      </c>
      <c r="G130" s="257"/>
      <c r="H130" s="260">
        <v>43.680999999999997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178</v>
      </c>
      <c r="AU130" s="266" t="s">
        <v>79</v>
      </c>
      <c r="AV130" s="15" t="s">
        <v>168</v>
      </c>
      <c r="AW130" s="15" t="s">
        <v>31</v>
      </c>
      <c r="AX130" s="15" t="s">
        <v>77</v>
      </c>
      <c r="AY130" s="266" t="s">
        <v>161</v>
      </c>
    </row>
    <row r="131" s="2" customFormat="1" ht="24.15" customHeight="1">
      <c r="A131" s="41"/>
      <c r="B131" s="42"/>
      <c r="C131" s="215" t="s">
        <v>197</v>
      </c>
      <c r="D131" s="215" t="s">
        <v>163</v>
      </c>
      <c r="E131" s="216" t="s">
        <v>681</v>
      </c>
      <c r="F131" s="217" t="s">
        <v>682</v>
      </c>
      <c r="G131" s="218" t="s">
        <v>206</v>
      </c>
      <c r="H131" s="219">
        <v>336.63999999999999</v>
      </c>
      <c r="I131" s="220"/>
      <c r="J131" s="221">
        <f>ROUND(I131*H131,2)</f>
        <v>0</v>
      </c>
      <c r="K131" s="217" t="s">
        <v>167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683</v>
      </c>
    </row>
    <row r="132" s="2" customFormat="1">
      <c r="A132" s="41"/>
      <c r="B132" s="42"/>
      <c r="C132" s="43"/>
      <c r="D132" s="228" t="s">
        <v>170</v>
      </c>
      <c r="E132" s="43"/>
      <c r="F132" s="229" t="s">
        <v>684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170</v>
      </c>
      <c r="AU132" s="20" t="s">
        <v>79</v>
      </c>
    </row>
    <row r="133" s="13" customFormat="1">
      <c r="A133" s="13"/>
      <c r="B133" s="235"/>
      <c r="C133" s="236"/>
      <c r="D133" s="233" t="s">
        <v>178</v>
      </c>
      <c r="E133" s="237" t="s">
        <v>19</v>
      </c>
      <c r="F133" s="238" t="s">
        <v>685</v>
      </c>
      <c r="G133" s="236"/>
      <c r="H133" s="239">
        <v>336.63999999999999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178</v>
      </c>
      <c r="AU133" s="245" t="s">
        <v>79</v>
      </c>
      <c r="AV133" s="13" t="s">
        <v>79</v>
      </c>
      <c r="AW133" s="13" t="s">
        <v>31</v>
      </c>
      <c r="AX133" s="13" t="s">
        <v>77</v>
      </c>
      <c r="AY133" s="245" t="s">
        <v>161</v>
      </c>
    </row>
    <row r="134" s="2" customFormat="1" ht="24.15" customHeight="1">
      <c r="A134" s="41"/>
      <c r="B134" s="42"/>
      <c r="C134" s="215" t="s">
        <v>203</v>
      </c>
      <c r="D134" s="215" t="s">
        <v>163</v>
      </c>
      <c r="E134" s="216" t="s">
        <v>686</v>
      </c>
      <c r="F134" s="217" t="s">
        <v>501</v>
      </c>
      <c r="G134" s="218" t="s">
        <v>214</v>
      </c>
      <c r="H134" s="219">
        <v>74.257999999999996</v>
      </c>
      <c r="I134" s="220"/>
      <c r="J134" s="221">
        <f>ROUND(I134*H134,2)</f>
        <v>0</v>
      </c>
      <c r="K134" s="217" t="s">
        <v>167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687</v>
      </c>
    </row>
    <row r="135" s="2" customFormat="1">
      <c r="A135" s="41"/>
      <c r="B135" s="42"/>
      <c r="C135" s="43"/>
      <c r="D135" s="228" t="s">
        <v>170</v>
      </c>
      <c r="E135" s="43"/>
      <c r="F135" s="229" t="s">
        <v>688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170</v>
      </c>
      <c r="AU135" s="20" t="s">
        <v>79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689</v>
      </c>
      <c r="G136" s="236"/>
      <c r="H136" s="239">
        <v>33.628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3" customFormat="1">
      <c r="A137" s="13"/>
      <c r="B137" s="235"/>
      <c r="C137" s="236"/>
      <c r="D137" s="233" t="s">
        <v>178</v>
      </c>
      <c r="E137" s="237" t="s">
        <v>19</v>
      </c>
      <c r="F137" s="238" t="s">
        <v>680</v>
      </c>
      <c r="G137" s="236"/>
      <c r="H137" s="239">
        <v>10.053000000000001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178</v>
      </c>
      <c r="AU137" s="245" t="s">
        <v>79</v>
      </c>
      <c r="AV137" s="13" t="s">
        <v>79</v>
      </c>
      <c r="AW137" s="13" t="s">
        <v>31</v>
      </c>
      <c r="AX137" s="13" t="s">
        <v>69</v>
      </c>
      <c r="AY137" s="245" t="s">
        <v>161</v>
      </c>
    </row>
    <row r="138" s="15" customFormat="1">
      <c r="A138" s="15"/>
      <c r="B138" s="256"/>
      <c r="C138" s="257"/>
      <c r="D138" s="233" t="s">
        <v>178</v>
      </c>
      <c r="E138" s="258" t="s">
        <v>19</v>
      </c>
      <c r="F138" s="259" t="s">
        <v>221</v>
      </c>
      <c r="G138" s="257"/>
      <c r="H138" s="260">
        <v>43.680999999999997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178</v>
      </c>
      <c r="AU138" s="266" t="s">
        <v>79</v>
      </c>
      <c r="AV138" s="15" t="s">
        <v>168</v>
      </c>
      <c r="AW138" s="15" t="s">
        <v>31</v>
      </c>
      <c r="AX138" s="15" t="s">
        <v>77</v>
      </c>
      <c r="AY138" s="266" t="s">
        <v>161</v>
      </c>
    </row>
    <row r="139" s="13" customFormat="1">
      <c r="A139" s="13"/>
      <c r="B139" s="235"/>
      <c r="C139" s="236"/>
      <c r="D139" s="233" t="s">
        <v>178</v>
      </c>
      <c r="E139" s="236"/>
      <c r="F139" s="238" t="s">
        <v>690</v>
      </c>
      <c r="G139" s="236"/>
      <c r="H139" s="239">
        <v>74.257999999999996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178</v>
      </c>
      <c r="AU139" s="245" t="s">
        <v>79</v>
      </c>
      <c r="AV139" s="13" t="s">
        <v>79</v>
      </c>
      <c r="AW139" s="13" t="s">
        <v>4</v>
      </c>
      <c r="AX139" s="13" t="s">
        <v>77</v>
      </c>
      <c r="AY139" s="245" t="s">
        <v>161</v>
      </c>
    </row>
    <row r="140" s="2" customFormat="1" ht="24.15" customHeight="1">
      <c r="A140" s="41"/>
      <c r="B140" s="42"/>
      <c r="C140" s="215" t="s">
        <v>211</v>
      </c>
      <c r="D140" s="215" t="s">
        <v>163</v>
      </c>
      <c r="E140" s="216" t="s">
        <v>691</v>
      </c>
      <c r="F140" s="217" t="s">
        <v>692</v>
      </c>
      <c r="G140" s="218" t="s">
        <v>206</v>
      </c>
      <c r="H140" s="219">
        <v>303.012</v>
      </c>
      <c r="I140" s="220"/>
      <c r="J140" s="221">
        <f>ROUND(I140*H140,2)</f>
        <v>0</v>
      </c>
      <c r="K140" s="217" t="s">
        <v>167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693</v>
      </c>
    </row>
    <row r="141" s="2" customFormat="1">
      <c r="A141" s="41"/>
      <c r="B141" s="42"/>
      <c r="C141" s="43"/>
      <c r="D141" s="228" t="s">
        <v>170</v>
      </c>
      <c r="E141" s="43"/>
      <c r="F141" s="229" t="s">
        <v>694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170</v>
      </c>
      <c r="AU141" s="20" t="s">
        <v>79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695</v>
      </c>
      <c r="G142" s="236"/>
      <c r="H142" s="239">
        <v>336.63999999999999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79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3" customFormat="1">
      <c r="A143" s="13"/>
      <c r="B143" s="235"/>
      <c r="C143" s="236"/>
      <c r="D143" s="233" t="s">
        <v>178</v>
      </c>
      <c r="E143" s="237" t="s">
        <v>19</v>
      </c>
      <c r="F143" s="238" t="s">
        <v>696</v>
      </c>
      <c r="G143" s="236"/>
      <c r="H143" s="239">
        <v>-23.219999999999999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178</v>
      </c>
      <c r="AU143" s="245" t="s">
        <v>79</v>
      </c>
      <c r="AV143" s="13" t="s">
        <v>79</v>
      </c>
      <c r="AW143" s="13" t="s">
        <v>31</v>
      </c>
      <c r="AX143" s="13" t="s">
        <v>69</v>
      </c>
      <c r="AY143" s="245" t="s">
        <v>161</v>
      </c>
    </row>
    <row r="144" s="13" customFormat="1">
      <c r="A144" s="13"/>
      <c r="B144" s="235"/>
      <c r="C144" s="236"/>
      <c r="D144" s="233" t="s">
        <v>178</v>
      </c>
      <c r="E144" s="237" t="s">
        <v>19</v>
      </c>
      <c r="F144" s="238" t="s">
        <v>697</v>
      </c>
      <c r="G144" s="236"/>
      <c r="H144" s="239">
        <v>-10.408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178</v>
      </c>
      <c r="AU144" s="245" t="s">
        <v>79</v>
      </c>
      <c r="AV144" s="13" t="s">
        <v>79</v>
      </c>
      <c r="AW144" s="13" t="s">
        <v>31</v>
      </c>
      <c r="AX144" s="13" t="s">
        <v>69</v>
      </c>
      <c r="AY144" s="245" t="s">
        <v>161</v>
      </c>
    </row>
    <row r="145" s="15" customFormat="1">
      <c r="A145" s="15"/>
      <c r="B145" s="256"/>
      <c r="C145" s="257"/>
      <c r="D145" s="233" t="s">
        <v>178</v>
      </c>
      <c r="E145" s="258" t="s">
        <v>644</v>
      </c>
      <c r="F145" s="259" t="s">
        <v>221</v>
      </c>
      <c r="G145" s="257"/>
      <c r="H145" s="260">
        <v>303.012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178</v>
      </c>
      <c r="AU145" s="266" t="s">
        <v>79</v>
      </c>
      <c r="AV145" s="15" t="s">
        <v>168</v>
      </c>
      <c r="AW145" s="15" t="s">
        <v>31</v>
      </c>
      <c r="AX145" s="15" t="s">
        <v>77</v>
      </c>
      <c r="AY145" s="266" t="s">
        <v>161</v>
      </c>
    </row>
    <row r="146" s="12" customFormat="1" ht="22.8" customHeight="1">
      <c r="A146" s="12"/>
      <c r="B146" s="199"/>
      <c r="C146" s="200"/>
      <c r="D146" s="201" t="s">
        <v>68</v>
      </c>
      <c r="E146" s="213" t="s">
        <v>79</v>
      </c>
      <c r="F146" s="213" t="s">
        <v>698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SUM(P147:P189)</f>
        <v>0</v>
      </c>
      <c r="Q146" s="207"/>
      <c r="R146" s="208">
        <f>SUM(R147:R189)</f>
        <v>76.146106189999998</v>
      </c>
      <c r="S146" s="207"/>
      <c r="T146" s="209">
        <f>SUM(T147:T189)</f>
        <v>3.3980000000000001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77</v>
      </c>
      <c r="AT146" s="211" t="s">
        <v>68</v>
      </c>
      <c r="AU146" s="211" t="s">
        <v>77</v>
      </c>
      <c r="AY146" s="210" t="s">
        <v>161</v>
      </c>
      <c r="BK146" s="212">
        <f>SUM(BK147:BK189)</f>
        <v>0</v>
      </c>
    </row>
    <row r="147" s="2" customFormat="1" ht="24.15" customHeight="1">
      <c r="A147" s="41"/>
      <c r="B147" s="42"/>
      <c r="C147" s="215" t="s">
        <v>222</v>
      </c>
      <c r="D147" s="215" t="s">
        <v>163</v>
      </c>
      <c r="E147" s="216" t="s">
        <v>699</v>
      </c>
      <c r="F147" s="217" t="s">
        <v>700</v>
      </c>
      <c r="G147" s="218" t="s">
        <v>189</v>
      </c>
      <c r="H147" s="219">
        <v>17</v>
      </c>
      <c r="I147" s="220"/>
      <c r="J147" s="221">
        <f>ROUND(I147*H147,2)</f>
        <v>0</v>
      </c>
      <c r="K147" s="217" t="s">
        <v>167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0.00014999999999999999</v>
      </c>
      <c r="R147" s="224">
        <f>Q147*H147</f>
        <v>0.0025499999999999997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701</v>
      </c>
    </row>
    <row r="148" s="2" customFormat="1">
      <c r="A148" s="41"/>
      <c r="B148" s="42"/>
      <c r="C148" s="43"/>
      <c r="D148" s="228" t="s">
        <v>170</v>
      </c>
      <c r="E148" s="43"/>
      <c r="F148" s="229" t="s">
        <v>702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170</v>
      </c>
      <c r="AU148" s="20" t="s">
        <v>79</v>
      </c>
    </row>
    <row r="149" s="2" customFormat="1">
      <c r="A149" s="41"/>
      <c r="B149" s="42"/>
      <c r="C149" s="43"/>
      <c r="D149" s="233" t="s">
        <v>176</v>
      </c>
      <c r="E149" s="43"/>
      <c r="F149" s="234" t="s">
        <v>703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176</v>
      </c>
      <c r="AU149" s="20" t="s">
        <v>79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704</v>
      </c>
      <c r="G150" s="236"/>
      <c r="H150" s="239">
        <v>17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79</v>
      </c>
      <c r="AV150" s="13" t="s">
        <v>79</v>
      </c>
      <c r="AW150" s="13" t="s">
        <v>31</v>
      </c>
      <c r="AX150" s="13" t="s">
        <v>77</v>
      </c>
      <c r="AY150" s="245" t="s">
        <v>161</v>
      </c>
    </row>
    <row r="151" s="2" customFormat="1" ht="24.15" customHeight="1">
      <c r="A151" s="41"/>
      <c r="B151" s="42"/>
      <c r="C151" s="215" t="s">
        <v>237</v>
      </c>
      <c r="D151" s="215" t="s">
        <v>163</v>
      </c>
      <c r="E151" s="216" t="s">
        <v>705</v>
      </c>
      <c r="F151" s="217" t="s">
        <v>706</v>
      </c>
      <c r="G151" s="218" t="s">
        <v>189</v>
      </c>
      <c r="H151" s="219">
        <v>3</v>
      </c>
      <c r="I151" s="220"/>
      <c r="J151" s="221">
        <f>ROUND(I151*H151,2)</f>
        <v>0</v>
      </c>
      <c r="K151" s="217" t="s">
        <v>167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0.00018000000000000001</v>
      </c>
      <c r="R151" s="224">
        <f>Q151*H151</f>
        <v>0.00054000000000000001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707</v>
      </c>
    </row>
    <row r="152" s="2" customFormat="1">
      <c r="A152" s="41"/>
      <c r="B152" s="42"/>
      <c r="C152" s="43"/>
      <c r="D152" s="228" t="s">
        <v>170</v>
      </c>
      <c r="E152" s="43"/>
      <c r="F152" s="229" t="s">
        <v>708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170</v>
      </c>
      <c r="AU152" s="20" t="s">
        <v>79</v>
      </c>
    </row>
    <row r="153" s="13" customFormat="1">
      <c r="A153" s="13"/>
      <c r="B153" s="235"/>
      <c r="C153" s="236"/>
      <c r="D153" s="233" t="s">
        <v>178</v>
      </c>
      <c r="E153" s="237" t="s">
        <v>19</v>
      </c>
      <c r="F153" s="238" t="s">
        <v>709</v>
      </c>
      <c r="G153" s="236"/>
      <c r="H153" s="239">
        <v>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178</v>
      </c>
      <c r="AU153" s="245" t="s">
        <v>79</v>
      </c>
      <c r="AV153" s="13" t="s">
        <v>79</v>
      </c>
      <c r="AW153" s="13" t="s">
        <v>31</v>
      </c>
      <c r="AX153" s="13" t="s">
        <v>77</v>
      </c>
      <c r="AY153" s="245" t="s">
        <v>161</v>
      </c>
    </row>
    <row r="154" s="2" customFormat="1" ht="24.15" customHeight="1">
      <c r="A154" s="41"/>
      <c r="B154" s="42"/>
      <c r="C154" s="215" t="s">
        <v>247</v>
      </c>
      <c r="D154" s="215" t="s">
        <v>163</v>
      </c>
      <c r="E154" s="216" t="s">
        <v>710</v>
      </c>
      <c r="F154" s="217" t="s">
        <v>711</v>
      </c>
      <c r="G154" s="218" t="s">
        <v>189</v>
      </c>
      <c r="H154" s="219">
        <v>20</v>
      </c>
      <c r="I154" s="220"/>
      <c r="J154" s="221">
        <f>ROUND(I154*H154,2)</f>
        <v>0</v>
      </c>
      <c r="K154" s="217" t="s">
        <v>167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712</v>
      </c>
    </row>
    <row r="155" s="2" customFormat="1">
      <c r="A155" s="41"/>
      <c r="B155" s="42"/>
      <c r="C155" s="43"/>
      <c r="D155" s="228" t="s">
        <v>170</v>
      </c>
      <c r="E155" s="43"/>
      <c r="F155" s="229" t="s">
        <v>713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170</v>
      </c>
      <c r="AU155" s="20" t="s">
        <v>79</v>
      </c>
    </row>
    <row r="156" s="13" customFormat="1">
      <c r="A156" s="13"/>
      <c r="B156" s="235"/>
      <c r="C156" s="236"/>
      <c r="D156" s="233" t="s">
        <v>178</v>
      </c>
      <c r="E156" s="237" t="s">
        <v>19</v>
      </c>
      <c r="F156" s="238" t="s">
        <v>714</v>
      </c>
      <c r="G156" s="236"/>
      <c r="H156" s="239">
        <v>20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178</v>
      </c>
      <c r="AU156" s="245" t="s">
        <v>79</v>
      </c>
      <c r="AV156" s="13" t="s">
        <v>79</v>
      </c>
      <c r="AW156" s="13" t="s">
        <v>31</v>
      </c>
      <c r="AX156" s="13" t="s">
        <v>77</v>
      </c>
      <c r="AY156" s="245" t="s">
        <v>161</v>
      </c>
    </row>
    <row r="157" s="2" customFormat="1" ht="16.5" customHeight="1">
      <c r="A157" s="41"/>
      <c r="B157" s="42"/>
      <c r="C157" s="271" t="s">
        <v>253</v>
      </c>
      <c r="D157" s="271" t="s">
        <v>715</v>
      </c>
      <c r="E157" s="272" t="s">
        <v>716</v>
      </c>
      <c r="F157" s="273" t="s">
        <v>717</v>
      </c>
      <c r="G157" s="274" t="s">
        <v>206</v>
      </c>
      <c r="H157" s="275">
        <v>10.053000000000001</v>
      </c>
      <c r="I157" s="276"/>
      <c r="J157" s="277">
        <f>ROUND(I157*H157,2)</f>
        <v>0</v>
      </c>
      <c r="K157" s="273" t="s">
        <v>167</v>
      </c>
      <c r="L157" s="278"/>
      <c r="M157" s="279" t="s">
        <v>19</v>
      </c>
      <c r="N157" s="280" t="s">
        <v>40</v>
      </c>
      <c r="O157" s="87"/>
      <c r="P157" s="224">
        <f>O157*H157</f>
        <v>0</v>
      </c>
      <c r="Q157" s="224">
        <v>2.4289999999999998</v>
      </c>
      <c r="R157" s="224">
        <f>Q157*H157</f>
        <v>24.418737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715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718</v>
      </c>
    </row>
    <row r="158" s="13" customFormat="1">
      <c r="A158" s="13"/>
      <c r="B158" s="235"/>
      <c r="C158" s="236"/>
      <c r="D158" s="233" t="s">
        <v>178</v>
      </c>
      <c r="E158" s="237" t="s">
        <v>19</v>
      </c>
      <c r="F158" s="238" t="s">
        <v>680</v>
      </c>
      <c r="G158" s="236"/>
      <c r="H158" s="239">
        <v>10.053000000000001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178</v>
      </c>
      <c r="AU158" s="245" t="s">
        <v>79</v>
      </c>
      <c r="AV158" s="13" t="s">
        <v>79</v>
      </c>
      <c r="AW158" s="13" t="s">
        <v>31</v>
      </c>
      <c r="AX158" s="13" t="s">
        <v>77</v>
      </c>
      <c r="AY158" s="245" t="s">
        <v>161</v>
      </c>
    </row>
    <row r="159" s="2" customFormat="1" ht="16.5" customHeight="1">
      <c r="A159" s="41"/>
      <c r="B159" s="42"/>
      <c r="C159" s="215" t="s">
        <v>262</v>
      </c>
      <c r="D159" s="215" t="s">
        <v>163</v>
      </c>
      <c r="E159" s="216" t="s">
        <v>719</v>
      </c>
      <c r="F159" s="217" t="s">
        <v>720</v>
      </c>
      <c r="G159" s="218" t="s">
        <v>214</v>
      </c>
      <c r="H159" s="219">
        <v>0.23499999999999999</v>
      </c>
      <c r="I159" s="220"/>
      <c r="J159" s="221">
        <f>ROUND(I159*H159,2)</f>
        <v>0</v>
      </c>
      <c r="K159" s="217" t="s">
        <v>167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1.11381</v>
      </c>
      <c r="R159" s="224">
        <f>Q159*H159</f>
        <v>0.26174534999999999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721</v>
      </c>
    </row>
    <row r="160" s="2" customFormat="1">
      <c r="A160" s="41"/>
      <c r="B160" s="42"/>
      <c r="C160" s="43"/>
      <c r="D160" s="228" t="s">
        <v>170</v>
      </c>
      <c r="E160" s="43"/>
      <c r="F160" s="229" t="s">
        <v>722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170</v>
      </c>
      <c r="AU160" s="20" t="s">
        <v>79</v>
      </c>
    </row>
    <row r="161" s="13" customFormat="1">
      <c r="A161" s="13"/>
      <c r="B161" s="235"/>
      <c r="C161" s="236"/>
      <c r="D161" s="233" t="s">
        <v>178</v>
      </c>
      <c r="E161" s="237" t="s">
        <v>19</v>
      </c>
      <c r="F161" s="238" t="s">
        <v>723</v>
      </c>
      <c r="G161" s="236"/>
      <c r="H161" s="239">
        <v>0.23499999999999999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178</v>
      </c>
      <c r="AU161" s="245" t="s">
        <v>79</v>
      </c>
      <c r="AV161" s="13" t="s">
        <v>79</v>
      </c>
      <c r="AW161" s="13" t="s">
        <v>31</v>
      </c>
      <c r="AX161" s="13" t="s">
        <v>77</v>
      </c>
      <c r="AY161" s="245" t="s">
        <v>161</v>
      </c>
    </row>
    <row r="162" s="2" customFormat="1" ht="21.75" customHeight="1">
      <c r="A162" s="41"/>
      <c r="B162" s="42"/>
      <c r="C162" s="215" t="s">
        <v>268</v>
      </c>
      <c r="D162" s="215" t="s">
        <v>163</v>
      </c>
      <c r="E162" s="216" t="s">
        <v>724</v>
      </c>
      <c r="F162" s="217" t="s">
        <v>725</v>
      </c>
      <c r="G162" s="218" t="s">
        <v>189</v>
      </c>
      <c r="H162" s="219">
        <v>2</v>
      </c>
      <c r="I162" s="220"/>
      <c r="J162" s="221">
        <f>ROUND(I162*H162,2)</f>
        <v>0</v>
      </c>
      <c r="K162" s="217" t="s">
        <v>167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1.6990000000000001</v>
      </c>
      <c r="T162" s="225">
        <f>S162*H162</f>
        <v>3.3980000000000001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726</v>
      </c>
    </row>
    <row r="163" s="2" customFormat="1">
      <c r="A163" s="41"/>
      <c r="B163" s="42"/>
      <c r="C163" s="43"/>
      <c r="D163" s="228" t="s">
        <v>170</v>
      </c>
      <c r="E163" s="43"/>
      <c r="F163" s="229" t="s">
        <v>727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170</v>
      </c>
      <c r="AU163" s="20" t="s">
        <v>79</v>
      </c>
    </row>
    <row r="164" s="2" customFormat="1">
      <c r="A164" s="41"/>
      <c r="B164" s="42"/>
      <c r="C164" s="43"/>
      <c r="D164" s="233" t="s">
        <v>176</v>
      </c>
      <c r="E164" s="43"/>
      <c r="F164" s="234" t="s">
        <v>728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176</v>
      </c>
      <c r="AU164" s="20" t="s">
        <v>79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729</v>
      </c>
      <c r="G165" s="236"/>
      <c r="H165" s="239">
        <v>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79</v>
      </c>
      <c r="AV165" s="13" t="s">
        <v>79</v>
      </c>
      <c r="AW165" s="13" t="s">
        <v>31</v>
      </c>
      <c r="AX165" s="13" t="s">
        <v>77</v>
      </c>
      <c r="AY165" s="245" t="s">
        <v>161</v>
      </c>
    </row>
    <row r="166" s="2" customFormat="1" ht="16.5" customHeight="1">
      <c r="A166" s="41"/>
      <c r="B166" s="42"/>
      <c r="C166" s="215" t="s">
        <v>8</v>
      </c>
      <c r="D166" s="215" t="s">
        <v>163</v>
      </c>
      <c r="E166" s="216" t="s">
        <v>730</v>
      </c>
      <c r="F166" s="217" t="s">
        <v>731</v>
      </c>
      <c r="G166" s="218" t="s">
        <v>206</v>
      </c>
      <c r="H166" s="219">
        <v>2.8130000000000002</v>
      </c>
      <c r="I166" s="220"/>
      <c r="J166" s="221">
        <f>ROUND(I166*H166,2)</f>
        <v>0</v>
      </c>
      <c r="K166" s="217" t="s">
        <v>167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2.3010199999999998</v>
      </c>
      <c r="R166" s="224">
        <f>Q166*H166</f>
        <v>6.4727692599999997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732</v>
      </c>
    </row>
    <row r="167" s="2" customFormat="1">
      <c r="A167" s="41"/>
      <c r="B167" s="42"/>
      <c r="C167" s="43"/>
      <c r="D167" s="228" t="s">
        <v>170</v>
      </c>
      <c r="E167" s="43"/>
      <c r="F167" s="229" t="s">
        <v>733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170</v>
      </c>
      <c r="AU167" s="20" t="s">
        <v>79</v>
      </c>
    </row>
    <row r="168" s="13" customFormat="1">
      <c r="A168" s="13"/>
      <c r="B168" s="235"/>
      <c r="C168" s="236"/>
      <c r="D168" s="233" t="s">
        <v>178</v>
      </c>
      <c r="E168" s="237" t="s">
        <v>19</v>
      </c>
      <c r="F168" s="238" t="s">
        <v>734</v>
      </c>
      <c r="G168" s="236"/>
      <c r="H168" s="239">
        <v>2.8130000000000002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178</v>
      </c>
      <c r="AU168" s="245" t="s">
        <v>79</v>
      </c>
      <c r="AV168" s="13" t="s">
        <v>79</v>
      </c>
      <c r="AW168" s="13" t="s">
        <v>31</v>
      </c>
      <c r="AX168" s="13" t="s">
        <v>77</v>
      </c>
      <c r="AY168" s="245" t="s">
        <v>161</v>
      </c>
    </row>
    <row r="169" s="2" customFormat="1" ht="21.75" customHeight="1">
      <c r="A169" s="41"/>
      <c r="B169" s="42"/>
      <c r="C169" s="215" t="s">
        <v>279</v>
      </c>
      <c r="D169" s="215" t="s">
        <v>163</v>
      </c>
      <c r="E169" s="216" t="s">
        <v>735</v>
      </c>
      <c r="F169" s="217" t="s">
        <v>736</v>
      </c>
      <c r="G169" s="218" t="s">
        <v>206</v>
      </c>
      <c r="H169" s="219">
        <v>7.2000000000000002</v>
      </c>
      <c r="I169" s="220"/>
      <c r="J169" s="221">
        <f>ROUND(I169*H169,2)</f>
        <v>0</v>
      </c>
      <c r="K169" s="217" t="s">
        <v>167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2.5018699999999998</v>
      </c>
      <c r="R169" s="224">
        <f>Q169*H169</f>
        <v>18.013463999999999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737</v>
      </c>
    </row>
    <row r="170" s="2" customFormat="1">
      <c r="A170" s="41"/>
      <c r="B170" s="42"/>
      <c r="C170" s="43"/>
      <c r="D170" s="228" t="s">
        <v>170</v>
      </c>
      <c r="E170" s="43"/>
      <c r="F170" s="229" t="s">
        <v>738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170</v>
      </c>
      <c r="AU170" s="20" t="s">
        <v>79</v>
      </c>
    </row>
    <row r="171" s="13" customFormat="1">
      <c r="A171" s="13"/>
      <c r="B171" s="235"/>
      <c r="C171" s="236"/>
      <c r="D171" s="233" t="s">
        <v>178</v>
      </c>
      <c r="E171" s="237" t="s">
        <v>19</v>
      </c>
      <c r="F171" s="238" t="s">
        <v>739</v>
      </c>
      <c r="G171" s="236"/>
      <c r="H171" s="239">
        <v>7.2000000000000002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178</v>
      </c>
      <c r="AU171" s="245" t="s">
        <v>79</v>
      </c>
      <c r="AV171" s="13" t="s">
        <v>79</v>
      </c>
      <c r="AW171" s="13" t="s">
        <v>31</v>
      </c>
      <c r="AX171" s="13" t="s">
        <v>77</v>
      </c>
      <c r="AY171" s="245" t="s">
        <v>161</v>
      </c>
    </row>
    <row r="172" s="2" customFormat="1" ht="16.5" customHeight="1">
      <c r="A172" s="41"/>
      <c r="B172" s="42"/>
      <c r="C172" s="215" t="s">
        <v>293</v>
      </c>
      <c r="D172" s="215" t="s">
        <v>163</v>
      </c>
      <c r="E172" s="216" t="s">
        <v>740</v>
      </c>
      <c r="F172" s="217" t="s">
        <v>741</v>
      </c>
      <c r="G172" s="218" t="s">
        <v>214</v>
      </c>
      <c r="H172" s="219">
        <v>0.622</v>
      </c>
      <c r="I172" s="220"/>
      <c r="J172" s="221">
        <f>ROUND(I172*H172,2)</f>
        <v>0</v>
      </c>
      <c r="K172" s="217" t="s">
        <v>167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1.06277</v>
      </c>
      <c r="R172" s="224">
        <f>Q172*H172</f>
        <v>0.66104293999999997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742</v>
      </c>
    </row>
    <row r="173" s="2" customFormat="1">
      <c r="A173" s="41"/>
      <c r="B173" s="42"/>
      <c r="C173" s="43"/>
      <c r="D173" s="228" t="s">
        <v>170</v>
      </c>
      <c r="E173" s="43"/>
      <c r="F173" s="229" t="s">
        <v>743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170</v>
      </c>
      <c r="AU173" s="20" t="s">
        <v>79</v>
      </c>
    </row>
    <row r="174" s="13" customFormat="1">
      <c r="A174" s="13"/>
      <c r="B174" s="235"/>
      <c r="C174" s="236"/>
      <c r="D174" s="233" t="s">
        <v>178</v>
      </c>
      <c r="E174" s="237" t="s">
        <v>19</v>
      </c>
      <c r="F174" s="238" t="s">
        <v>744</v>
      </c>
      <c r="G174" s="236"/>
      <c r="H174" s="239">
        <v>0.622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178</v>
      </c>
      <c r="AU174" s="245" t="s">
        <v>79</v>
      </c>
      <c r="AV174" s="13" t="s">
        <v>79</v>
      </c>
      <c r="AW174" s="13" t="s">
        <v>31</v>
      </c>
      <c r="AX174" s="13" t="s">
        <v>77</v>
      </c>
      <c r="AY174" s="245" t="s">
        <v>161</v>
      </c>
    </row>
    <row r="175" s="2" customFormat="1" ht="21.75" customHeight="1">
      <c r="A175" s="41"/>
      <c r="B175" s="42"/>
      <c r="C175" s="215" t="s">
        <v>299</v>
      </c>
      <c r="D175" s="215" t="s">
        <v>163</v>
      </c>
      <c r="E175" s="216" t="s">
        <v>745</v>
      </c>
      <c r="F175" s="217" t="s">
        <v>746</v>
      </c>
      <c r="G175" s="218" t="s">
        <v>206</v>
      </c>
      <c r="H175" s="219">
        <v>10.098000000000001</v>
      </c>
      <c r="I175" s="220"/>
      <c r="J175" s="221">
        <f>ROUND(I175*H175,2)</f>
        <v>0</v>
      </c>
      <c r="K175" s="217" t="s">
        <v>167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2.5018699999999998</v>
      </c>
      <c r="R175" s="224">
        <f>Q175*H175</f>
        <v>25.26388326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747</v>
      </c>
    </row>
    <row r="176" s="2" customFormat="1">
      <c r="A176" s="41"/>
      <c r="B176" s="42"/>
      <c r="C176" s="43"/>
      <c r="D176" s="228" t="s">
        <v>170</v>
      </c>
      <c r="E176" s="43"/>
      <c r="F176" s="229" t="s">
        <v>748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170</v>
      </c>
      <c r="AU176" s="20" t="s">
        <v>79</v>
      </c>
    </row>
    <row r="177" s="13" customFormat="1">
      <c r="A177" s="13"/>
      <c r="B177" s="235"/>
      <c r="C177" s="236"/>
      <c r="D177" s="233" t="s">
        <v>178</v>
      </c>
      <c r="E177" s="237" t="s">
        <v>19</v>
      </c>
      <c r="F177" s="238" t="s">
        <v>749</v>
      </c>
      <c r="G177" s="236"/>
      <c r="H177" s="239">
        <v>10.098000000000001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178</v>
      </c>
      <c r="AU177" s="245" t="s">
        <v>79</v>
      </c>
      <c r="AV177" s="13" t="s">
        <v>79</v>
      </c>
      <c r="AW177" s="13" t="s">
        <v>31</v>
      </c>
      <c r="AX177" s="13" t="s">
        <v>69</v>
      </c>
      <c r="AY177" s="245" t="s">
        <v>161</v>
      </c>
    </row>
    <row r="178" s="15" customFormat="1">
      <c r="A178" s="15"/>
      <c r="B178" s="256"/>
      <c r="C178" s="257"/>
      <c r="D178" s="233" t="s">
        <v>178</v>
      </c>
      <c r="E178" s="258" t="s">
        <v>19</v>
      </c>
      <c r="F178" s="259" t="s">
        <v>221</v>
      </c>
      <c r="G178" s="257"/>
      <c r="H178" s="260">
        <v>10.098000000000001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178</v>
      </c>
      <c r="AU178" s="266" t="s">
        <v>79</v>
      </c>
      <c r="AV178" s="15" t="s">
        <v>168</v>
      </c>
      <c r="AW178" s="15" t="s">
        <v>31</v>
      </c>
      <c r="AX178" s="15" t="s">
        <v>77</v>
      </c>
      <c r="AY178" s="266" t="s">
        <v>161</v>
      </c>
    </row>
    <row r="179" s="2" customFormat="1" ht="16.5" customHeight="1">
      <c r="A179" s="41"/>
      <c r="B179" s="42"/>
      <c r="C179" s="215" t="s">
        <v>311</v>
      </c>
      <c r="D179" s="215" t="s">
        <v>163</v>
      </c>
      <c r="E179" s="216" t="s">
        <v>750</v>
      </c>
      <c r="F179" s="217" t="s">
        <v>751</v>
      </c>
      <c r="G179" s="218" t="s">
        <v>166</v>
      </c>
      <c r="H179" s="219">
        <v>45.454000000000001</v>
      </c>
      <c r="I179" s="220"/>
      <c r="J179" s="221">
        <f>ROUND(I179*H179,2)</f>
        <v>0</v>
      </c>
      <c r="K179" s="217" t="s">
        <v>167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0.0026900000000000001</v>
      </c>
      <c r="R179" s="224">
        <f>Q179*H179</f>
        <v>0.12227126000000001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752</v>
      </c>
    </row>
    <row r="180" s="2" customFormat="1">
      <c r="A180" s="41"/>
      <c r="B180" s="42"/>
      <c r="C180" s="43"/>
      <c r="D180" s="228" t="s">
        <v>170</v>
      </c>
      <c r="E180" s="43"/>
      <c r="F180" s="229" t="s">
        <v>753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170</v>
      </c>
      <c r="AU180" s="20" t="s">
        <v>79</v>
      </c>
    </row>
    <row r="181" s="13" customFormat="1">
      <c r="A181" s="13"/>
      <c r="B181" s="235"/>
      <c r="C181" s="236"/>
      <c r="D181" s="233" t="s">
        <v>178</v>
      </c>
      <c r="E181" s="237" t="s">
        <v>19</v>
      </c>
      <c r="F181" s="238" t="s">
        <v>754</v>
      </c>
      <c r="G181" s="236"/>
      <c r="H181" s="239">
        <v>39.524999999999999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178</v>
      </c>
      <c r="AU181" s="245" t="s">
        <v>79</v>
      </c>
      <c r="AV181" s="13" t="s">
        <v>79</v>
      </c>
      <c r="AW181" s="13" t="s">
        <v>31</v>
      </c>
      <c r="AX181" s="13" t="s">
        <v>69</v>
      </c>
      <c r="AY181" s="245" t="s">
        <v>161</v>
      </c>
    </row>
    <row r="182" s="15" customFormat="1">
      <c r="A182" s="15"/>
      <c r="B182" s="256"/>
      <c r="C182" s="257"/>
      <c r="D182" s="233" t="s">
        <v>178</v>
      </c>
      <c r="E182" s="258" t="s">
        <v>19</v>
      </c>
      <c r="F182" s="259" t="s">
        <v>221</v>
      </c>
      <c r="G182" s="257"/>
      <c r="H182" s="260">
        <v>39.524999999999999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178</v>
      </c>
      <c r="AU182" s="266" t="s">
        <v>79</v>
      </c>
      <c r="AV182" s="15" t="s">
        <v>168</v>
      </c>
      <c r="AW182" s="15" t="s">
        <v>31</v>
      </c>
      <c r="AX182" s="15" t="s">
        <v>77</v>
      </c>
      <c r="AY182" s="266" t="s">
        <v>161</v>
      </c>
    </row>
    <row r="183" s="13" customFormat="1">
      <c r="A183" s="13"/>
      <c r="B183" s="235"/>
      <c r="C183" s="236"/>
      <c r="D183" s="233" t="s">
        <v>178</v>
      </c>
      <c r="E183" s="236"/>
      <c r="F183" s="238" t="s">
        <v>755</v>
      </c>
      <c r="G183" s="236"/>
      <c r="H183" s="239">
        <v>45.454000000000001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178</v>
      </c>
      <c r="AU183" s="245" t="s">
        <v>79</v>
      </c>
      <c r="AV183" s="13" t="s">
        <v>79</v>
      </c>
      <c r="AW183" s="13" t="s">
        <v>4</v>
      </c>
      <c r="AX183" s="13" t="s">
        <v>77</v>
      </c>
      <c r="AY183" s="245" t="s">
        <v>161</v>
      </c>
    </row>
    <row r="184" s="2" customFormat="1" ht="16.5" customHeight="1">
      <c r="A184" s="41"/>
      <c r="B184" s="42"/>
      <c r="C184" s="215" t="s">
        <v>317</v>
      </c>
      <c r="D184" s="215" t="s">
        <v>163</v>
      </c>
      <c r="E184" s="216" t="s">
        <v>756</v>
      </c>
      <c r="F184" s="217" t="s">
        <v>757</v>
      </c>
      <c r="G184" s="218" t="s">
        <v>166</v>
      </c>
      <c r="H184" s="219">
        <v>45.454000000000001</v>
      </c>
      <c r="I184" s="220"/>
      <c r="J184" s="221">
        <f>ROUND(I184*H184,2)</f>
        <v>0</v>
      </c>
      <c r="K184" s="217" t="s">
        <v>167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758</v>
      </c>
    </row>
    <row r="185" s="2" customFormat="1">
      <c r="A185" s="41"/>
      <c r="B185" s="42"/>
      <c r="C185" s="43"/>
      <c r="D185" s="228" t="s">
        <v>170</v>
      </c>
      <c r="E185" s="43"/>
      <c r="F185" s="229" t="s">
        <v>759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170</v>
      </c>
      <c r="AU185" s="20" t="s">
        <v>79</v>
      </c>
    </row>
    <row r="186" s="2" customFormat="1" ht="16.5" customHeight="1">
      <c r="A186" s="41"/>
      <c r="B186" s="42"/>
      <c r="C186" s="215" t="s">
        <v>7</v>
      </c>
      <c r="D186" s="215" t="s">
        <v>163</v>
      </c>
      <c r="E186" s="216" t="s">
        <v>760</v>
      </c>
      <c r="F186" s="217" t="s">
        <v>761</v>
      </c>
      <c r="G186" s="218" t="s">
        <v>214</v>
      </c>
      <c r="H186" s="219">
        <v>0.876</v>
      </c>
      <c r="I186" s="220"/>
      <c r="J186" s="221">
        <f>ROUND(I186*H186,2)</f>
        <v>0</v>
      </c>
      <c r="K186" s="217" t="s">
        <v>167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1.0606199999999999</v>
      </c>
      <c r="R186" s="224">
        <f>Q186*H186</f>
        <v>0.92910311999999995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762</v>
      </c>
    </row>
    <row r="187" s="2" customFormat="1">
      <c r="A187" s="41"/>
      <c r="B187" s="42"/>
      <c r="C187" s="43"/>
      <c r="D187" s="228" t="s">
        <v>170</v>
      </c>
      <c r="E187" s="43"/>
      <c r="F187" s="229" t="s">
        <v>763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170</v>
      </c>
      <c r="AU187" s="20" t="s">
        <v>79</v>
      </c>
    </row>
    <row r="188" s="13" customFormat="1">
      <c r="A188" s="13"/>
      <c r="B188" s="235"/>
      <c r="C188" s="236"/>
      <c r="D188" s="233" t="s">
        <v>178</v>
      </c>
      <c r="E188" s="237" t="s">
        <v>19</v>
      </c>
      <c r="F188" s="238" t="s">
        <v>764</v>
      </c>
      <c r="G188" s="236"/>
      <c r="H188" s="239">
        <v>0.876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178</v>
      </c>
      <c r="AU188" s="245" t="s">
        <v>79</v>
      </c>
      <c r="AV188" s="13" t="s">
        <v>79</v>
      </c>
      <c r="AW188" s="13" t="s">
        <v>31</v>
      </c>
      <c r="AX188" s="13" t="s">
        <v>69</v>
      </c>
      <c r="AY188" s="245" t="s">
        <v>161</v>
      </c>
    </row>
    <row r="189" s="15" customFormat="1">
      <c r="A189" s="15"/>
      <c r="B189" s="256"/>
      <c r="C189" s="257"/>
      <c r="D189" s="233" t="s">
        <v>178</v>
      </c>
      <c r="E189" s="258" t="s">
        <v>19</v>
      </c>
      <c r="F189" s="259" t="s">
        <v>221</v>
      </c>
      <c r="G189" s="257"/>
      <c r="H189" s="260">
        <v>0.876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178</v>
      </c>
      <c r="AU189" s="266" t="s">
        <v>79</v>
      </c>
      <c r="AV189" s="15" t="s">
        <v>168</v>
      </c>
      <c r="AW189" s="15" t="s">
        <v>31</v>
      </c>
      <c r="AX189" s="15" t="s">
        <v>77</v>
      </c>
      <c r="AY189" s="266" t="s">
        <v>161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180</v>
      </c>
      <c r="F190" s="213" t="s">
        <v>210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SUM(P191:P240)</f>
        <v>0</v>
      </c>
      <c r="Q190" s="207"/>
      <c r="R190" s="208">
        <f>SUM(R191:R240)</f>
        <v>94.17666552</v>
      </c>
      <c r="S190" s="207"/>
      <c r="T190" s="209">
        <f>SUM(T191:T240)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77</v>
      </c>
      <c r="AY190" s="210" t="s">
        <v>161</v>
      </c>
      <c r="BK190" s="212">
        <f>SUM(BK191:BK240)</f>
        <v>0</v>
      </c>
    </row>
    <row r="191" s="2" customFormat="1" ht="24.15" customHeight="1">
      <c r="A191" s="41"/>
      <c r="B191" s="42"/>
      <c r="C191" s="215" t="s">
        <v>332</v>
      </c>
      <c r="D191" s="215" t="s">
        <v>163</v>
      </c>
      <c r="E191" s="216" t="s">
        <v>765</v>
      </c>
      <c r="F191" s="217" t="s">
        <v>766</v>
      </c>
      <c r="G191" s="218" t="s">
        <v>206</v>
      </c>
      <c r="H191" s="219">
        <v>15.017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1.8775</v>
      </c>
      <c r="R191" s="224">
        <f>Q191*H191</f>
        <v>28.194417499999997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767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768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14" customFormat="1">
      <c r="A193" s="14"/>
      <c r="B193" s="246"/>
      <c r="C193" s="247"/>
      <c r="D193" s="233" t="s">
        <v>178</v>
      </c>
      <c r="E193" s="248" t="s">
        <v>19</v>
      </c>
      <c r="F193" s="249" t="s">
        <v>769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178</v>
      </c>
      <c r="AU193" s="255" t="s">
        <v>79</v>
      </c>
      <c r="AV193" s="14" t="s">
        <v>77</v>
      </c>
      <c r="AW193" s="14" t="s">
        <v>31</v>
      </c>
      <c r="AX193" s="14" t="s">
        <v>69</v>
      </c>
      <c r="AY193" s="255" t="s">
        <v>161</v>
      </c>
    </row>
    <row r="194" s="13" customFormat="1">
      <c r="A194" s="13"/>
      <c r="B194" s="235"/>
      <c r="C194" s="236"/>
      <c r="D194" s="233" t="s">
        <v>178</v>
      </c>
      <c r="E194" s="237" t="s">
        <v>19</v>
      </c>
      <c r="F194" s="238" t="s">
        <v>770</v>
      </c>
      <c r="G194" s="236"/>
      <c r="H194" s="239">
        <v>5.0679999999999996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178</v>
      </c>
      <c r="AU194" s="245" t="s">
        <v>79</v>
      </c>
      <c r="AV194" s="13" t="s">
        <v>79</v>
      </c>
      <c r="AW194" s="13" t="s">
        <v>31</v>
      </c>
      <c r="AX194" s="13" t="s">
        <v>69</v>
      </c>
      <c r="AY194" s="245" t="s">
        <v>161</v>
      </c>
    </row>
    <row r="195" s="14" customFormat="1">
      <c r="A195" s="14"/>
      <c r="B195" s="246"/>
      <c r="C195" s="247"/>
      <c r="D195" s="233" t="s">
        <v>178</v>
      </c>
      <c r="E195" s="248" t="s">
        <v>19</v>
      </c>
      <c r="F195" s="249" t="s">
        <v>305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178</v>
      </c>
      <c r="AU195" s="255" t="s">
        <v>79</v>
      </c>
      <c r="AV195" s="14" t="s">
        <v>77</v>
      </c>
      <c r="AW195" s="14" t="s">
        <v>31</v>
      </c>
      <c r="AX195" s="14" t="s">
        <v>69</v>
      </c>
      <c r="AY195" s="255" t="s">
        <v>161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771</v>
      </c>
      <c r="G196" s="236"/>
      <c r="H196" s="239">
        <v>1.1259999999999999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79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4" customFormat="1">
      <c r="A197" s="14"/>
      <c r="B197" s="246"/>
      <c r="C197" s="247"/>
      <c r="D197" s="233" t="s">
        <v>178</v>
      </c>
      <c r="E197" s="248" t="s">
        <v>19</v>
      </c>
      <c r="F197" s="249" t="s">
        <v>307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178</v>
      </c>
      <c r="AU197" s="255" t="s">
        <v>79</v>
      </c>
      <c r="AV197" s="14" t="s">
        <v>77</v>
      </c>
      <c r="AW197" s="14" t="s">
        <v>31</v>
      </c>
      <c r="AX197" s="14" t="s">
        <v>69</v>
      </c>
      <c r="AY197" s="255" t="s">
        <v>161</v>
      </c>
    </row>
    <row r="198" s="13" customFormat="1">
      <c r="A198" s="13"/>
      <c r="B198" s="235"/>
      <c r="C198" s="236"/>
      <c r="D198" s="233" t="s">
        <v>178</v>
      </c>
      <c r="E198" s="237" t="s">
        <v>19</v>
      </c>
      <c r="F198" s="238" t="s">
        <v>772</v>
      </c>
      <c r="G198" s="236"/>
      <c r="H198" s="239">
        <v>1.5840000000000001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178</v>
      </c>
      <c r="AU198" s="245" t="s">
        <v>79</v>
      </c>
      <c r="AV198" s="13" t="s">
        <v>79</v>
      </c>
      <c r="AW198" s="13" t="s">
        <v>31</v>
      </c>
      <c r="AX198" s="13" t="s">
        <v>69</v>
      </c>
      <c r="AY198" s="245" t="s">
        <v>161</v>
      </c>
    </row>
    <row r="199" s="14" customFormat="1">
      <c r="A199" s="14"/>
      <c r="B199" s="246"/>
      <c r="C199" s="247"/>
      <c r="D199" s="233" t="s">
        <v>178</v>
      </c>
      <c r="E199" s="248" t="s">
        <v>19</v>
      </c>
      <c r="F199" s="249" t="s">
        <v>309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178</v>
      </c>
      <c r="AU199" s="255" t="s">
        <v>79</v>
      </c>
      <c r="AV199" s="14" t="s">
        <v>77</v>
      </c>
      <c r="AW199" s="14" t="s">
        <v>31</v>
      </c>
      <c r="AX199" s="14" t="s">
        <v>69</v>
      </c>
      <c r="AY199" s="255" t="s">
        <v>161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773</v>
      </c>
      <c r="G200" s="236"/>
      <c r="H200" s="239">
        <v>5.6550000000000002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79</v>
      </c>
      <c r="AV200" s="13" t="s">
        <v>79</v>
      </c>
      <c r="AW200" s="13" t="s">
        <v>31</v>
      </c>
      <c r="AX200" s="13" t="s">
        <v>69</v>
      </c>
      <c r="AY200" s="245" t="s">
        <v>161</v>
      </c>
    </row>
    <row r="201" s="13" customFormat="1">
      <c r="A201" s="13"/>
      <c r="B201" s="235"/>
      <c r="C201" s="236"/>
      <c r="D201" s="233" t="s">
        <v>178</v>
      </c>
      <c r="E201" s="237" t="s">
        <v>19</v>
      </c>
      <c r="F201" s="238" t="s">
        <v>772</v>
      </c>
      <c r="G201" s="236"/>
      <c r="H201" s="239">
        <v>1.5840000000000001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178</v>
      </c>
      <c r="AU201" s="245" t="s">
        <v>79</v>
      </c>
      <c r="AV201" s="13" t="s">
        <v>79</v>
      </c>
      <c r="AW201" s="13" t="s">
        <v>31</v>
      </c>
      <c r="AX201" s="13" t="s">
        <v>69</v>
      </c>
      <c r="AY201" s="245" t="s">
        <v>161</v>
      </c>
    </row>
    <row r="202" s="15" customFormat="1">
      <c r="A202" s="15"/>
      <c r="B202" s="256"/>
      <c r="C202" s="257"/>
      <c r="D202" s="233" t="s">
        <v>178</v>
      </c>
      <c r="E202" s="258" t="s">
        <v>19</v>
      </c>
      <c r="F202" s="259" t="s">
        <v>221</v>
      </c>
      <c r="G202" s="257"/>
      <c r="H202" s="260">
        <v>15.017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178</v>
      </c>
      <c r="AU202" s="266" t="s">
        <v>79</v>
      </c>
      <c r="AV202" s="15" t="s">
        <v>168</v>
      </c>
      <c r="AW202" s="15" t="s">
        <v>31</v>
      </c>
      <c r="AX202" s="15" t="s">
        <v>77</v>
      </c>
      <c r="AY202" s="266" t="s">
        <v>161</v>
      </c>
    </row>
    <row r="203" s="2" customFormat="1" ht="16.5" customHeight="1">
      <c r="A203" s="41"/>
      <c r="B203" s="42"/>
      <c r="C203" s="215" t="s">
        <v>337</v>
      </c>
      <c r="D203" s="215" t="s">
        <v>163</v>
      </c>
      <c r="E203" s="216" t="s">
        <v>774</v>
      </c>
      <c r="F203" s="217" t="s">
        <v>775</v>
      </c>
      <c r="G203" s="218" t="s">
        <v>206</v>
      </c>
      <c r="H203" s="219">
        <v>2.3199999999999998</v>
      </c>
      <c r="I203" s="220"/>
      <c r="J203" s="221">
        <f>ROUND(I203*H203,2)</f>
        <v>0</v>
      </c>
      <c r="K203" s="217" t="s">
        <v>167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1.7842800000000001</v>
      </c>
      <c r="R203" s="224">
        <f>Q203*H203</f>
        <v>4.1395295999999995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776</v>
      </c>
    </row>
    <row r="204" s="2" customFormat="1">
      <c r="A204" s="41"/>
      <c r="B204" s="42"/>
      <c r="C204" s="43"/>
      <c r="D204" s="228" t="s">
        <v>170</v>
      </c>
      <c r="E204" s="43"/>
      <c r="F204" s="229" t="s">
        <v>777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170</v>
      </c>
      <c r="AU204" s="20" t="s">
        <v>79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778</v>
      </c>
      <c r="G205" s="236"/>
      <c r="H205" s="239">
        <v>2.3199999999999998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79</v>
      </c>
      <c r="AV205" s="13" t="s">
        <v>79</v>
      </c>
      <c r="AW205" s="13" t="s">
        <v>31</v>
      </c>
      <c r="AX205" s="13" t="s">
        <v>77</v>
      </c>
      <c r="AY205" s="245" t="s">
        <v>161</v>
      </c>
    </row>
    <row r="206" s="2" customFormat="1" ht="24.15" customHeight="1">
      <c r="A206" s="41"/>
      <c r="B206" s="42"/>
      <c r="C206" s="215" t="s">
        <v>343</v>
      </c>
      <c r="D206" s="215" t="s">
        <v>163</v>
      </c>
      <c r="E206" s="216" t="s">
        <v>779</v>
      </c>
      <c r="F206" s="217" t="s">
        <v>780</v>
      </c>
      <c r="G206" s="218" t="s">
        <v>166</v>
      </c>
      <c r="H206" s="219">
        <v>18.669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0.69501000000000002</v>
      </c>
      <c r="R206" s="224">
        <f>Q206*H206</f>
        <v>12.975141690000001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781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782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783</v>
      </c>
      <c r="G208" s="236"/>
      <c r="H208" s="239">
        <v>18.669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77</v>
      </c>
      <c r="AY208" s="245" t="s">
        <v>161</v>
      </c>
    </row>
    <row r="209" s="2" customFormat="1" ht="24.15" customHeight="1">
      <c r="A209" s="41"/>
      <c r="B209" s="42"/>
      <c r="C209" s="215" t="s">
        <v>353</v>
      </c>
      <c r="D209" s="215" t="s">
        <v>163</v>
      </c>
      <c r="E209" s="216" t="s">
        <v>784</v>
      </c>
      <c r="F209" s="217" t="s">
        <v>785</v>
      </c>
      <c r="G209" s="218" t="s">
        <v>166</v>
      </c>
      <c r="H209" s="219">
        <v>142.21799999999999</v>
      </c>
      <c r="I209" s="220"/>
      <c r="J209" s="221">
        <f>ROUND(I209*H209,2)</f>
        <v>0</v>
      </c>
      <c r="K209" s="217" t="s">
        <v>167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0.26878000000000002</v>
      </c>
      <c r="R209" s="224">
        <f>Q209*H209</f>
        <v>38.225354039999999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786</v>
      </c>
    </row>
    <row r="210" s="2" customFormat="1">
      <c r="A210" s="41"/>
      <c r="B210" s="42"/>
      <c r="C210" s="43"/>
      <c r="D210" s="228" t="s">
        <v>170</v>
      </c>
      <c r="E210" s="43"/>
      <c r="F210" s="229" t="s">
        <v>787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170</v>
      </c>
      <c r="AU210" s="20" t="s">
        <v>79</v>
      </c>
    </row>
    <row r="211" s="14" customFormat="1">
      <c r="A211" s="14"/>
      <c r="B211" s="246"/>
      <c r="C211" s="247"/>
      <c r="D211" s="233" t="s">
        <v>178</v>
      </c>
      <c r="E211" s="248" t="s">
        <v>19</v>
      </c>
      <c r="F211" s="249" t="s">
        <v>788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178</v>
      </c>
      <c r="AU211" s="255" t="s">
        <v>79</v>
      </c>
      <c r="AV211" s="14" t="s">
        <v>77</v>
      </c>
      <c r="AW211" s="14" t="s">
        <v>31</v>
      </c>
      <c r="AX211" s="14" t="s">
        <v>69</v>
      </c>
      <c r="AY211" s="255" t="s">
        <v>161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789</v>
      </c>
      <c r="G212" s="236"/>
      <c r="H212" s="239">
        <v>77.109999999999999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69</v>
      </c>
      <c r="AY212" s="245" t="s">
        <v>161</v>
      </c>
    </row>
    <row r="213" s="13" customFormat="1">
      <c r="A213" s="13"/>
      <c r="B213" s="235"/>
      <c r="C213" s="236"/>
      <c r="D213" s="233" t="s">
        <v>178</v>
      </c>
      <c r="E213" s="237" t="s">
        <v>19</v>
      </c>
      <c r="F213" s="238" t="s">
        <v>790</v>
      </c>
      <c r="G213" s="236"/>
      <c r="H213" s="239">
        <v>105.108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178</v>
      </c>
      <c r="AU213" s="245" t="s">
        <v>79</v>
      </c>
      <c r="AV213" s="13" t="s">
        <v>79</v>
      </c>
      <c r="AW213" s="13" t="s">
        <v>31</v>
      </c>
      <c r="AX213" s="13" t="s">
        <v>69</v>
      </c>
      <c r="AY213" s="245" t="s">
        <v>161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791</v>
      </c>
      <c r="G214" s="236"/>
      <c r="H214" s="239">
        <v>-40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79</v>
      </c>
      <c r="AV214" s="13" t="s">
        <v>79</v>
      </c>
      <c r="AW214" s="13" t="s">
        <v>31</v>
      </c>
      <c r="AX214" s="13" t="s">
        <v>69</v>
      </c>
      <c r="AY214" s="245" t="s">
        <v>161</v>
      </c>
    </row>
    <row r="215" s="15" customFormat="1">
      <c r="A215" s="15"/>
      <c r="B215" s="256"/>
      <c r="C215" s="257"/>
      <c r="D215" s="233" t="s">
        <v>178</v>
      </c>
      <c r="E215" s="258" t="s">
        <v>19</v>
      </c>
      <c r="F215" s="259" t="s">
        <v>221</v>
      </c>
      <c r="G215" s="257"/>
      <c r="H215" s="260">
        <v>142.21799999999999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178</v>
      </c>
      <c r="AU215" s="266" t="s">
        <v>79</v>
      </c>
      <c r="AV215" s="15" t="s">
        <v>168</v>
      </c>
      <c r="AW215" s="15" t="s">
        <v>31</v>
      </c>
      <c r="AX215" s="15" t="s">
        <v>77</v>
      </c>
      <c r="AY215" s="266" t="s">
        <v>161</v>
      </c>
    </row>
    <row r="216" s="2" customFormat="1" ht="24.15" customHeight="1">
      <c r="A216" s="41"/>
      <c r="B216" s="42"/>
      <c r="C216" s="215" t="s">
        <v>359</v>
      </c>
      <c r="D216" s="215" t="s">
        <v>163</v>
      </c>
      <c r="E216" s="216" t="s">
        <v>792</v>
      </c>
      <c r="F216" s="217" t="s">
        <v>793</v>
      </c>
      <c r="G216" s="218" t="s">
        <v>166</v>
      </c>
      <c r="H216" s="219">
        <v>17.670000000000002</v>
      </c>
      <c r="I216" s="220"/>
      <c r="J216" s="221">
        <f>ROUND(I216*H216,2)</f>
        <v>0</v>
      </c>
      <c r="K216" s="217" t="s">
        <v>167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0.16991999999999999</v>
      </c>
      <c r="R216" s="224">
        <f>Q216*H216</f>
        <v>3.0024864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794</v>
      </c>
    </row>
    <row r="217" s="2" customFormat="1">
      <c r="A217" s="41"/>
      <c r="B217" s="42"/>
      <c r="C217" s="43"/>
      <c r="D217" s="228" t="s">
        <v>170</v>
      </c>
      <c r="E217" s="43"/>
      <c r="F217" s="229" t="s">
        <v>795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170</v>
      </c>
      <c r="AU217" s="20" t="s">
        <v>79</v>
      </c>
    </row>
    <row r="218" s="13" customFormat="1">
      <c r="A218" s="13"/>
      <c r="B218" s="235"/>
      <c r="C218" s="236"/>
      <c r="D218" s="233" t="s">
        <v>178</v>
      </c>
      <c r="E218" s="237" t="s">
        <v>19</v>
      </c>
      <c r="F218" s="238" t="s">
        <v>796</v>
      </c>
      <c r="G218" s="236"/>
      <c r="H218" s="239">
        <v>17.670000000000002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178</v>
      </c>
      <c r="AU218" s="245" t="s">
        <v>79</v>
      </c>
      <c r="AV218" s="13" t="s">
        <v>79</v>
      </c>
      <c r="AW218" s="13" t="s">
        <v>31</v>
      </c>
      <c r="AX218" s="13" t="s">
        <v>77</v>
      </c>
      <c r="AY218" s="245" t="s">
        <v>161</v>
      </c>
    </row>
    <row r="219" s="2" customFormat="1" ht="24.15" customHeight="1">
      <c r="A219" s="41"/>
      <c r="B219" s="42"/>
      <c r="C219" s="215" t="s">
        <v>368</v>
      </c>
      <c r="D219" s="215" t="s">
        <v>163</v>
      </c>
      <c r="E219" s="216" t="s">
        <v>797</v>
      </c>
      <c r="F219" s="217" t="s">
        <v>798</v>
      </c>
      <c r="G219" s="218" t="s">
        <v>214</v>
      </c>
      <c r="H219" s="219">
        <v>0.158</v>
      </c>
      <c r="I219" s="220"/>
      <c r="J219" s="221">
        <f>ROUND(I219*H219,2)</f>
        <v>0</v>
      </c>
      <c r="K219" s="217" t="s">
        <v>167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1.04922</v>
      </c>
      <c r="R219" s="224">
        <f>Q219*H219</f>
        <v>0.16577676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168</v>
      </c>
      <c r="AT219" s="226" t="s">
        <v>163</v>
      </c>
      <c r="AU219" s="226" t="s">
        <v>79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799</v>
      </c>
    </row>
    <row r="220" s="2" customFormat="1">
      <c r="A220" s="41"/>
      <c r="B220" s="42"/>
      <c r="C220" s="43"/>
      <c r="D220" s="228" t="s">
        <v>170</v>
      </c>
      <c r="E220" s="43"/>
      <c r="F220" s="229" t="s">
        <v>800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170</v>
      </c>
      <c r="AU220" s="20" t="s">
        <v>79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801</v>
      </c>
      <c r="G221" s="236"/>
      <c r="H221" s="239">
        <v>0.158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77</v>
      </c>
      <c r="AY221" s="245" t="s">
        <v>161</v>
      </c>
    </row>
    <row r="222" s="2" customFormat="1" ht="33" customHeight="1">
      <c r="A222" s="41"/>
      <c r="B222" s="42"/>
      <c r="C222" s="215" t="s">
        <v>375</v>
      </c>
      <c r="D222" s="215" t="s">
        <v>163</v>
      </c>
      <c r="E222" s="216" t="s">
        <v>802</v>
      </c>
      <c r="F222" s="217" t="s">
        <v>803</v>
      </c>
      <c r="G222" s="218" t="s">
        <v>206</v>
      </c>
      <c r="H222" s="219">
        <v>1.704</v>
      </c>
      <c r="I222" s="220"/>
      <c r="J222" s="221">
        <f>ROUND(I222*H222,2)</f>
        <v>0</v>
      </c>
      <c r="K222" s="217" t="s">
        <v>167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1.89706</v>
      </c>
      <c r="R222" s="224">
        <f>Q222*H222</f>
        <v>3.2325902399999999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168</v>
      </c>
      <c r="AT222" s="226" t="s">
        <v>163</v>
      </c>
      <c r="AU222" s="226" t="s">
        <v>79</v>
      </c>
      <c r="AY222" s="20" t="s">
        <v>161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168</v>
      </c>
      <c r="BM222" s="226" t="s">
        <v>804</v>
      </c>
    </row>
    <row r="223" s="2" customFormat="1">
      <c r="A223" s="41"/>
      <c r="B223" s="42"/>
      <c r="C223" s="43"/>
      <c r="D223" s="228" t="s">
        <v>170</v>
      </c>
      <c r="E223" s="43"/>
      <c r="F223" s="229" t="s">
        <v>805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170</v>
      </c>
      <c r="AU223" s="20" t="s">
        <v>79</v>
      </c>
    </row>
    <row r="224" s="13" customFormat="1">
      <c r="A224" s="13"/>
      <c r="B224" s="235"/>
      <c r="C224" s="236"/>
      <c r="D224" s="233" t="s">
        <v>178</v>
      </c>
      <c r="E224" s="237" t="s">
        <v>19</v>
      </c>
      <c r="F224" s="238" t="s">
        <v>806</v>
      </c>
      <c r="G224" s="236"/>
      <c r="H224" s="239">
        <v>1.704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178</v>
      </c>
      <c r="AU224" s="245" t="s">
        <v>79</v>
      </c>
      <c r="AV224" s="13" t="s">
        <v>79</v>
      </c>
      <c r="AW224" s="13" t="s">
        <v>31</v>
      </c>
      <c r="AX224" s="13" t="s">
        <v>77</v>
      </c>
      <c r="AY224" s="245" t="s">
        <v>161</v>
      </c>
    </row>
    <row r="225" s="2" customFormat="1" ht="24.15" customHeight="1">
      <c r="A225" s="41"/>
      <c r="B225" s="42"/>
      <c r="C225" s="215" t="s">
        <v>384</v>
      </c>
      <c r="D225" s="215" t="s">
        <v>163</v>
      </c>
      <c r="E225" s="216" t="s">
        <v>807</v>
      </c>
      <c r="F225" s="217" t="s">
        <v>808</v>
      </c>
      <c r="G225" s="218" t="s">
        <v>166</v>
      </c>
      <c r="H225" s="219">
        <v>2.8650000000000002</v>
      </c>
      <c r="I225" s="220"/>
      <c r="J225" s="221">
        <f>ROUND(I225*H225,2)</f>
        <v>0</v>
      </c>
      <c r="K225" s="217" t="s">
        <v>167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0.14605000000000001</v>
      </c>
      <c r="R225" s="224">
        <f>Q225*H225</f>
        <v>0.41843325000000009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168</v>
      </c>
      <c r="AT225" s="226" t="s">
        <v>163</v>
      </c>
      <c r="AU225" s="226" t="s">
        <v>79</v>
      </c>
      <c r="AY225" s="20" t="s">
        <v>161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168</v>
      </c>
      <c r="BM225" s="226" t="s">
        <v>809</v>
      </c>
    </row>
    <row r="226" s="2" customFormat="1">
      <c r="A226" s="41"/>
      <c r="B226" s="42"/>
      <c r="C226" s="43"/>
      <c r="D226" s="228" t="s">
        <v>170</v>
      </c>
      <c r="E226" s="43"/>
      <c r="F226" s="229" t="s">
        <v>810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170</v>
      </c>
      <c r="AU226" s="20" t="s">
        <v>79</v>
      </c>
    </row>
    <row r="227" s="13" customFormat="1">
      <c r="A227" s="13"/>
      <c r="B227" s="235"/>
      <c r="C227" s="236"/>
      <c r="D227" s="233" t="s">
        <v>178</v>
      </c>
      <c r="E227" s="237" t="s">
        <v>19</v>
      </c>
      <c r="F227" s="238" t="s">
        <v>811</v>
      </c>
      <c r="G227" s="236"/>
      <c r="H227" s="239">
        <v>2.8650000000000002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178</v>
      </c>
      <c r="AU227" s="245" t="s">
        <v>79</v>
      </c>
      <c r="AV227" s="13" t="s">
        <v>79</v>
      </c>
      <c r="AW227" s="13" t="s">
        <v>31</v>
      </c>
      <c r="AX227" s="13" t="s">
        <v>77</v>
      </c>
      <c r="AY227" s="245" t="s">
        <v>161</v>
      </c>
    </row>
    <row r="228" s="2" customFormat="1" ht="24.15" customHeight="1">
      <c r="A228" s="41"/>
      <c r="B228" s="42"/>
      <c r="C228" s="215" t="s">
        <v>391</v>
      </c>
      <c r="D228" s="215" t="s">
        <v>163</v>
      </c>
      <c r="E228" s="216" t="s">
        <v>812</v>
      </c>
      <c r="F228" s="217" t="s">
        <v>813</v>
      </c>
      <c r="G228" s="218" t="s">
        <v>166</v>
      </c>
      <c r="H228" s="219">
        <v>13.02</v>
      </c>
      <c r="I228" s="220"/>
      <c r="J228" s="221">
        <f>ROUND(I228*H228,2)</f>
        <v>0</v>
      </c>
      <c r="K228" s="217" t="s">
        <v>167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0.11396000000000001</v>
      </c>
      <c r="R228" s="224">
        <f>Q228*H228</f>
        <v>1.4837591999999999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168</v>
      </c>
      <c r="AT228" s="226" t="s">
        <v>163</v>
      </c>
      <c r="AU228" s="226" t="s">
        <v>79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814</v>
      </c>
    </row>
    <row r="229" s="2" customFormat="1">
      <c r="A229" s="41"/>
      <c r="B229" s="42"/>
      <c r="C229" s="43"/>
      <c r="D229" s="228" t="s">
        <v>170</v>
      </c>
      <c r="E229" s="43"/>
      <c r="F229" s="229" t="s">
        <v>815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170</v>
      </c>
      <c r="AU229" s="20" t="s">
        <v>79</v>
      </c>
    </row>
    <row r="230" s="13" customFormat="1">
      <c r="A230" s="13"/>
      <c r="B230" s="235"/>
      <c r="C230" s="236"/>
      <c r="D230" s="233" t="s">
        <v>178</v>
      </c>
      <c r="E230" s="237" t="s">
        <v>19</v>
      </c>
      <c r="F230" s="238" t="s">
        <v>816</v>
      </c>
      <c r="G230" s="236"/>
      <c r="H230" s="239">
        <v>12.4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178</v>
      </c>
      <c r="AU230" s="245" t="s">
        <v>79</v>
      </c>
      <c r="AV230" s="13" t="s">
        <v>79</v>
      </c>
      <c r="AW230" s="13" t="s">
        <v>31</v>
      </c>
      <c r="AX230" s="13" t="s">
        <v>77</v>
      </c>
      <c r="AY230" s="245" t="s">
        <v>161</v>
      </c>
    </row>
    <row r="231" s="13" customFormat="1">
      <c r="A231" s="13"/>
      <c r="B231" s="235"/>
      <c r="C231" s="236"/>
      <c r="D231" s="233" t="s">
        <v>178</v>
      </c>
      <c r="E231" s="236"/>
      <c r="F231" s="238" t="s">
        <v>817</v>
      </c>
      <c r="G231" s="236"/>
      <c r="H231" s="239">
        <v>13.02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178</v>
      </c>
      <c r="AU231" s="245" t="s">
        <v>79</v>
      </c>
      <c r="AV231" s="13" t="s">
        <v>79</v>
      </c>
      <c r="AW231" s="13" t="s">
        <v>4</v>
      </c>
      <c r="AX231" s="13" t="s">
        <v>77</v>
      </c>
      <c r="AY231" s="245" t="s">
        <v>161</v>
      </c>
    </row>
    <row r="232" s="2" customFormat="1" ht="16.5" customHeight="1">
      <c r="A232" s="41"/>
      <c r="B232" s="42"/>
      <c r="C232" s="215" t="s">
        <v>397</v>
      </c>
      <c r="D232" s="215" t="s">
        <v>163</v>
      </c>
      <c r="E232" s="216" t="s">
        <v>818</v>
      </c>
      <c r="F232" s="217" t="s">
        <v>819</v>
      </c>
      <c r="G232" s="218" t="s">
        <v>189</v>
      </c>
      <c r="H232" s="219">
        <v>12</v>
      </c>
      <c r="I232" s="220"/>
      <c r="J232" s="221">
        <f>ROUND(I232*H232,2)</f>
        <v>0</v>
      </c>
      <c r="K232" s="217" t="s">
        <v>167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0.00013999999999999999</v>
      </c>
      <c r="R232" s="224">
        <f>Q232*H232</f>
        <v>0.0016799999999999999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168</v>
      </c>
      <c r="AT232" s="226" t="s">
        <v>163</v>
      </c>
      <c r="AU232" s="226" t="s">
        <v>79</v>
      </c>
      <c r="AY232" s="20" t="s">
        <v>161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168</v>
      </c>
      <c r="BM232" s="226" t="s">
        <v>820</v>
      </c>
    </row>
    <row r="233" s="2" customFormat="1">
      <c r="A233" s="41"/>
      <c r="B233" s="42"/>
      <c r="C233" s="43"/>
      <c r="D233" s="228" t="s">
        <v>170</v>
      </c>
      <c r="E233" s="43"/>
      <c r="F233" s="229" t="s">
        <v>821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170</v>
      </c>
      <c r="AU233" s="20" t="s">
        <v>79</v>
      </c>
    </row>
    <row r="234" s="13" customFormat="1">
      <c r="A234" s="13"/>
      <c r="B234" s="235"/>
      <c r="C234" s="236"/>
      <c r="D234" s="233" t="s">
        <v>178</v>
      </c>
      <c r="E234" s="237" t="s">
        <v>19</v>
      </c>
      <c r="F234" s="238" t="s">
        <v>822</v>
      </c>
      <c r="G234" s="236"/>
      <c r="H234" s="239">
        <v>12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178</v>
      </c>
      <c r="AU234" s="245" t="s">
        <v>79</v>
      </c>
      <c r="AV234" s="13" t="s">
        <v>79</v>
      </c>
      <c r="AW234" s="13" t="s">
        <v>31</v>
      </c>
      <c r="AX234" s="13" t="s">
        <v>77</v>
      </c>
      <c r="AY234" s="245" t="s">
        <v>161</v>
      </c>
    </row>
    <row r="235" s="2" customFormat="1" ht="24.15" customHeight="1">
      <c r="A235" s="41"/>
      <c r="B235" s="42"/>
      <c r="C235" s="215" t="s">
        <v>406</v>
      </c>
      <c r="D235" s="215" t="s">
        <v>163</v>
      </c>
      <c r="E235" s="216" t="s">
        <v>823</v>
      </c>
      <c r="F235" s="217" t="s">
        <v>824</v>
      </c>
      <c r="G235" s="218" t="s">
        <v>166</v>
      </c>
      <c r="H235" s="219">
        <v>14.506</v>
      </c>
      <c r="I235" s="220"/>
      <c r="J235" s="221">
        <f>ROUND(I235*H235,2)</f>
        <v>0</v>
      </c>
      <c r="K235" s="217" t="s">
        <v>167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0.16114000000000001</v>
      </c>
      <c r="R235" s="224">
        <f>Q235*H235</f>
        <v>2.33749684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168</v>
      </c>
      <c r="AT235" s="226" t="s">
        <v>163</v>
      </c>
      <c r="AU235" s="226" t="s">
        <v>79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825</v>
      </c>
    </row>
    <row r="236" s="2" customFormat="1">
      <c r="A236" s="41"/>
      <c r="B236" s="42"/>
      <c r="C236" s="43"/>
      <c r="D236" s="228" t="s">
        <v>170</v>
      </c>
      <c r="E236" s="43"/>
      <c r="F236" s="229" t="s">
        <v>826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170</v>
      </c>
      <c r="AU236" s="20" t="s">
        <v>79</v>
      </c>
    </row>
    <row r="237" s="13" customFormat="1">
      <c r="A237" s="13"/>
      <c r="B237" s="235"/>
      <c r="C237" s="236"/>
      <c r="D237" s="233" t="s">
        <v>178</v>
      </c>
      <c r="E237" s="237" t="s">
        <v>19</v>
      </c>
      <c r="F237" s="238" t="s">
        <v>827</v>
      </c>
      <c r="G237" s="236"/>
      <c r="H237" s="239">
        <v>10.5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178</v>
      </c>
      <c r="AU237" s="245" t="s">
        <v>79</v>
      </c>
      <c r="AV237" s="13" t="s">
        <v>79</v>
      </c>
      <c r="AW237" s="13" t="s">
        <v>31</v>
      </c>
      <c r="AX237" s="13" t="s">
        <v>69</v>
      </c>
      <c r="AY237" s="24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828</v>
      </c>
      <c r="G238" s="236"/>
      <c r="H238" s="239">
        <v>3.3149999999999999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79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5" customFormat="1">
      <c r="A239" s="15"/>
      <c r="B239" s="256"/>
      <c r="C239" s="257"/>
      <c r="D239" s="233" t="s">
        <v>178</v>
      </c>
      <c r="E239" s="258" t="s">
        <v>19</v>
      </c>
      <c r="F239" s="259" t="s">
        <v>221</v>
      </c>
      <c r="G239" s="257"/>
      <c r="H239" s="260">
        <v>13.815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178</v>
      </c>
      <c r="AU239" s="266" t="s">
        <v>79</v>
      </c>
      <c r="AV239" s="15" t="s">
        <v>168</v>
      </c>
      <c r="AW239" s="15" t="s">
        <v>31</v>
      </c>
      <c r="AX239" s="15" t="s">
        <v>77</v>
      </c>
      <c r="AY239" s="266" t="s">
        <v>161</v>
      </c>
    </row>
    <row r="240" s="13" customFormat="1">
      <c r="A240" s="13"/>
      <c r="B240" s="235"/>
      <c r="C240" s="236"/>
      <c r="D240" s="233" t="s">
        <v>178</v>
      </c>
      <c r="E240" s="236"/>
      <c r="F240" s="238" t="s">
        <v>829</v>
      </c>
      <c r="G240" s="236"/>
      <c r="H240" s="239">
        <v>14.506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178</v>
      </c>
      <c r="AU240" s="245" t="s">
        <v>79</v>
      </c>
      <c r="AV240" s="13" t="s">
        <v>79</v>
      </c>
      <c r="AW240" s="13" t="s">
        <v>4</v>
      </c>
      <c r="AX240" s="13" t="s">
        <v>77</v>
      </c>
      <c r="AY240" s="245" t="s">
        <v>161</v>
      </c>
    </row>
    <row r="241" s="12" customFormat="1" ht="22.8" customHeight="1">
      <c r="A241" s="12"/>
      <c r="B241" s="199"/>
      <c r="C241" s="200"/>
      <c r="D241" s="201" t="s">
        <v>68</v>
      </c>
      <c r="E241" s="213" t="s">
        <v>168</v>
      </c>
      <c r="F241" s="213" t="s">
        <v>830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SUM(P242:P324)</f>
        <v>0</v>
      </c>
      <c r="Q241" s="207"/>
      <c r="R241" s="208">
        <f>SUM(R242:R324)</f>
        <v>79.903463799999997</v>
      </c>
      <c r="S241" s="207"/>
      <c r="T241" s="209">
        <f>SUM(T242:T324)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77</v>
      </c>
      <c r="AT241" s="211" t="s">
        <v>68</v>
      </c>
      <c r="AU241" s="211" t="s">
        <v>77</v>
      </c>
      <c r="AY241" s="210" t="s">
        <v>161</v>
      </c>
      <c r="BK241" s="212">
        <f>SUM(BK242:BK324)</f>
        <v>0</v>
      </c>
    </row>
    <row r="242" s="2" customFormat="1" ht="24.15" customHeight="1">
      <c r="A242" s="41"/>
      <c r="B242" s="42"/>
      <c r="C242" s="215" t="s">
        <v>412</v>
      </c>
      <c r="D242" s="215" t="s">
        <v>163</v>
      </c>
      <c r="E242" s="216" t="s">
        <v>831</v>
      </c>
      <c r="F242" s="217" t="s">
        <v>832</v>
      </c>
      <c r="G242" s="218" t="s">
        <v>206</v>
      </c>
      <c r="H242" s="219">
        <v>15.84</v>
      </c>
      <c r="I242" s="220"/>
      <c r="J242" s="221">
        <f>ROUND(I242*H242,2)</f>
        <v>0</v>
      </c>
      <c r="K242" s="217" t="s">
        <v>167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2.5020099999999998</v>
      </c>
      <c r="R242" s="224">
        <f>Q242*H242</f>
        <v>39.631838399999999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79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833</v>
      </c>
    </row>
    <row r="243" s="2" customFormat="1">
      <c r="A243" s="41"/>
      <c r="B243" s="42"/>
      <c r="C243" s="43"/>
      <c r="D243" s="228" t="s">
        <v>170</v>
      </c>
      <c r="E243" s="43"/>
      <c r="F243" s="229" t="s">
        <v>834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170</v>
      </c>
      <c r="AU243" s="20" t="s">
        <v>79</v>
      </c>
    </row>
    <row r="244" s="13" customFormat="1">
      <c r="A244" s="13"/>
      <c r="B244" s="235"/>
      <c r="C244" s="236"/>
      <c r="D244" s="233" t="s">
        <v>178</v>
      </c>
      <c r="E244" s="237" t="s">
        <v>19</v>
      </c>
      <c r="F244" s="238" t="s">
        <v>835</v>
      </c>
      <c r="G244" s="236"/>
      <c r="H244" s="239">
        <v>15.84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178</v>
      </c>
      <c r="AU244" s="245" t="s">
        <v>79</v>
      </c>
      <c r="AV244" s="13" t="s">
        <v>79</v>
      </c>
      <c r="AW244" s="13" t="s">
        <v>31</v>
      </c>
      <c r="AX244" s="13" t="s">
        <v>77</v>
      </c>
      <c r="AY244" s="245" t="s">
        <v>161</v>
      </c>
    </row>
    <row r="245" s="2" customFormat="1" ht="21.75" customHeight="1">
      <c r="A245" s="41"/>
      <c r="B245" s="42"/>
      <c r="C245" s="215" t="s">
        <v>421</v>
      </c>
      <c r="D245" s="215" t="s">
        <v>163</v>
      </c>
      <c r="E245" s="216" t="s">
        <v>836</v>
      </c>
      <c r="F245" s="217" t="s">
        <v>837</v>
      </c>
      <c r="G245" s="218" t="s">
        <v>166</v>
      </c>
      <c r="H245" s="219">
        <v>7.4000000000000004</v>
      </c>
      <c r="I245" s="220"/>
      <c r="J245" s="221">
        <f>ROUND(I245*H245,2)</f>
        <v>0</v>
      </c>
      <c r="K245" s="217" t="s">
        <v>167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0.0053299999999999997</v>
      </c>
      <c r="R245" s="224">
        <f>Q245*H245</f>
        <v>0.039441999999999998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168</v>
      </c>
      <c r="AT245" s="226" t="s">
        <v>163</v>
      </c>
      <c r="AU245" s="226" t="s">
        <v>79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838</v>
      </c>
    </row>
    <row r="246" s="2" customFormat="1">
      <c r="A246" s="41"/>
      <c r="B246" s="42"/>
      <c r="C246" s="43"/>
      <c r="D246" s="228" t="s">
        <v>170</v>
      </c>
      <c r="E246" s="43"/>
      <c r="F246" s="229" t="s">
        <v>839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170</v>
      </c>
      <c r="AU246" s="20" t="s">
        <v>79</v>
      </c>
    </row>
    <row r="247" s="13" customFormat="1">
      <c r="A247" s="13"/>
      <c r="B247" s="235"/>
      <c r="C247" s="236"/>
      <c r="D247" s="233" t="s">
        <v>178</v>
      </c>
      <c r="E247" s="237" t="s">
        <v>19</v>
      </c>
      <c r="F247" s="238" t="s">
        <v>840</v>
      </c>
      <c r="G247" s="236"/>
      <c r="H247" s="239">
        <v>6.4349999999999996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178</v>
      </c>
      <c r="AU247" s="245" t="s">
        <v>79</v>
      </c>
      <c r="AV247" s="13" t="s">
        <v>79</v>
      </c>
      <c r="AW247" s="13" t="s">
        <v>31</v>
      </c>
      <c r="AX247" s="13" t="s">
        <v>77</v>
      </c>
      <c r="AY247" s="245" t="s">
        <v>161</v>
      </c>
    </row>
    <row r="248" s="13" customFormat="1">
      <c r="A248" s="13"/>
      <c r="B248" s="235"/>
      <c r="C248" s="236"/>
      <c r="D248" s="233" t="s">
        <v>178</v>
      </c>
      <c r="E248" s="236"/>
      <c r="F248" s="238" t="s">
        <v>841</v>
      </c>
      <c r="G248" s="236"/>
      <c r="H248" s="239">
        <v>7.4000000000000004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178</v>
      </c>
      <c r="AU248" s="245" t="s">
        <v>79</v>
      </c>
      <c r="AV248" s="13" t="s">
        <v>79</v>
      </c>
      <c r="AW248" s="13" t="s">
        <v>4</v>
      </c>
      <c r="AX248" s="13" t="s">
        <v>77</v>
      </c>
      <c r="AY248" s="245" t="s">
        <v>161</v>
      </c>
    </row>
    <row r="249" s="2" customFormat="1" ht="24.15" customHeight="1">
      <c r="A249" s="41"/>
      <c r="B249" s="42"/>
      <c r="C249" s="215" t="s">
        <v>427</v>
      </c>
      <c r="D249" s="215" t="s">
        <v>163</v>
      </c>
      <c r="E249" s="216" t="s">
        <v>842</v>
      </c>
      <c r="F249" s="217" t="s">
        <v>843</v>
      </c>
      <c r="G249" s="218" t="s">
        <v>166</v>
      </c>
      <c r="H249" s="219">
        <v>7.4000000000000004</v>
      </c>
      <c r="I249" s="220"/>
      <c r="J249" s="221">
        <f>ROUND(I249*H249,2)</f>
        <v>0</v>
      </c>
      <c r="K249" s="217" t="s">
        <v>167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168</v>
      </c>
      <c r="AT249" s="226" t="s">
        <v>163</v>
      </c>
      <c r="AU249" s="226" t="s">
        <v>79</v>
      </c>
      <c r="AY249" s="20" t="s">
        <v>161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168</v>
      </c>
      <c r="BM249" s="226" t="s">
        <v>844</v>
      </c>
    </row>
    <row r="250" s="2" customFormat="1">
      <c r="A250" s="41"/>
      <c r="B250" s="42"/>
      <c r="C250" s="43"/>
      <c r="D250" s="228" t="s">
        <v>170</v>
      </c>
      <c r="E250" s="43"/>
      <c r="F250" s="229" t="s">
        <v>845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170</v>
      </c>
      <c r="AU250" s="20" t="s">
        <v>79</v>
      </c>
    </row>
    <row r="251" s="2" customFormat="1" ht="49.05" customHeight="1">
      <c r="A251" s="41"/>
      <c r="B251" s="42"/>
      <c r="C251" s="215" t="s">
        <v>433</v>
      </c>
      <c r="D251" s="215" t="s">
        <v>163</v>
      </c>
      <c r="E251" s="216" t="s">
        <v>846</v>
      </c>
      <c r="F251" s="217" t="s">
        <v>847</v>
      </c>
      <c r="G251" s="218" t="s">
        <v>166</v>
      </c>
      <c r="H251" s="219">
        <v>151.80000000000001</v>
      </c>
      <c r="I251" s="220"/>
      <c r="J251" s="221">
        <f>ROUND(I251*H251,2)</f>
        <v>0</v>
      </c>
      <c r="K251" s="217" t="s">
        <v>167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0.0070800000000000004</v>
      </c>
      <c r="R251" s="224">
        <f>Q251*H251</f>
        <v>1.0747440000000001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168</v>
      </c>
      <c r="AT251" s="226" t="s">
        <v>163</v>
      </c>
      <c r="AU251" s="226" t="s">
        <v>79</v>
      </c>
      <c r="AY251" s="20" t="s">
        <v>161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168</v>
      </c>
      <c r="BM251" s="226" t="s">
        <v>848</v>
      </c>
    </row>
    <row r="252" s="2" customFormat="1">
      <c r="A252" s="41"/>
      <c r="B252" s="42"/>
      <c r="C252" s="43"/>
      <c r="D252" s="228" t="s">
        <v>170</v>
      </c>
      <c r="E252" s="43"/>
      <c r="F252" s="229" t="s">
        <v>849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170</v>
      </c>
      <c r="AU252" s="20" t="s">
        <v>79</v>
      </c>
    </row>
    <row r="253" s="2" customFormat="1">
      <c r="A253" s="41"/>
      <c r="B253" s="42"/>
      <c r="C253" s="43"/>
      <c r="D253" s="233" t="s">
        <v>176</v>
      </c>
      <c r="E253" s="43"/>
      <c r="F253" s="234" t="s">
        <v>850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176</v>
      </c>
      <c r="AU253" s="20" t="s">
        <v>79</v>
      </c>
    </row>
    <row r="254" s="13" customFormat="1">
      <c r="A254" s="13"/>
      <c r="B254" s="235"/>
      <c r="C254" s="236"/>
      <c r="D254" s="233" t="s">
        <v>178</v>
      </c>
      <c r="E254" s="237" t="s">
        <v>19</v>
      </c>
      <c r="F254" s="238" t="s">
        <v>851</v>
      </c>
      <c r="G254" s="236"/>
      <c r="H254" s="239">
        <v>132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178</v>
      </c>
      <c r="AU254" s="245" t="s">
        <v>79</v>
      </c>
      <c r="AV254" s="13" t="s">
        <v>79</v>
      </c>
      <c r="AW254" s="13" t="s">
        <v>31</v>
      </c>
      <c r="AX254" s="13" t="s">
        <v>77</v>
      </c>
      <c r="AY254" s="245" t="s">
        <v>161</v>
      </c>
    </row>
    <row r="255" s="13" customFormat="1">
      <c r="A255" s="13"/>
      <c r="B255" s="235"/>
      <c r="C255" s="236"/>
      <c r="D255" s="233" t="s">
        <v>178</v>
      </c>
      <c r="E255" s="236"/>
      <c r="F255" s="238" t="s">
        <v>852</v>
      </c>
      <c r="G255" s="236"/>
      <c r="H255" s="239">
        <v>151.80000000000001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178</v>
      </c>
      <c r="AU255" s="245" t="s">
        <v>79</v>
      </c>
      <c r="AV255" s="13" t="s">
        <v>79</v>
      </c>
      <c r="AW255" s="13" t="s">
        <v>4</v>
      </c>
      <c r="AX255" s="13" t="s">
        <v>77</v>
      </c>
      <c r="AY255" s="245" t="s">
        <v>161</v>
      </c>
    </row>
    <row r="256" s="2" customFormat="1" ht="24.15" customHeight="1">
      <c r="A256" s="41"/>
      <c r="B256" s="42"/>
      <c r="C256" s="215" t="s">
        <v>440</v>
      </c>
      <c r="D256" s="215" t="s">
        <v>163</v>
      </c>
      <c r="E256" s="216" t="s">
        <v>853</v>
      </c>
      <c r="F256" s="217" t="s">
        <v>854</v>
      </c>
      <c r="G256" s="218" t="s">
        <v>166</v>
      </c>
      <c r="H256" s="219">
        <v>144</v>
      </c>
      <c r="I256" s="220"/>
      <c r="J256" s="221">
        <f>ROUND(I256*H256,2)</f>
        <v>0</v>
      </c>
      <c r="K256" s="217" t="s">
        <v>167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0.00080999999999999996</v>
      </c>
      <c r="R256" s="224">
        <f>Q256*H256</f>
        <v>0.11663999999999999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168</v>
      </c>
      <c r="AT256" s="226" t="s">
        <v>163</v>
      </c>
      <c r="AU256" s="226" t="s">
        <v>79</v>
      </c>
      <c r="AY256" s="20" t="s">
        <v>161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168</v>
      </c>
      <c r="BM256" s="226" t="s">
        <v>855</v>
      </c>
    </row>
    <row r="257" s="2" customFormat="1">
      <c r="A257" s="41"/>
      <c r="B257" s="42"/>
      <c r="C257" s="43"/>
      <c r="D257" s="228" t="s">
        <v>170</v>
      </c>
      <c r="E257" s="43"/>
      <c r="F257" s="229" t="s">
        <v>856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170</v>
      </c>
      <c r="AU257" s="20" t="s">
        <v>79</v>
      </c>
    </row>
    <row r="258" s="13" customFormat="1">
      <c r="A258" s="13"/>
      <c r="B258" s="235"/>
      <c r="C258" s="236"/>
      <c r="D258" s="233" t="s">
        <v>178</v>
      </c>
      <c r="E258" s="237" t="s">
        <v>19</v>
      </c>
      <c r="F258" s="238" t="s">
        <v>857</v>
      </c>
      <c r="G258" s="236"/>
      <c r="H258" s="239">
        <v>144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178</v>
      </c>
      <c r="AU258" s="245" t="s">
        <v>79</v>
      </c>
      <c r="AV258" s="13" t="s">
        <v>79</v>
      </c>
      <c r="AW258" s="13" t="s">
        <v>31</v>
      </c>
      <c r="AX258" s="13" t="s">
        <v>69</v>
      </c>
      <c r="AY258" s="245" t="s">
        <v>161</v>
      </c>
    </row>
    <row r="259" s="15" customFormat="1">
      <c r="A259" s="15"/>
      <c r="B259" s="256"/>
      <c r="C259" s="257"/>
      <c r="D259" s="233" t="s">
        <v>178</v>
      </c>
      <c r="E259" s="258" t="s">
        <v>19</v>
      </c>
      <c r="F259" s="259" t="s">
        <v>221</v>
      </c>
      <c r="G259" s="257"/>
      <c r="H259" s="260">
        <v>144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178</v>
      </c>
      <c r="AU259" s="266" t="s">
        <v>79</v>
      </c>
      <c r="AV259" s="15" t="s">
        <v>168</v>
      </c>
      <c r="AW259" s="15" t="s">
        <v>31</v>
      </c>
      <c r="AX259" s="15" t="s">
        <v>77</v>
      </c>
      <c r="AY259" s="266" t="s">
        <v>161</v>
      </c>
    </row>
    <row r="260" s="2" customFormat="1" ht="24.15" customHeight="1">
      <c r="A260" s="41"/>
      <c r="B260" s="42"/>
      <c r="C260" s="215" t="s">
        <v>447</v>
      </c>
      <c r="D260" s="215" t="s">
        <v>163</v>
      </c>
      <c r="E260" s="216" t="s">
        <v>858</v>
      </c>
      <c r="F260" s="217" t="s">
        <v>859</v>
      </c>
      <c r="G260" s="218" t="s">
        <v>166</v>
      </c>
      <c r="H260" s="219">
        <v>144</v>
      </c>
      <c r="I260" s="220"/>
      <c r="J260" s="221">
        <f>ROUND(I260*H260,2)</f>
        <v>0</v>
      </c>
      <c r="K260" s="217" t="s">
        <v>167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168</v>
      </c>
      <c r="AT260" s="226" t="s">
        <v>163</v>
      </c>
      <c r="AU260" s="226" t="s">
        <v>79</v>
      </c>
      <c r="AY260" s="20" t="s">
        <v>161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168</v>
      </c>
      <c r="BM260" s="226" t="s">
        <v>860</v>
      </c>
    </row>
    <row r="261" s="2" customFormat="1">
      <c r="A261" s="41"/>
      <c r="B261" s="42"/>
      <c r="C261" s="43"/>
      <c r="D261" s="228" t="s">
        <v>170</v>
      </c>
      <c r="E261" s="43"/>
      <c r="F261" s="229" t="s">
        <v>861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170</v>
      </c>
      <c r="AU261" s="20" t="s">
        <v>79</v>
      </c>
    </row>
    <row r="262" s="2" customFormat="1" ht="44.25" customHeight="1">
      <c r="A262" s="41"/>
      <c r="B262" s="42"/>
      <c r="C262" s="215" t="s">
        <v>453</v>
      </c>
      <c r="D262" s="215" t="s">
        <v>163</v>
      </c>
      <c r="E262" s="216" t="s">
        <v>862</v>
      </c>
      <c r="F262" s="217" t="s">
        <v>863</v>
      </c>
      <c r="G262" s="218" t="s">
        <v>214</v>
      </c>
      <c r="H262" s="219">
        <v>2.008</v>
      </c>
      <c r="I262" s="220"/>
      <c r="J262" s="221">
        <f>ROUND(I262*H262,2)</f>
        <v>0</v>
      </c>
      <c r="K262" s="217" t="s">
        <v>167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1.06277</v>
      </c>
      <c r="R262" s="224">
        <f>Q262*H262</f>
        <v>2.1340421599999999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168</v>
      </c>
      <c r="AT262" s="226" t="s">
        <v>163</v>
      </c>
      <c r="AU262" s="226" t="s">
        <v>79</v>
      </c>
      <c r="AY262" s="20" t="s">
        <v>161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168</v>
      </c>
      <c r="BM262" s="226" t="s">
        <v>864</v>
      </c>
    </row>
    <row r="263" s="2" customFormat="1">
      <c r="A263" s="41"/>
      <c r="B263" s="42"/>
      <c r="C263" s="43"/>
      <c r="D263" s="228" t="s">
        <v>170</v>
      </c>
      <c r="E263" s="43"/>
      <c r="F263" s="229" t="s">
        <v>865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170</v>
      </c>
      <c r="AU263" s="20" t="s">
        <v>79</v>
      </c>
    </row>
    <row r="264" s="13" customFormat="1">
      <c r="A264" s="13"/>
      <c r="B264" s="235"/>
      <c r="C264" s="236"/>
      <c r="D264" s="233" t="s">
        <v>178</v>
      </c>
      <c r="E264" s="237" t="s">
        <v>19</v>
      </c>
      <c r="F264" s="238" t="s">
        <v>866</v>
      </c>
      <c r="G264" s="236"/>
      <c r="H264" s="239">
        <v>0.70299999999999996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178</v>
      </c>
      <c r="AU264" s="245" t="s">
        <v>79</v>
      </c>
      <c r="AV264" s="13" t="s">
        <v>79</v>
      </c>
      <c r="AW264" s="13" t="s">
        <v>31</v>
      </c>
      <c r="AX264" s="13" t="s">
        <v>69</v>
      </c>
      <c r="AY264" s="245" t="s">
        <v>161</v>
      </c>
    </row>
    <row r="265" s="13" customFormat="1">
      <c r="A265" s="13"/>
      <c r="B265" s="235"/>
      <c r="C265" s="236"/>
      <c r="D265" s="233" t="s">
        <v>178</v>
      </c>
      <c r="E265" s="237" t="s">
        <v>19</v>
      </c>
      <c r="F265" s="238" t="s">
        <v>867</v>
      </c>
      <c r="G265" s="236"/>
      <c r="H265" s="239">
        <v>0.627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178</v>
      </c>
      <c r="AU265" s="245" t="s">
        <v>79</v>
      </c>
      <c r="AV265" s="13" t="s">
        <v>79</v>
      </c>
      <c r="AW265" s="13" t="s">
        <v>31</v>
      </c>
      <c r="AX265" s="13" t="s">
        <v>69</v>
      </c>
      <c r="AY265" s="24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868</v>
      </c>
      <c r="G266" s="236"/>
      <c r="H266" s="239">
        <v>0.67800000000000005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79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5" customFormat="1">
      <c r="A267" s="15"/>
      <c r="B267" s="256"/>
      <c r="C267" s="257"/>
      <c r="D267" s="233" t="s">
        <v>178</v>
      </c>
      <c r="E267" s="258" t="s">
        <v>19</v>
      </c>
      <c r="F267" s="259" t="s">
        <v>221</v>
      </c>
      <c r="G267" s="257"/>
      <c r="H267" s="260">
        <v>2.008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178</v>
      </c>
      <c r="AU267" s="266" t="s">
        <v>79</v>
      </c>
      <c r="AV267" s="15" t="s">
        <v>168</v>
      </c>
      <c r="AW267" s="15" t="s">
        <v>31</v>
      </c>
      <c r="AX267" s="15" t="s">
        <v>77</v>
      </c>
      <c r="AY267" s="266" t="s">
        <v>161</v>
      </c>
    </row>
    <row r="268" s="2" customFormat="1" ht="24.15" customHeight="1">
      <c r="A268" s="41"/>
      <c r="B268" s="42"/>
      <c r="C268" s="215" t="s">
        <v>458</v>
      </c>
      <c r="D268" s="215" t="s">
        <v>163</v>
      </c>
      <c r="E268" s="216" t="s">
        <v>869</v>
      </c>
      <c r="F268" s="217" t="s">
        <v>870</v>
      </c>
      <c r="G268" s="218" t="s">
        <v>214</v>
      </c>
      <c r="H268" s="219">
        <v>0.57099999999999995</v>
      </c>
      <c r="I268" s="220"/>
      <c r="J268" s="221">
        <f>ROUND(I268*H268,2)</f>
        <v>0</v>
      </c>
      <c r="K268" s="217" t="s">
        <v>167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0.017090000000000001</v>
      </c>
      <c r="R268" s="224">
        <f>Q268*H268</f>
        <v>0.0097583900000000005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168</v>
      </c>
      <c r="AT268" s="226" t="s">
        <v>163</v>
      </c>
      <c r="AU268" s="226" t="s">
        <v>79</v>
      </c>
      <c r="AY268" s="20" t="s">
        <v>161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168</v>
      </c>
      <c r="BM268" s="226" t="s">
        <v>871</v>
      </c>
    </row>
    <row r="269" s="2" customFormat="1">
      <c r="A269" s="41"/>
      <c r="B269" s="42"/>
      <c r="C269" s="43"/>
      <c r="D269" s="228" t="s">
        <v>170</v>
      </c>
      <c r="E269" s="43"/>
      <c r="F269" s="229" t="s">
        <v>872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170</v>
      </c>
      <c r="AU269" s="20" t="s">
        <v>79</v>
      </c>
    </row>
    <row r="270" s="2" customFormat="1" ht="16.5" customHeight="1">
      <c r="A270" s="41"/>
      <c r="B270" s="42"/>
      <c r="C270" s="271" t="s">
        <v>465</v>
      </c>
      <c r="D270" s="271" t="s">
        <v>715</v>
      </c>
      <c r="E270" s="272" t="s">
        <v>873</v>
      </c>
      <c r="F270" s="273" t="s">
        <v>874</v>
      </c>
      <c r="G270" s="274" t="s">
        <v>214</v>
      </c>
      <c r="H270" s="275">
        <v>0.57099999999999995</v>
      </c>
      <c r="I270" s="276"/>
      <c r="J270" s="277">
        <f>ROUND(I270*H270,2)</f>
        <v>0</v>
      </c>
      <c r="K270" s="273" t="s">
        <v>167</v>
      </c>
      <c r="L270" s="278"/>
      <c r="M270" s="279" t="s">
        <v>19</v>
      </c>
      <c r="N270" s="280" t="s">
        <v>40</v>
      </c>
      <c r="O270" s="87"/>
      <c r="P270" s="224">
        <f>O270*H270</f>
        <v>0</v>
      </c>
      <c r="Q270" s="224">
        <v>1</v>
      </c>
      <c r="R270" s="224">
        <f>Q270*H270</f>
        <v>0.57099999999999995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211</v>
      </c>
      <c r="AT270" s="226" t="s">
        <v>715</v>
      </c>
      <c r="AU270" s="226" t="s">
        <v>79</v>
      </c>
      <c r="AY270" s="20" t="s">
        <v>161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168</v>
      </c>
      <c r="BM270" s="226" t="s">
        <v>875</v>
      </c>
    </row>
    <row r="271" s="13" customFormat="1">
      <c r="A271" s="13"/>
      <c r="B271" s="235"/>
      <c r="C271" s="236"/>
      <c r="D271" s="233" t="s">
        <v>178</v>
      </c>
      <c r="E271" s="237" t="s">
        <v>19</v>
      </c>
      <c r="F271" s="238" t="s">
        <v>876</v>
      </c>
      <c r="G271" s="236"/>
      <c r="H271" s="239">
        <v>0.57099999999999995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178</v>
      </c>
      <c r="AU271" s="245" t="s">
        <v>79</v>
      </c>
      <c r="AV271" s="13" t="s">
        <v>79</v>
      </c>
      <c r="AW271" s="13" t="s">
        <v>31</v>
      </c>
      <c r="AX271" s="13" t="s">
        <v>77</v>
      </c>
      <c r="AY271" s="245" t="s">
        <v>161</v>
      </c>
    </row>
    <row r="272" s="2" customFormat="1" ht="24.15" customHeight="1">
      <c r="A272" s="41"/>
      <c r="B272" s="42"/>
      <c r="C272" s="215" t="s">
        <v>469</v>
      </c>
      <c r="D272" s="215" t="s">
        <v>163</v>
      </c>
      <c r="E272" s="216" t="s">
        <v>877</v>
      </c>
      <c r="F272" s="217" t="s">
        <v>878</v>
      </c>
      <c r="G272" s="218" t="s">
        <v>214</v>
      </c>
      <c r="H272" s="219">
        <v>0.40899999999999997</v>
      </c>
      <c r="I272" s="220"/>
      <c r="J272" s="221">
        <f>ROUND(I272*H272,2)</f>
        <v>0</v>
      </c>
      <c r="K272" s="217" t="s">
        <v>167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0.01221</v>
      </c>
      <c r="R272" s="224">
        <f>Q272*H272</f>
        <v>0.00499389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168</v>
      </c>
      <c r="AT272" s="226" t="s">
        <v>163</v>
      </c>
      <c r="AU272" s="226" t="s">
        <v>79</v>
      </c>
      <c r="AY272" s="20" t="s">
        <v>161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168</v>
      </c>
      <c r="BM272" s="226" t="s">
        <v>879</v>
      </c>
    </row>
    <row r="273" s="2" customFormat="1">
      <c r="A273" s="41"/>
      <c r="B273" s="42"/>
      <c r="C273" s="43"/>
      <c r="D273" s="228" t="s">
        <v>170</v>
      </c>
      <c r="E273" s="43"/>
      <c r="F273" s="229" t="s">
        <v>880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170</v>
      </c>
      <c r="AU273" s="20" t="s">
        <v>79</v>
      </c>
    </row>
    <row r="274" s="2" customFormat="1" ht="16.5" customHeight="1">
      <c r="A274" s="41"/>
      <c r="B274" s="42"/>
      <c r="C274" s="271" t="s">
        <v>475</v>
      </c>
      <c r="D274" s="271" t="s">
        <v>715</v>
      </c>
      <c r="E274" s="272" t="s">
        <v>881</v>
      </c>
      <c r="F274" s="273" t="s">
        <v>882</v>
      </c>
      <c r="G274" s="274" t="s">
        <v>214</v>
      </c>
      <c r="H274" s="275">
        <v>0.40899999999999997</v>
      </c>
      <c r="I274" s="276"/>
      <c r="J274" s="277">
        <f>ROUND(I274*H274,2)</f>
        <v>0</v>
      </c>
      <c r="K274" s="273" t="s">
        <v>167</v>
      </c>
      <c r="L274" s="278"/>
      <c r="M274" s="279" t="s">
        <v>19</v>
      </c>
      <c r="N274" s="280" t="s">
        <v>40</v>
      </c>
      <c r="O274" s="87"/>
      <c r="P274" s="224">
        <f>O274*H274</f>
        <v>0</v>
      </c>
      <c r="Q274" s="224">
        <v>1</v>
      </c>
      <c r="R274" s="224">
        <f>Q274*H274</f>
        <v>0.40899999999999997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211</v>
      </c>
      <c r="AT274" s="226" t="s">
        <v>715</v>
      </c>
      <c r="AU274" s="226" t="s">
        <v>79</v>
      </c>
      <c r="AY274" s="20" t="s">
        <v>161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168</v>
      </c>
      <c r="BM274" s="226" t="s">
        <v>883</v>
      </c>
    </row>
    <row r="275" s="13" customFormat="1">
      <c r="A275" s="13"/>
      <c r="B275" s="235"/>
      <c r="C275" s="236"/>
      <c r="D275" s="233" t="s">
        <v>178</v>
      </c>
      <c r="E275" s="237" t="s">
        <v>19</v>
      </c>
      <c r="F275" s="238" t="s">
        <v>884</v>
      </c>
      <c r="G275" s="236"/>
      <c r="H275" s="239">
        <v>0.40899999999999997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178</v>
      </c>
      <c r="AU275" s="245" t="s">
        <v>79</v>
      </c>
      <c r="AV275" s="13" t="s">
        <v>79</v>
      </c>
      <c r="AW275" s="13" t="s">
        <v>31</v>
      </c>
      <c r="AX275" s="13" t="s">
        <v>77</v>
      </c>
      <c r="AY275" s="245" t="s">
        <v>161</v>
      </c>
    </row>
    <row r="276" s="2" customFormat="1" ht="21.75" customHeight="1">
      <c r="A276" s="41"/>
      <c r="B276" s="42"/>
      <c r="C276" s="215" t="s">
        <v>481</v>
      </c>
      <c r="D276" s="215" t="s">
        <v>163</v>
      </c>
      <c r="E276" s="216" t="s">
        <v>885</v>
      </c>
      <c r="F276" s="217" t="s">
        <v>886</v>
      </c>
      <c r="G276" s="218" t="s">
        <v>214</v>
      </c>
      <c r="H276" s="219">
        <v>2.4630000000000001</v>
      </c>
      <c r="I276" s="220"/>
      <c r="J276" s="221">
        <f>ROUND(I276*H276,2)</f>
        <v>0</v>
      </c>
      <c r="K276" s="217" t="s">
        <v>167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0.01221</v>
      </c>
      <c r="R276" s="224">
        <f>Q276*H276</f>
        <v>0.030073230000000003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168</v>
      </c>
      <c r="AT276" s="226" t="s">
        <v>163</v>
      </c>
      <c r="AU276" s="226" t="s">
        <v>79</v>
      </c>
      <c r="AY276" s="20" t="s">
        <v>161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168</v>
      </c>
      <c r="BM276" s="226" t="s">
        <v>887</v>
      </c>
    </row>
    <row r="277" s="2" customFormat="1">
      <c r="A277" s="41"/>
      <c r="B277" s="42"/>
      <c r="C277" s="43"/>
      <c r="D277" s="228" t="s">
        <v>170</v>
      </c>
      <c r="E277" s="43"/>
      <c r="F277" s="229" t="s">
        <v>888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170</v>
      </c>
      <c r="AU277" s="20" t="s">
        <v>79</v>
      </c>
    </row>
    <row r="278" s="2" customFormat="1" ht="16.5" customHeight="1">
      <c r="A278" s="41"/>
      <c r="B278" s="42"/>
      <c r="C278" s="271" t="s">
        <v>487</v>
      </c>
      <c r="D278" s="271" t="s">
        <v>715</v>
      </c>
      <c r="E278" s="272" t="s">
        <v>889</v>
      </c>
      <c r="F278" s="273" t="s">
        <v>890</v>
      </c>
      <c r="G278" s="274" t="s">
        <v>214</v>
      </c>
      <c r="H278" s="275">
        <v>2.4630000000000001</v>
      </c>
      <c r="I278" s="276"/>
      <c r="J278" s="277">
        <f>ROUND(I278*H278,2)</f>
        <v>0</v>
      </c>
      <c r="K278" s="273" t="s">
        <v>167</v>
      </c>
      <c r="L278" s="278"/>
      <c r="M278" s="279" t="s">
        <v>19</v>
      </c>
      <c r="N278" s="280" t="s">
        <v>40</v>
      </c>
      <c r="O278" s="87"/>
      <c r="P278" s="224">
        <f>O278*H278</f>
        <v>0</v>
      </c>
      <c r="Q278" s="224">
        <v>1</v>
      </c>
      <c r="R278" s="224">
        <f>Q278*H278</f>
        <v>2.4630000000000001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211</v>
      </c>
      <c r="AT278" s="226" t="s">
        <v>715</v>
      </c>
      <c r="AU278" s="226" t="s">
        <v>79</v>
      </c>
      <c r="AY278" s="20" t="s">
        <v>161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168</v>
      </c>
      <c r="BM278" s="226" t="s">
        <v>891</v>
      </c>
    </row>
    <row r="279" s="13" customFormat="1">
      <c r="A279" s="13"/>
      <c r="B279" s="235"/>
      <c r="C279" s="236"/>
      <c r="D279" s="233" t="s">
        <v>178</v>
      </c>
      <c r="E279" s="237" t="s">
        <v>19</v>
      </c>
      <c r="F279" s="238" t="s">
        <v>892</v>
      </c>
      <c r="G279" s="236"/>
      <c r="H279" s="239">
        <v>2.4630000000000001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178</v>
      </c>
      <c r="AU279" s="245" t="s">
        <v>79</v>
      </c>
      <c r="AV279" s="13" t="s">
        <v>79</v>
      </c>
      <c r="AW279" s="13" t="s">
        <v>31</v>
      </c>
      <c r="AX279" s="13" t="s">
        <v>77</v>
      </c>
      <c r="AY279" s="245" t="s">
        <v>161</v>
      </c>
    </row>
    <row r="280" s="2" customFormat="1" ht="16.5" customHeight="1">
      <c r="A280" s="41"/>
      <c r="B280" s="42"/>
      <c r="C280" s="215" t="s">
        <v>493</v>
      </c>
      <c r="D280" s="215" t="s">
        <v>163</v>
      </c>
      <c r="E280" s="216" t="s">
        <v>893</v>
      </c>
      <c r="F280" s="217" t="s">
        <v>894</v>
      </c>
      <c r="G280" s="218" t="s">
        <v>214</v>
      </c>
      <c r="H280" s="219">
        <v>3.2559999999999998</v>
      </c>
      <c r="I280" s="220"/>
      <c r="J280" s="221">
        <f>ROUND(I280*H280,2)</f>
        <v>0</v>
      </c>
      <c r="K280" s="217" t="s">
        <v>167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0.0085500000000000003</v>
      </c>
      <c r="R280" s="224">
        <f>Q280*H280</f>
        <v>0.0278388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168</v>
      </c>
      <c r="AT280" s="226" t="s">
        <v>163</v>
      </c>
      <c r="AU280" s="226" t="s">
        <v>79</v>
      </c>
      <c r="AY280" s="20" t="s">
        <v>161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168</v>
      </c>
      <c r="BM280" s="226" t="s">
        <v>895</v>
      </c>
    </row>
    <row r="281" s="2" customFormat="1">
      <c r="A281" s="41"/>
      <c r="B281" s="42"/>
      <c r="C281" s="43"/>
      <c r="D281" s="228" t="s">
        <v>170</v>
      </c>
      <c r="E281" s="43"/>
      <c r="F281" s="229" t="s">
        <v>896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170</v>
      </c>
      <c r="AU281" s="20" t="s">
        <v>79</v>
      </c>
    </row>
    <row r="282" s="2" customFormat="1" ht="16.5" customHeight="1">
      <c r="A282" s="41"/>
      <c r="B282" s="42"/>
      <c r="C282" s="271" t="s">
        <v>499</v>
      </c>
      <c r="D282" s="271" t="s">
        <v>715</v>
      </c>
      <c r="E282" s="272" t="s">
        <v>897</v>
      </c>
      <c r="F282" s="273" t="s">
        <v>898</v>
      </c>
      <c r="G282" s="274" t="s">
        <v>214</v>
      </c>
      <c r="H282" s="275">
        <v>3.2559999999999998</v>
      </c>
      <c r="I282" s="276"/>
      <c r="J282" s="277">
        <f>ROUND(I282*H282,2)</f>
        <v>0</v>
      </c>
      <c r="K282" s="273" t="s">
        <v>167</v>
      </c>
      <c r="L282" s="278"/>
      <c r="M282" s="279" t="s">
        <v>19</v>
      </c>
      <c r="N282" s="280" t="s">
        <v>40</v>
      </c>
      <c r="O282" s="87"/>
      <c r="P282" s="224">
        <f>O282*H282</f>
        <v>0</v>
      </c>
      <c r="Q282" s="224">
        <v>1</v>
      </c>
      <c r="R282" s="224">
        <f>Q282*H282</f>
        <v>3.2559999999999998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211</v>
      </c>
      <c r="AT282" s="226" t="s">
        <v>715</v>
      </c>
      <c r="AU282" s="226" t="s">
        <v>79</v>
      </c>
      <c r="AY282" s="20" t="s">
        <v>161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168</v>
      </c>
      <c r="BM282" s="226" t="s">
        <v>899</v>
      </c>
    </row>
    <row r="283" s="13" customFormat="1">
      <c r="A283" s="13"/>
      <c r="B283" s="235"/>
      <c r="C283" s="236"/>
      <c r="D283" s="233" t="s">
        <v>178</v>
      </c>
      <c r="E283" s="237" t="s">
        <v>19</v>
      </c>
      <c r="F283" s="238" t="s">
        <v>900</v>
      </c>
      <c r="G283" s="236"/>
      <c r="H283" s="239">
        <v>3.2559999999999998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178</v>
      </c>
      <c r="AU283" s="245" t="s">
        <v>79</v>
      </c>
      <c r="AV283" s="13" t="s">
        <v>79</v>
      </c>
      <c r="AW283" s="13" t="s">
        <v>31</v>
      </c>
      <c r="AX283" s="13" t="s">
        <v>77</v>
      </c>
      <c r="AY283" s="245" t="s">
        <v>161</v>
      </c>
    </row>
    <row r="284" s="2" customFormat="1" ht="16.5" customHeight="1">
      <c r="A284" s="41"/>
      <c r="B284" s="42"/>
      <c r="C284" s="215" t="s">
        <v>505</v>
      </c>
      <c r="D284" s="215" t="s">
        <v>163</v>
      </c>
      <c r="E284" s="216" t="s">
        <v>901</v>
      </c>
      <c r="F284" s="217" t="s">
        <v>902</v>
      </c>
      <c r="G284" s="218" t="s">
        <v>206</v>
      </c>
      <c r="H284" s="219">
        <v>10.455</v>
      </c>
      <c r="I284" s="220"/>
      <c r="J284" s="221">
        <f>ROUND(I284*H284,2)</f>
        <v>0</v>
      </c>
      <c r="K284" s="217" t="s">
        <v>167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2.5019800000000001</v>
      </c>
      <c r="R284" s="224">
        <f>Q284*H284</f>
        <v>26.158200900000001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168</v>
      </c>
      <c r="AT284" s="226" t="s">
        <v>163</v>
      </c>
      <c r="AU284" s="226" t="s">
        <v>79</v>
      </c>
      <c r="AY284" s="20" t="s">
        <v>161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168</v>
      </c>
      <c r="BM284" s="226" t="s">
        <v>903</v>
      </c>
    </row>
    <row r="285" s="2" customFormat="1">
      <c r="A285" s="41"/>
      <c r="B285" s="42"/>
      <c r="C285" s="43"/>
      <c r="D285" s="228" t="s">
        <v>170</v>
      </c>
      <c r="E285" s="43"/>
      <c r="F285" s="229" t="s">
        <v>904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170</v>
      </c>
      <c r="AU285" s="20" t="s">
        <v>79</v>
      </c>
    </row>
    <row r="286" s="13" customFormat="1">
      <c r="A286" s="13"/>
      <c r="B286" s="235"/>
      <c r="C286" s="236"/>
      <c r="D286" s="233" t="s">
        <v>178</v>
      </c>
      <c r="E286" s="237" t="s">
        <v>19</v>
      </c>
      <c r="F286" s="238" t="s">
        <v>905</v>
      </c>
      <c r="G286" s="236"/>
      <c r="H286" s="239">
        <v>1.665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178</v>
      </c>
      <c r="AU286" s="245" t="s">
        <v>79</v>
      </c>
      <c r="AV286" s="13" t="s">
        <v>79</v>
      </c>
      <c r="AW286" s="13" t="s">
        <v>31</v>
      </c>
      <c r="AX286" s="13" t="s">
        <v>69</v>
      </c>
      <c r="AY286" s="245" t="s">
        <v>161</v>
      </c>
    </row>
    <row r="287" s="13" customFormat="1">
      <c r="A287" s="13"/>
      <c r="B287" s="235"/>
      <c r="C287" s="236"/>
      <c r="D287" s="233" t="s">
        <v>178</v>
      </c>
      <c r="E287" s="237" t="s">
        <v>19</v>
      </c>
      <c r="F287" s="238" t="s">
        <v>906</v>
      </c>
      <c r="G287" s="236"/>
      <c r="H287" s="239">
        <v>0.255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178</v>
      </c>
      <c r="AU287" s="245" t="s">
        <v>79</v>
      </c>
      <c r="AV287" s="13" t="s">
        <v>79</v>
      </c>
      <c r="AW287" s="13" t="s">
        <v>31</v>
      </c>
      <c r="AX287" s="13" t="s">
        <v>69</v>
      </c>
      <c r="AY287" s="245" t="s">
        <v>161</v>
      </c>
    </row>
    <row r="288" s="13" customFormat="1">
      <c r="A288" s="13"/>
      <c r="B288" s="235"/>
      <c r="C288" s="236"/>
      <c r="D288" s="233" t="s">
        <v>178</v>
      </c>
      <c r="E288" s="237" t="s">
        <v>19</v>
      </c>
      <c r="F288" s="238" t="s">
        <v>907</v>
      </c>
      <c r="G288" s="236"/>
      <c r="H288" s="239">
        <v>1.0800000000000001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178</v>
      </c>
      <c r="AU288" s="245" t="s">
        <v>79</v>
      </c>
      <c r="AV288" s="13" t="s">
        <v>79</v>
      </c>
      <c r="AW288" s="13" t="s">
        <v>31</v>
      </c>
      <c r="AX288" s="13" t="s">
        <v>69</v>
      </c>
      <c r="AY288" s="245" t="s">
        <v>161</v>
      </c>
    </row>
    <row r="289" s="13" customFormat="1">
      <c r="A289" s="13"/>
      <c r="B289" s="235"/>
      <c r="C289" s="236"/>
      <c r="D289" s="233" t="s">
        <v>178</v>
      </c>
      <c r="E289" s="237" t="s">
        <v>19</v>
      </c>
      <c r="F289" s="238" t="s">
        <v>908</v>
      </c>
      <c r="G289" s="236"/>
      <c r="H289" s="239">
        <v>2.145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178</v>
      </c>
      <c r="AU289" s="245" t="s">
        <v>79</v>
      </c>
      <c r="AV289" s="13" t="s">
        <v>79</v>
      </c>
      <c r="AW289" s="13" t="s">
        <v>31</v>
      </c>
      <c r="AX289" s="13" t="s">
        <v>69</v>
      </c>
      <c r="AY289" s="245" t="s">
        <v>161</v>
      </c>
    </row>
    <row r="290" s="13" customFormat="1">
      <c r="A290" s="13"/>
      <c r="B290" s="235"/>
      <c r="C290" s="236"/>
      <c r="D290" s="233" t="s">
        <v>178</v>
      </c>
      <c r="E290" s="237" t="s">
        <v>19</v>
      </c>
      <c r="F290" s="238" t="s">
        <v>909</v>
      </c>
      <c r="G290" s="236"/>
      <c r="H290" s="239">
        <v>0.73899999999999999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178</v>
      </c>
      <c r="AU290" s="245" t="s">
        <v>79</v>
      </c>
      <c r="AV290" s="13" t="s">
        <v>79</v>
      </c>
      <c r="AW290" s="13" t="s">
        <v>31</v>
      </c>
      <c r="AX290" s="13" t="s">
        <v>69</v>
      </c>
      <c r="AY290" s="245" t="s">
        <v>161</v>
      </c>
    </row>
    <row r="291" s="13" customFormat="1">
      <c r="A291" s="13"/>
      <c r="B291" s="235"/>
      <c r="C291" s="236"/>
      <c r="D291" s="233" t="s">
        <v>178</v>
      </c>
      <c r="E291" s="237" t="s">
        <v>19</v>
      </c>
      <c r="F291" s="238" t="s">
        <v>910</v>
      </c>
      <c r="G291" s="236"/>
      <c r="H291" s="239">
        <v>1.6799999999999999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178</v>
      </c>
      <c r="AU291" s="245" t="s">
        <v>79</v>
      </c>
      <c r="AV291" s="13" t="s">
        <v>79</v>
      </c>
      <c r="AW291" s="13" t="s">
        <v>31</v>
      </c>
      <c r="AX291" s="13" t="s">
        <v>69</v>
      </c>
      <c r="AY291" s="245" t="s">
        <v>161</v>
      </c>
    </row>
    <row r="292" s="13" customFormat="1">
      <c r="A292" s="13"/>
      <c r="B292" s="235"/>
      <c r="C292" s="236"/>
      <c r="D292" s="233" t="s">
        <v>178</v>
      </c>
      <c r="E292" s="237" t="s">
        <v>19</v>
      </c>
      <c r="F292" s="238" t="s">
        <v>911</v>
      </c>
      <c r="G292" s="236"/>
      <c r="H292" s="239">
        <v>0.91100000000000003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178</v>
      </c>
      <c r="AU292" s="245" t="s">
        <v>79</v>
      </c>
      <c r="AV292" s="13" t="s">
        <v>79</v>
      </c>
      <c r="AW292" s="13" t="s">
        <v>31</v>
      </c>
      <c r="AX292" s="13" t="s">
        <v>69</v>
      </c>
      <c r="AY292" s="245" t="s">
        <v>161</v>
      </c>
    </row>
    <row r="293" s="13" customFormat="1">
      <c r="A293" s="13"/>
      <c r="B293" s="235"/>
      <c r="C293" s="236"/>
      <c r="D293" s="233" t="s">
        <v>178</v>
      </c>
      <c r="E293" s="237" t="s">
        <v>19</v>
      </c>
      <c r="F293" s="238" t="s">
        <v>912</v>
      </c>
      <c r="G293" s="236"/>
      <c r="H293" s="239">
        <v>1.98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178</v>
      </c>
      <c r="AU293" s="245" t="s">
        <v>79</v>
      </c>
      <c r="AV293" s="13" t="s">
        <v>79</v>
      </c>
      <c r="AW293" s="13" t="s">
        <v>31</v>
      </c>
      <c r="AX293" s="13" t="s">
        <v>69</v>
      </c>
      <c r="AY293" s="245" t="s">
        <v>161</v>
      </c>
    </row>
    <row r="294" s="15" customFormat="1">
      <c r="A294" s="15"/>
      <c r="B294" s="256"/>
      <c r="C294" s="257"/>
      <c r="D294" s="233" t="s">
        <v>178</v>
      </c>
      <c r="E294" s="258" t="s">
        <v>19</v>
      </c>
      <c r="F294" s="259" t="s">
        <v>221</v>
      </c>
      <c r="G294" s="257"/>
      <c r="H294" s="260">
        <v>10.455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178</v>
      </c>
      <c r="AU294" s="266" t="s">
        <v>79</v>
      </c>
      <c r="AV294" s="15" t="s">
        <v>168</v>
      </c>
      <c r="AW294" s="15" t="s">
        <v>31</v>
      </c>
      <c r="AX294" s="15" t="s">
        <v>77</v>
      </c>
      <c r="AY294" s="266" t="s">
        <v>161</v>
      </c>
    </row>
    <row r="295" s="2" customFormat="1" ht="16.5" customHeight="1">
      <c r="A295" s="41"/>
      <c r="B295" s="42"/>
      <c r="C295" s="215" t="s">
        <v>511</v>
      </c>
      <c r="D295" s="215" t="s">
        <v>163</v>
      </c>
      <c r="E295" s="216" t="s">
        <v>913</v>
      </c>
      <c r="F295" s="217" t="s">
        <v>914</v>
      </c>
      <c r="G295" s="218" t="s">
        <v>166</v>
      </c>
      <c r="H295" s="219">
        <v>87.951999999999998</v>
      </c>
      <c r="I295" s="220"/>
      <c r="J295" s="221">
        <f>ROUND(I295*H295,2)</f>
        <v>0</v>
      </c>
      <c r="K295" s="217" t="s">
        <v>167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0.011169999999999999</v>
      </c>
      <c r="R295" s="224">
        <f>Q295*H295</f>
        <v>0.98242383999999994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168</v>
      </c>
      <c r="AT295" s="226" t="s">
        <v>163</v>
      </c>
      <c r="AU295" s="226" t="s">
        <v>79</v>
      </c>
      <c r="AY295" s="20" t="s">
        <v>161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168</v>
      </c>
      <c r="BM295" s="226" t="s">
        <v>915</v>
      </c>
    </row>
    <row r="296" s="2" customFormat="1">
      <c r="A296" s="41"/>
      <c r="B296" s="42"/>
      <c r="C296" s="43"/>
      <c r="D296" s="228" t="s">
        <v>170</v>
      </c>
      <c r="E296" s="43"/>
      <c r="F296" s="229" t="s">
        <v>916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170</v>
      </c>
      <c r="AU296" s="20" t="s">
        <v>79</v>
      </c>
    </row>
    <row r="297" s="13" customFormat="1">
      <c r="A297" s="13"/>
      <c r="B297" s="235"/>
      <c r="C297" s="236"/>
      <c r="D297" s="233" t="s">
        <v>178</v>
      </c>
      <c r="E297" s="237" t="s">
        <v>19</v>
      </c>
      <c r="F297" s="238" t="s">
        <v>917</v>
      </c>
      <c r="G297" s="236"/>
      <c r="H297" s="239">
        <v>11.1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178</v>
      </c>
      <c r="AU297" s="245" t="s">
        <v>79</v>
      </c>
      <c r="AV297" s="13" t="s">
        <v>79</v>
      </c>
      <c r="AW297" s="13" t="s">
        <v>31</v>
      </c>
      <c r="AX297" s="13" t="s">
        <v>69</v>
      </c>
      <c r="AY297" s="245" t="s">
        <v>161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918</v>
      </c>
      <c r="G298" s="236"/>
      <c r="H298" s="239">
        <v>2.48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79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3" customFormat="1">
      <c r="A299" s="13"/>
      <c r="B299" s="235"/>
      <c r="C299" s="236"/>
      <c r="D299" s="233" t="s">
        <v>178</v>
      </c>
      <c r="E299" s="237" t="s">
        <v>19</v>
      </c>
      <c r="F299" s="238" t="s">
        <v>919</v>
      </c>
      <c r="G299" s="236"/>
      <c r="H299" s="239">
        <v>7.2000000000000002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178</v>
      </c>
      <c r="AU299" s="245" t="s">
        <v>79</v>
      </c>
      <c r="AV299" s="13" t="s">
        <v>79</v>
      </c>
      <c r="AW299" s="13" t="s">
        <v>31</v>
      </c>
      <c r="AX299" s="13" t="s">
        <v>69</v>
      </c>
      <c r="AY299" s="24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920</v>
      </c>
      <c r="G300" s="236"/>
      <c r="H300" s="239">
        <v>14.300000000000001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79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3" customFormat="1">
      <c r="A301" s="13"/>
      <c r="B301" s="235"/>
      <c r="C301" s="236"/>
      <c r="D301" s="233" t="s">
        <v>178</v>
      </c>
      <c r="E301" s="237" t="s">
        <v>19</v>
      </c>
      <c r="F301" s="238" t="s">
        <v>921</v>
      </c>
      <c r="G301" s="236"/>
      <c r="H301" s="239">
        <v>4.9279999999999999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178</v>
      </c>
      <c r="AU301" s="245" t="s">
        <v>79</v>
      </c>
      <c r="AV301" s="13" t="s">
        <v>79</v>
      </c>
      <c r="AW301" s="13" t="s">
        <v>31</v>
      </c>
      <c r="AX301" s="13" t="s">
        <v>69</v>
      </c>
      <c r="AY301" s="24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922</v>
      </c>
      <c r="G302" s="236"/>
      <c r="H302" s="239">
        <v>14.199999999999999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79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3" customFormat="1">
      <c r="A303" s="13"/>
      <c r="B303" s="235"/>
      <c r="C303" s="236"/>
      <c r="D303" s="233" t="s">
        <v>178</v>
      </c>
      <c r="E303" s="237" t="s">
        <v>19</v>
      </c>
      <c r="F303" s="238" t="s">
        <v>923</v>
      </c>
      <c r="G303" s="236"/>
      <c r="H303" s="239">
        <v>6.0720000000000001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178</v>
      </c>
      <c r="AU303" s="245" t="s">
        <v>79</v>
      </c>
      <c r="AV303" s="13" t="s">
        <v>79</v>
      </c>
      <c r="AW303" s="13" t="s">
        <v>31</v>
      </c>
      <c r="AX303" s="13" t="s">
        <v>69</v>
      </c>
      <c r="AY303" s="245" t="s">
        <v>161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924</v>
      </c>
      <c r="G304" s="236"/>
      <c r="H304" s="239">
        <v>16.199999999999999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79</v>
      </c>
      <c r="AV304" s="13" t="s">
        <v>79</v>
      </c>
      <c r="AW304" s="13" t="s">
        <v>31</v>
      </c>
      <c r="AX304" s="13" t="s">
        <v>69</v>
      </c>
      <c r="AY304" s="245" t="s">
        <v>161</v>
      </c>
    </row>
    <row r="305" s="15" customFormat="1">
      <c r="A305" s="15"/>
      <c r="B305" s="256"/>
      <c r="C305" s="257"/>
      <c r="D305" s="233" t="s">
        <v>178</v>
      </c>
      <c r="E305" s="258" t="s">
        <v>19</v>
      </c>
      <c r="F305" s="259" t="s">
        <v>221</v>
      </c>
      <c r="G305" s="257"/>
      <c r="H305" s="260">
        <v>76.480000000000004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178</v>
      </c>
      <c r="AU305" s="266" t="s">
        <v>79</v>
      </c>
      <c r="AV305" s="15" t="s">
        <v>168</v>
      </c>
      <c r="AW305" s="15" t="s">
        <v>31</v>
      </c>
      <c r="AX305" s="15" t="s">
        <v>77</v>
      </c>
      <c r="AY305" s="266" t="s">
        <v>161</v>
      </c>
    </row>
    <row r="306" s="13" customFormat="1">
      <c r="A306" s="13"/>
      <c r="B306" s="235"/>
      <c r="C306" s="236"/>
      <c r="D306" s="233" t="s">
        <v>178</v>
      </c>
      <c r="E306" s="236"/>
      <c r="F306" s="238" t="s">
        <v>925</v>
      </c>
      <c r="G306" s="236"/>
      <c r="H306" s="239">
        <v>87.951999999999998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178</v>
      </c>
      <c r="AU306" s="245" t="s">
        <v>79</v>
      </c>
      <c r="AV306" s="13" t="s">
        <v>79</v>
      </c>
      <c r="AW306" s="13" t="s">
        <v>4</v>
      </c>
      <c r="AX306" s="13" t="s">
        <v>77</v>
      </c>
      <c r="AY306" s="245" t="s">
        <v>161</v>
      </c>
    </row>
    <row r="307" s="2" customFormat="1" ht="16.5" customHeight="1">
      <c r="A307" s="41"/>
      <c r="B307" s="42"/>
      <c r="C307" s="215" t="s">
        <v>519</v>
      </c>
      <c r="D307" s="215" t="s">
        <v>163</v>
      </c>
      <c r="E307" s="216" t="s">
        <v>926</v>
      </c>
      <c r="F307" s="217" t="s">
        <v>927</v>
      </c>
      <c r="G307" s="218" t="s">
        <v>166</v>
      </c>
      <c r="H307" s="219">
        <v>87.951999999999998</v>
      </c>
      <c r="I307" s="220"/>
      <c r="J307" s="221">
        <f>ROUND(I307*H307,2)</f>
        <v>0</v>
      </c>
      <c r="K307" s="217" t="s">
        <v>167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168</v>
      </c>
      <c r="AT307" s="226" t="s">
        <v>163</v>
      </c>
      <c r="AU307" s="226" t="s">
        <v>79</v>
      </c>
      <c r="AY307" s="20" t="s">
        <v>161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168</v>
      </c>
      <c r="BM307" s="226" t="s">
        <v>928</v>
      </c>
    </row>
    <row r="308" s="2" customFormat="1">
      <c r="A308" s="41"/>
      <c r="B308" s="42"/>
      <c r="C308" s="43"/>
      <c r="D308" s="228" t="s">
        <v>170</v>
      </c>
      <c r="E308" s="43"/>
      <c r="F308" s="229" t="s">
        <v>929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170</v>
      </c>
      <c r="AU308" s="20" t="s">
        <v>79</v>
      </c>
    </row>
    <row r="309" s="13" customFormat="1">
      <c r="A309" s="13"/>
      <c r="B309" s="235"/>
      <c r="C309" s="236"/>
      <c r="D309" s="233" t="s">
        <v>178</v>
      </c>
      <c r="E309" s="236"/>
      <c r="F309" s="238" t="s">
        <v>925</v>
      </c>
      <c r="G309" s="236"/>
      <c r="H309" s="239">
        <v>87.951999999999998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178</v>
      </c>
      <c r="AU309" s="245" t="s">
        <v>79</v>
      </c>
      <c r="AV309" s="13" t="s">
        <v>79</v>
      </c>
      <c r="AW309" s="13" t="s">
        <v>4</v>
      </c>
      <c r="AX309" s="13" t="s">
        <v>77</v>
      </c>
      <c r="AY309" s="245" t="s">
        <v>161</v>
      </c>
    </row>
    <row r="310" s="2" customFormat="1" ht="16.5" customHeight="1">
      <c r="A310" s="41"/>
      <c r="B310" s="42"/>
      <c r="C310" s="215" t="s">
        <v>529</v>
      </c>
      <c r="D310" s="215" t="s">
        <v>163</v>
      </c>
      <c r="E310" s="216" t="s">
        <v>930</v>
      </c>
      <c r="F310" s="217" t="s">
        <v>931</v>
      </c>
      <c r="G310" s="218" t="s">
        <v>214</v>
      </c>
      <c r="H310" s="219">
        <v>1.2090000000000001</v>
      </c>
      <c r="I310" s="220"/>
      <c r="J310" s="221">
        <f>ROUND(I310*H310,2)</f>
        <v>0</v>
      </c>
      <c r="K310" s="217" t="s">
        <v>167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1.05291</v>
      </c>
      <c r="R310" s="224">
        <f>Q310*H310</f>
        <v>1.2729681900000001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168</v>
      </c>
      <c r="AT310" s="226" t="s">
        <v>163</v>
      </c>
      <c r="AU310" s="226" t="s">
        <v>79</v>
      </c>
      <c r="AY310" s="20" t="s">
        <v>161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168</v>
      </c>
      <c r="BM310" s="226" t="s">
        <v>932</v>
      </c>
    </row>
    <row r="311" s="2" customFormat="1">
      <c r="A311" s="41"/>
      <c r="B311" s="42"/>
      <c r="C311" s="43"/>
      <c r="D311" s="228" t="s">
        <v>170</v>
      </c>
      <c r="E311" s="43"/>
      <c r="F311" s="229" t="s">
        <v>933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170</v>
      </c>
      <c r="AU311" s="20" t="s">
        <v>79</v>
      </c>
    </row>
    <row r="312" s="13" customFormat="1">
      <c r="A312" s="13"/>
      <c r="B312" s="235"/>
      <c r="C312" s="236"/>
      <c r="D312" s="233" t="s">
        <v>178</v>
      </c>
      <c r="E312" s="237" t="s">
        <v>19</v>
      </c>
      <c r="F312" s="238" t="s">
        <v>934</v>
      </c>
      <c r="G312" s="236"/>
      <c r="H312" s="239">
        <v>0.18099999999999999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178</v>
      </c>
      <c r="AU312" s="245" t="s">
        <v>79</v>
      </c>
      <c r="AV312" s="13" t="s">
        <v>79</v>
      </c>
      <c r="AW312" s="13" t="s">
        <v>31</v>
      </c>
      <c r="AX312" s="13" t="s">
        <v>69</v>
      </c>
      <c r="AY312" s="245" t="s">
        <v>161</v>
      </c>
    </row>
    <row r="313" s="13" customFormat="1">
      <c r="A313" s="13"/>
      <c r="B313" s="235"/>
      <c r="C313" s="236"/>
      <c r="D313" s="233" t="s">
        <v>178</v>
      </c>
      <c r="E313" s="237" t="s">
        <v>19</v>
      </c>
      <c r="F313" s="238" t="s">
        <v>935</v>
      </c>
      <c r="G313" s="236"/>
      <c r="H313" s="239">
        <v>0.0040000000000000001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178</v>
      </c>
      <c r="AU313" s="245" t="s">
        <v>79</v>
      </c>
      <c r="AV313" s="13" t="s">
        <v>79</v>
      </c>
      <c r="AW313" s="13" t="s">
        <v>31</v>
      </c>
      <c r="AX313" s="13" t="s">
        <v>69</v>
      </c>
      <c r="AY313" s="245" t="s">
        <v>161</v>
      </c>
    </row>
    <row r="314" s="13" customFormat="1">
      <c r="A314" s="13"/>
      <c r="B314" s="235"/>
      <c r="C314" s="236"/>
      <c r="D314" s="233" t="s">
        <v>178</v>
      </c>
      <c r="E314" s="237" t="s">
        <v>19</v>
      </c>
      <c r="F314" s="238" t="s">
        <v>936</v>
      </c>
      <c r="G314" s="236"/>
      <c r="H314" s="239">
        <v>0.112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178</v>
      </c>
      <c r="AU314" s="245" t="s">
        <v>79</v>
      </c>
      <c r="AV314" s="13" t="s">
        <v>79</v>
      </c>
      <c r="AW314" s="13" t="s">
        <v>31</v>
      </c>
      <c r="AX314" s="13" t="s">
        <v>69</v>
      </c>
      <c r="AY314" s="245" t="s">
        <v>161</v>
      </c>
    </row>
    <row r="315" s="13" customFormat="1">
      <c r="A315" s="13"/>
      <c r="B315" s="235"/>
      <c r="C315" s="236"/>
      <c r="D315" s="233" t="s">
        <v>178</v>
      </c>
      <c r="E315" s="237" t="s">
        <v>19</v>
      </c>
      <c r="F315" s="238" t="s">
        <v>937</v>
      </c>
      <c r="G315" s="236"/>
      <c r="H315" s="239">
        <v>0.189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178</v>
      </c>
      <c r="AU315" s="245" t="s">
        <v>79</v>
      </c>
      <c r="AV315" s="13" t="s">
        <v>79</v>
      </c>
      <c r="AW315" s="13" t="s">
        <v>31</v>
      </c>
      <c r="AX315" s="13" t="s">
        <v>69</v>
      </c>
      <c r="AY315" s="245" t="s">
        <v>161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938</v>
      </c>
      <c r="G316" s="236"/>
      <c r="H316" s="239">
        <v>0.070000000000000007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79</v>
      </c>
      <c r="AV316" s="13" t="s">
        <v>79</v>
      </c>
      <c r="AW316" s="13" t="s">
        <v>31</v>
      </c>
      <c r="AX316" s="13" t="s">
        <v>69</v>
      </c>
      <c r="AY316" s="245" t="s">
        <v>161</v>
      </c>
    </row>
    <row r="317" s="13" customFormat="1">
      <c r="A317" s="13"/>
      <c r="B317" s="235"/>
      <c r="C317" s="236"/>
      <c r="D317" s="233" t="s">
        <v>178</v>
      </c>
      <c r="E317" s="237" t="s">
        <v>19</v>
      </c>
      <c r="F317" s="238" t="s">
        <v>939</v>
      </c>
      <c r="G317" s="236"/>
      <c r="H317" s="239">
        <v>0.14599999999999999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178</v>
      </c>
      <c r="AU317" s="245" t="s">
        <v>79</v>
      </c>
      <c r="AV317" s="13" t="s">
        <v>79</v>
      </c>
      <c r="AW317" s="13" t="s">
        <v>31</v>
      </c>
      <c r="AX317" s="13" t="s">
        <v>69</v>
      </c>
      <c r="AY317" s="245" t="s">
        <v>161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940</v>
      </c>
      <c r="G318" s="236"/>
      <c r="H318" s="239">
        <v>0.16600000000000001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79</v>
      </c>
      <c r="AV318" s="13" t="s">
        <v>79</v>
      </c>
      <c r="AW318" s="13" t="s">
        <v>31</v>
      </c>
      <c r="AX318" s="13" t="s">
        <v>69</v>
      </c>
      <c r="AY318" s="245" t="s">
        <v>161</v>
      </c>
    </row>
    <row r="319" s="13" customFormat="1">
      <c r="A319" s="13"/>
      <c r="B319" s="235"/>
      <c r="C319" s="236"/>
      <c r="D319" s="233" t="s">
        <v>178</v>
      </c>
      <c r="E319" s="237" t="s">
        <v>19</v>
      </c>
      <c r="F319" s="238" t="s">
        <v>941</v>
      </c>
      <c r="G319" s="236"/>
      <c r="H319" s="239">
        <v>0.34100000000000003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178</v>
      </c>
      <c r="AU319" s="245" t="s">
        <v>79</v>
      </c>
      <c r="AV319" s="13" t="s">
        <v>79</v>
      </c>
      <c r="AW319" s="13" t="s">
        <v>31</v>
      </c>
      <c r="AX319" s="13" t="s">
        <v>69</v>
      </c>
      <c r="AY319" s="245" t="s">
        <v>161</v>
      </c>
    </row>
    <row r="320" s="15" customFormat="1">
      <c r="A320" s="15"/>
      <c r="B320" s="256"/>
      <c r="C320" s="257"/>
      <c r="D320" s="233" t="s">
        <v>178</v>
      </c>
      <c r="E320" s="258" t="s">
        <v>19</v>
      </c>
      <c r="F320" s="259" t="s">
        <v>221</v>
      </c>
      <c r="G320" s="257"/>
      <c r="H320" s="260">
        <v>1.2090000000000001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178</v>
      </c>
      <c r="AU320" s="266" t="s">
        <v>79</v>
      </c>
      <c r="AV320" s="15" t="s">
        <v>168</v>
      </c>
      <c r="AW320" s="15" t="s">
        <v>31</v>
      </c>
      <c r="AX320" s="15" t="s">
        <v>77</v>
      </c>
      <c r="AY320" s="266" t="s">
        <v>161</v>
      </c>
    </row>
    <row r="321" s="2" customFormat="1" ht="16.5" customHeight="1">
      <c r="A321" s="41"/>
      <c r="B321" s="42"/>
      <c r="C321" s="215" t="s">
        <v>538</v>
      </c>
      <c r="D321" s="215" t="s">
        <v>163</v>
      </c>
      <c r="E321" s="216" t="s">
        <v>942</v>
      </c>
      <c r="F321" s="217" t="s">
        <v>943</v>
      </c>
      <c r="G321" s="218" t="s">
        <v>944</v>
      </c>
      <c r="H321" s="219">
        <v>50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0.03363</v>
      </c>
      <c r="R321" s="224">
        <f>Q321*H321</f>
        <v>1.6815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168</v>
      </c>
      <c r="AT321" s="226" t="s">
        <v>163</v>
      </c>
      <c r="AU321" s="226" t="s">
        <v>79</v>
      </c>
      <c r="AY321" s="20" t="s">
        <v>161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168</v>
      </c>
      <c r="BM321" s="226" t="s">
        <v>945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946</v>
      </c>
      <c r="G322" s="236"/>
      <c r="H322" s="239">
        <v>50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79</v>
      </c>
      <c r="AV322" s="13" t="s">
        <v>79</v>
      </c>
      <c r="AW322" s="13" t="s">
        <v>31</v>
      </c>
      <c r="AX322" s="13" t="s">
        <v>77</v>
      </c>
      <c r="AY322" s="245" t="s">
        <v>161</v>
      </c>
    </row>
    <row r="323" s="2" customFormat="1" ht="16.5" customHeight="1">
      <c r="A323" s="41"/>
      <c r="B323" s="42"/>
      <c r="C323" s="271" t="s">
        <v>547</v>
      </c>
      <c r="D323" s="271" t="s">
        <v>715</v>
      </c>
      <c r="E323" s="272" t="s">
        <v>947</v>
      </c>
      <c r="F323" s="273" t="s">
        <v>948</v>
      </c>
      <c r="G323" s="274" t="s">
        <v>214</v>
      </c>
      <c r="H323" s="275">
        <v>0.040000000000000001</v>
      </c>
      <c r="I323" s="276"/>
      <c r="J323" s="277">
        <f>ROUND(I323*H323,2)</f>
        <v>0</v>
      </c>
      <c r="K323" s="273" t="s">
        <v>167</v>
      </c>
      <c r="L323" s="278"/>
      <c r="M323" s="279" t="s">
        <v>19</v>
      </c>
      <c r="N323" s="280" t="s">
        <v>40</v>
      </c>
      <c r="O323" s="87"/>
      <c r="P323" s="224">
        <f>O323*H323</f>
        <v>0</v>
      </c>
      <c r="Q323" s="224">
        <v>1</v>
      </c>
      <c r="R323" s="224">
        <f>Q323*H323</f>
        <v>0.040000000000000001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211</v>
      </c>
      <c r="AT323" s="226" t="s">
        <v>715</v>
      </c>
      <c r="AU323" s="226" t="s">
        <v>79</v>
      </c>
      <c r="AY323" s="20" t="s">
        <v>161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168</v>
      </c>
      <c r="BM323" s="226" t="s">
        <v>949</v>
      </c>
    </row>
    <row r="324" s="13" customFormat="1">
      <c r="A324" s="13"/>
      <c r="B324" s="235"/>
      <c r="C324" s="236"/>
      <c r="D324" s="233" t="s">
        <v>178</v>
      </c>
      <c r="E324" s="237" t="s">
        <v>19</v>
      </c>
      <c r="F324" s="238" t="s">
        <v>950</v>
      </c>
      <c r="G324" s="236"/>
      <c r="H324" s="239">
        <v>0.040000000000000001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178</v>
      </c>
      <c r="AU324" s="245" t="s">
        <v>79</v>
      </c>
      <c r="AV324" s="13" t="s">
        <v>79</v>
      </c>
      <c r="AW324" s="13" t="s">
        <v>31</v>
      </c>
      <c r="AX324" s="13" t="s">
        <v>77</v>
      </c>
      <c r="AY324" s="245" t="s">
        <v>161</v>
      </c>
    </row>
    <row r="325" s="12" customFormat="1" ht="22.8" customHeight="1">
      <c r="A325" s="12"/>
      <c r="B325" s="199"/>
      <c r="C325" s="200"/>
      <c r="D325" s="201" t="s">
        <v>68</v>
      </c>
      <c r="E325" s="213" t="s">
        <v>197</v>
      </c>
      <c r="F325" s="213" t="s">
        <v>236</v>
      </c>
      <c r="G325" s="200"/>
      <c r="H325" s="200"/>
      <c r="I325" s="203"/>
      <c r="J325" s="214">
        <f>BK325</f>
        <v>0</v>
      </c>
      <c r="K325" s="200"/>
      <c r="L325" s="205"/>
      <c r="M325" s="206"/>
      <c r="N325" s="207"/>
      <c r="O325" s="207"/>
      <c r="P325" s="208">
        <f>SUM(P326:P448)</f>
        <v>0</v>
      </c>
      <c r="Q325" s="207"/>
      <c r="R325" s="208">
        <f>SUM(R326:R448)</f>
        <v>92.682291120000002</v>
      </c>
      <c r="S325" s="207"/>
      <c r="T325" s="209">
        <f>SUM(T326:T448)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77</v>
      </c>
      <c r="AT325" s="211" t="s">
        <v>68</v>
      </c>
      <c r="AU325" s="211" t="s">
        <v>77</v>
      </c>
      <c r="AY325" s="210" t="s">
        <v>161</v>
      </c>
      <c r="BK325" s="212">
        <f>SUM(BK326:BK448)</f>
        <v>0</v>
      </c>
    </row>
    <row r="326" s="2" customFormat="1" ht="16.5" customHeight="1">
      <c r="A326" s="41"/>
      <c r="B326" s="42"/>
      <c r="C326" s="215" t="s">
        <v>553</v>
      </c>
      <c r="D326" s="215" t="s">
        <v>163</v>
      </c>
      <c r="E326" s="216" t="s">
        <v>951</v>
      </c>
      <c r="F326" s="217" t="s">
        <v>952</v>
      </c>
      <c r="G326" s="218" t="s">
        <v>166</v>
      </c>
      <c r="H326" s="219">
        <v>30</v>
      </c>
      <c r="I326" s="220"/>
      <c r="J326" s="221">
        <f>ROUND(I326*H326,2)</f>
        <v>0</v>
      </c>
      <c r="K326" s="217" t="s">
        <v>167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0.04795</v>
      </c>
      <c r="R326" s="224">
        <f>Q326*H326</f>
        <v>1.4384999999999999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168</v>
      </c>
      <c r="AT326" s="226" t="s">
        <v>163</v>
      </c>
      <c r="AU326" s="226" t="s">
        <v>79</v>
      </c>
      <c r="AY326" s="20" t="s">
        <v>161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168</v>
      </c>
      <c r="BM326" s="226" t="s">
        <v>953</v>
      </c>
    </row>
    <row r="327" s="2" customFormat="1">
      <c r="A327" s="41"/>
      <c r="B327" s="42"/>
      <c r="C327" s="43"/>
      <c r="D327" s="228" t="s">
        <v>170</v>
      </c>
      <c r="E327" s="43"/>
      <c r="F327" s="229" t="s">
        <v>954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170</v>
      </c>
      <c r="AU327" s="20" t="s">
        <v>79</v>
      </c>
    </row>
    <row r="328" s="13" customFormat="1">
      <c r="A328" s="13"/>
      <c r="B328" s="235"/>
      <c r="C328" s="236"/>
      <c r="D328" s="233" t="s">
        <v>178</v>
      </c>
      <c r="E328" s="237" t="s">
        <v>19</v>
      </c>
      <c r="F328" s="238" t="s">
        <v>955</v>
      </c>
      <c r="G328" s="236"/>
      <c r="H328" s="239">
        <v>30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178</v>
      </c>
      <c r="AU328" s="245" t="s">
        <v>79</v>
      </c>
      <c r="AV328" s="13" t="s">
        <v>79</v>
      </c>
      <c r="AW328" s="13" t="s">
        <v>31</v>
      </c>
      <c r="AX328" s="13" t="s">
        <v>77</v>
      </c>
      <c r="AY328" s="245" t="s">
        <v>161</v>
      </c>
    </row>
    <row r="329" s="2" customFormat="1" ht="21.75" customHeight="1">
      <c r="A329" s="41"/>
      <c r="B329" s="42"/>
      <c r="C329" s="215" t="s">
        <v>561</v>
      </c>
      <c r="D329" s="215" t="s">
        <v>163</v>
      </c>
      <c r="E329" s="216" t="s">
        <v>956</v>
      </c>
      <c r="F329" s="217" t="s">
        <v>957</v>
      </c>
      <c r="G329" s="218" t="s">
        <v>166</v>
      </c>
      <c r="H329" s="219">
        <v>282.30099999999999</v>
      </c>
      <c r="I329" s="220"/>
      <c r="J329" s="221">
        <f>ROUND(I329*H329,2)</f>
        <v>0</v>
      </c>
      <c r="K329" s="217" t="s">
        <v>167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0.0073499999999999998</v>
      </c>
      <c r="R329" s="224">
        <f>Q329*H329</f>
        <v>2.07491235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168</v>
      </c>
      <c r="AT329" s="226" t="s">
        <v>163</v>
      </c>
      <c r="AU329" s="226" t="s">
        <v>79</v>
      </c>
      <c r="AY329" s="20" t="s">
        <v>161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168</v>
      </c>
      <c r="BM329" s="226" t="s">
        <v>958</v>
      </c>
    </row>
    <row r="330" s="2" customFormat="1">
      <c r="A330" s="41"/>
      <c r="B330" s="42"/>
      <c r="C330" s="43"/>
      <c r="D330" s="228" t="s">
        <v>170</v>
      </c>
      <c r="E330" s="43"/>
      <c r="F330" s="229" t="s">
        <v>959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170</v>
      </c>
      <c r="AU330" s="20" t="s">
        <v>79</v>
      </c>
    </row>
    <row r="331" s="13" customFormat="1">
      <c r="A331" s="13"/>
      <c r="B331" s="235"/>
      <c r="C331" s="236"/>
      <c r="D331" s="233" t="s">
        <v>178</v>
      </c>
      <c r="E331" s="237" t="s">
        <v>19</v>
      </c>
      <c r="F331" s="238" t="s">
        <v>960</v>
      </c>
      <c r="G331" s="236"/>
      <c r="H331" s="239">
        <v>11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178</v>
      </c>
      <c r="AU331" s="245" t="s">
        <v>79</v>
      </c>
      <c r="AV331" s="13" t="s">
        <v>79</v>
      </c>
      <c r="AW331" s="13" t="s">
        <v>31</v>
      </c>
      <c r="AX331" s="13" t="s">
        <v>69</v>
      </c>
      <c r="AY331" s="245" t="s">
        <v>161</v>
      </c>
    </row>
    <row r="332" s="13" customFormat="1">
      <c r="A332" s="13"/>
      <c r="B332" s="235"/>
      <c r="C332" s="236"/>
      <c r="D332" s="233" t="s">
        <v>178</v>
      </c>
      <c r="E332" s="237" t="s">
        <v>19</v>
      </c>
      <c r="F332" s="238" t="s">
        <v>961</v>
      </c>
      <c r="G332" s="236"/>
      <c r="H332" s="239">
        <v>23.199999999999999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178</v>
      </c>
      <c r="AU332" s="245" t="s">
        <v>79</v>
      </c>
      <c r="AV332" s="13" t="s">
        <v>79</v>
      </c>
      <c r="AW332" s="13" t="s">
        <v>31</v>
      </c>
      <c r="AX332" s="13" t="s">
        <v>69</v>
      </c>
      <c r="AY332" s="245" t="s">
        <v>161</v>
      </c>
    </row>
    <row r="333" s="14" customFormat="1">
      <c r="A333" s="14"/>
      <c r="B333" s="246"/>
      <c r="C333" s="247"/>
      <c r="D333" s="233" t="s">
        <v>178</v>
      </c>
      <c r="E333" s="248" t="s">
        <v>19</v>
      </c>
      <c r="F333" s="249" t="s">
        <v>788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178</v>
      </c>
      <c r="AU333" s="255" t="s">
        <v>79</v>
      </c>
      <c r="AV333" s="14" t="s">
        <v>77</v>
      </c>
      <c r="AW333" s="14" t="s">
        <v>31</v>
      </c>
      <c r="AX333" s="14" t="s">
        <v>69</v>
      </c>
      <c r="AY333" s="255" t="s">
        <v>161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789</v>
      </c>
      <c r="G334" s="236"/>
      <c r="H334" s="239">
        <v>77.109999999999999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79</v>
      </c>
      <c r="AV334" s="13" t="s">
        <v>79</v>
      </c>
      <c r="AW334" s="13" t="s">
        <v>31</v>
      </c>
      <c r="AX334" s="13" t="s">
        <v>69</v>
      </c>
      <c r="AY334" s="245" t="s">
        <v>161</v>
      </c>
    </row>
    <row r="335" s="13" customFormat="1">
      <c r="A335" s="13"/>
      <c r="B335" s="235"/>
      <c r="C335" s="236"/>
      <c r="D335" s="233" t="s">
        <v>178</v>
      </c>
      <c r="E335" s="237" t="s">
        <v>19</v>
      </c>
      <c r="F335" s="238" t="s">
        <v>962</v>
      </c>
      <c r="G335" s="236"/>
      <c r="H335" s="239">
        <v>65.108000000000004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178</v>
      </c>
      <c r="AU335" s="245" t="s">
        <v>79</v>
      </c>
      <c r="AV335" s="13" t="s">
        <v>79</v>
      </c>
      <c r="AW335" s="13" t="s">
        <v>31</v>
      </c>
      <c r="AX335" s="13" t="s">
        <v>69</v>
      </c>
      <c r="AY335" s="24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963</v>
      </c>
      <c r="G336" s="236"/>
      <c r="H336" s="239">
        <v>14.119999999999999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79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4" customFormat="1">
      <c r="A337" s="14"/>
      <c r="B337" s="246"/>
      <c r="C337" s="247"/>
      <c r="D337" s="233" t="s">
        <v>178</v>
      </c>
      <c r="E337" s="248" t="s">
        <v>19</v>
      </c>
      <c r="F337" s="249" t="s">
        <v>964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178</v>
      </c>
      <c r="AU337" s="255" t="s">
        <v>79</v>
      </c>
      <c r="AV337" s="14" t="s">
        <v>77</v>
      </c>
      <c r="AW337" s="14" t="s">
        <v>31</v>
      </c>
      <c r="AX337" s="14" t="s">
        <v>69</v>
      </c>
      <c r="AY337" s="255" t="s">
        <v>161</v>
      </c>
    </row>
    <row r="338" s="13" customFormat="1">
      <c r="A338" s="13"/>
      <c r="B338" s="235"/>
      <c r="C338" s="236"/>
      <c r="D338" s="233" t="s">
        <v>178</v>
      </c>
      <c r="E338" s="237" t="s">
        <v>19</v>
      </c>
      <c r="F338" s="238" t="s">
        <v>965</v>
      </c>
      <c r="G338" s="236"/>
      <c r="H338" s="239">
        <v>20.690000000000001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178</v>
      </c>
      <c r="AU338" s="245" t="s">
        <v>79</v>
      </c>
      <c r="AV338" s="13" t="s">
        <v>79</v>
      </c>
      <c r="AW338" s="13" t="s">
        <v>31</v>
      </c>
      <c r="AX338" s="13" t="s">
        <v>69</v>
      </c>
      <c r="AY338" s="245" t="s">
        <v>161</v>
      </c>
    </row>
    <row r="339" s="13" customFormat="1">
      <c r="A339" s="13"/>
      <c r="B339" s="235"/>
      <c r="C339" s="236"/>
      <c r="D339" s="233" t="s">
        <v>178</v>
      </c>
      <c r="E339" s="237" t="s">
        <v>19</v>
      </c>
      <c r="F339" s="238" t="s">
        <v>966</v>
      </c>
      <c r="G339" s="236"/>
      <c r="H339" s="239">
        <v>4.9500000000000002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178</v>
      </c>
      <c r="AU339" s="245" t="s">
        <v>79</v>
      </c>
      <c r="AV339" s="13" t="s">
        <v>79</v>
      </c>
      <c r="AW339" s="13" t="s">
        <v>31</v>
      </c>
      <c r="AX339" s="13" t="s">
        <v>69</v>
      </c>
      <c r="AY339" s="245" t="s">
        <v>161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967</v>
      </c>
      <c r="G340" s="236"/>
      <c r="H340" s="239">
        <v>34.200000000000003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79</v>
      </c>
      <c r="AV340" s="13" t="s">
        <v>79</v>
      </c>
      <c r="AW340" s="13" t="s">
        <v>31</v>
      </c>
      <c r="AX340" s="13" t="s">
        <v>69</v>
      </c>
      <c r="AY340" s="245" t="s">
        <v>161</v>
      </c>
    </row>
    <row r="341" s="13" customFormat="1">
      <c r="A341" s="13"/>
      <c r="B341" s="235"/>
      <c r="C341" s="236"/>
      <c r="D341" s="233" t="s">
        <v>178</v>
      </c>
      <c r="E341" s="237" t="s">
        <v>19</v>
      </c>
      <c r="F341" s="238" t="s">
        <v>968</v>
      </c>
      <c r="G341" s="236"/>
      <c r="H341" s="239">
        <v>18.48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178</v>
      </c>
      <c r="AU341" s="245" t="s">
        <v>79</v>
      </c>
      <c r="AV341" s="13" t="s">
        <v>79</v>
      </c>
      <c r="AW341" s="13" t="s">
        <v>31</v>
      </c>
      <c r="AX341" s="13" t="s">
        <v>69</v>
      </c>
      <c r="AY341" s="245" t="s">
        <v>161</v>
      </c>
    </row>
    <row r="342" s="15" customFormat="1">
      <c r="A342" s="15"/>
      <c r="B342" s="256"/>
      <c r="C342" s="257"/>
      <c r="D342" s="233" t="s">
        <v>178</v>
      </c>
      <c r="E342" s="258" t="s">
        <v>19</v>
      </c>
      <c r="F342" s="259" t="s">
        <v>221</v>
      </c>
      <c r="G342" s="257"/>
      <c r="H342" s="260">
        <v>268.858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178</v>
      </c>
      <c r="AU342" s="266" t="s">
        <v>79</v>
      </c>
      <c r="AV342" s="15" t="s">
        <v>168</v>
      </c>
      <c r="AW342" s="15" t="s">
        <v>31</v>
      </c>
      <c r="AX342" s="15" t="s">
        <v>77</v>
      </c>
      <c r="AY342" s="266" t="s">
        <v>161</v>
      </c>
    </row>
    <row r="343" s="13" customFormat="1">
      <c r="A343" s="13"/>
      <c r="B343" s="235"/>
      <c r="C343" s="236"/>
      <c r="D343" s="233" t="s">
        <v>178</v>
      </c>
      <c r="E343" s="236"/>
      <c r="F343" s="238" t="s">
        <v>969</v>
      </c>
      <c r="G343" s="236"/>
      <c r="H343" s="239">
        <v>282.30099999999999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178</v>
      </c>
      <c r="AU343" s="245" t="s">
        <v>79</v>
      </c>
      <c r="AV343" s="13" t="s">
        <v>79</v>
      </c>
      <c r="AW343" s="13" t="s">
        <v>4</v>
      </c>
      <c r="AX343" s="13" t="s">
        <v>77</v>
      </c>
      <c r="AY343" s="245" t="s">
        <v>161</v>
      </c>
    </row>
    <row r="344" s="2" customFormat="1" ht="24.15" customHeight="1">
      <c r="A344" s="41"/>
      <c r="B344" s="42"/>
      <c r="C344" s="215" t="s">
        <v>569</v>
      </c>
      <c r="D344" s="215" t="s">
        <v>163</v>
      </c>
      <c r="E344" s="216" t="s">
        <v>970</v>
      </c>
      <c r="F344" s="217" t="s">
        <v>971</v>
      </c>
      <c r="G344" s="218" t="s">
        <v>166</v>
      </c>
      <c r="H344" s="219">
        <v>282.30099999999999</v>
      </c>
      <c r="I344" s="220"/>
      <c r="J344" s="221">
        <f>ROUND(I344*H344,2)</f>
        <v>0</v>
      </c>
      <c r="K344" s="217" t="s">
        <v>167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0.016279999999999999</v>
      </c>
      <c r="R344" s="224">
        <f>Q344*H344</f>
        <v>4.5958602799999992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168</v>
      </c>
      <c r="AT344" s="226" t="s">
        <v>163</v>
      </c>
      <c r="AU344" s="226" t="s">
        <v>79</v>
      </c>
      <c r="AY344" s="20" t="s">
        <v>161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168</v>
      </c>
      <c r="BM344" s="226" t="s">
        <v>972</v>
      </c>
    </row>
    <row r="345" s="2" customFormat="1">
      <c r="A345" s="41"/>
      <c r="B345" s="42"/>
      <c r="C345" s="43"/>
      <c r="D345" s="228" t="s">
        <v>170</v>
      </c>
      <c r="E345" s="43"/>
      <c r="F345" s="229" t="s">
        <v>973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170</v>
      </c>
      <c r="AU345" s="20" t="s">
        <v>79</v>
      </c>
    </row>
    <row r="346" s="13" customFormat="1">
      <c r="A346" s="13"/>
      <c r="B346" s="235"/>
      <c r="C346" s="236"/>
      <c r="D346" s="233" t="s">
        <v>178</v>
      </c>
      <c r="E346" s="236"/>
      <c r="F346" s="238" t="s">
        <v>969</v>
      </c>
      <c r="G346" s="236"/>
      <c r="H346" s="239">
        <v>282.30099999999999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79</v>
      </c>
      <c r="AV346" s="13" t="s">
        <v>79</v>
      </c>
      <c r="AW346" s="13" t="s">
        <v>4</v>
      </c>
      <c r="AX346" s="13" t="s">
        <v>77</v>
      </c>
      <c r="AY346" s="245" t="s">
        <v>161</v>
      </c>
    </row>
    <row r="347" s="2" customFormat="1" ht="24.15" customHeight="1">
      <c r="A347" s="41"/>
      <c r="B347" s="42"/>
      <c r="C347" s="215" t="s">
        <v>579</v>
      </c>
      <c r="D347" s="215" t="s">
        <v>163</v>
      </c>
      <c r="E347" s="216" t="s">
        <v>974</v>
      </c>
      <c r="F347" s="217" t="s">
        <v>975</v>
      </c>
      <c r="G347" s="218" t="s">
        <v>166</v>
      </c>
      <c r="H347" s="219">
        <v>60</v>
      </c>
      <c r="I347" s="220"/>
      <c r="J347" s="221">
        <f>ROUND(I347*H347,2)</f>
        <v>0</v>
      </c>
      <c r="K347" s="217" t="s">
        <v>167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0.018380000000000001</v>
      </c>
      <c r="R347" s="224">
        <f>Q347*H347</f>
        <v>1.1028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168</v>
      </c>
      <c r="AT347" s="226" t="s">
        <v>163</v>
      </c>
      <c r="AU347" s="226" t="s">
        <v>79</v>
      </c>
      <c r="AY347" s="20" t="s">
        <v>161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168</v>
      </c>
      <c r="BM347" s="226" t="s">
        <v>976</v>
      </c>
    </row>
    <row r="348" s="2" customFormat="1">
      <c r="A348" s="41"/>
      <c r="B348" s="42"/>
      <c r="C348" s="43"/>
      <c r="D348" s="228" t="s">
        <v>170</v>
      </c>
      <c r="E348" s="43"/>
      <c r="F348" s="229" t="s">
        <v>977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170</v>
      </c>
      <c r="AU348" s="20" t="s">
        <v>79</v>
      </c>
    </row>
    <row r="349" s="13" customFormat="1">
      <c r="A349" s="13"/>
      <c r="B349" s="235"/>
      <c r="C349" s="236"/>
      <c r="D349" s="233" t="s">
        <v>178</v>
      </c>
      <c r="E349" s="237" t="s">
        <v>19</v>
      </c>
      <c r="F349" s="238" t="s">
        <v>978</v>
      </c>
      <c r="G349" s="236"/>
      <c r="H349" s="239">
        <v>60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178</v>
      </c>
      <c r="AU349" s="245" t="s">
        <v>79</v>
      </c>
      <c r="AV349" s="13" t="s">
        <v>79</v>
      </c>
      <c r="AW349" s="13" t="s">
        <v>31</v>
      </c>
      <c r="AX349" s="13" t="s">
        <v>77</v>
      </c>
      <c r="AY349" s="245" t="s">
        <v>161</v>
      </c>
    </row>
    <row r="350" s="2" customFormat="1" ht="24.15" customHeight="1">
      <c r="A350" s="41"/>
      <c r="B350" s="42"/>
      <c r="C350" s="215" t="s">
        <v>591</v>
      </c>
      <c r="D350" s="215" t="s">
        <v>163</v>
      </c>
      <c r="E350" s="216" t="s">
        <v>979</v>
      </c>
      <c r="F350" s="217" t="s">
        <v>980</v>
      </c>
      <c r="G350" s="218" t="s">
        <v>166</v>
      </c>
      <c r="H350" s="219">
        <v>35.311999999999998</v>
      </c>
      <c r="I350" s="220"/>
      <c r="J350" s="221">
        <f>ROUND(I350*H350,2)</f>
        <v>0</v>
      </c>
      <c r="K350" s="217" t="s">
        <v>167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0.0043800000000000002</v>
      </c>
      <c r="R350" s="224">
        <f>Q350*H350</f>
        <v>0.15466656000000001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168</v>
      </c>
      <c r="AT350" s="226" t="s">
        <v>163</v>
      </c>
      <c r="AU350" s="226" t="s">
        <v>79</v>
      </c>
      <c r="AY350" s="20" t="s">
        <v>161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168</v>
      </c>
      <c r="BM350" s="226" t="s">
        <v>981</v>
      </c>
    </row>
    <row r="351" s="2" customFormat="1">
      <c r="A351" s="41"/>
      <c r="B351" s="42"/>
      <c r="C351" s="43"/>
      <c r="D351" s="228" t="s">
        <v>170</v>
      </c>
      <c r="E351" s="43"/>
      <c r="F351" s="229" t="s">
        <v>982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170</v>
      </c>
      <c r="AU351" s="20" t="s">
        <v>79</v>
      </c>
    </row>
    <row r="352" s="14" customFormat="1">
      <c r="A352" s="14"/>
      <c r="B352" s="246"/>
      <c r="C352" s="247"/>
      <c r="D352" s="233" t="s">
        <v>178</v>
      </c>
      <c r="E352" s="248" t="s">
        <v>19</v>
      </c>
      <c r="F352" s="249" t="s">
        <v>983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178</v>
      </c>
      <c r="AU352" s="255" t="s">
        <v>79</v>
      </c>
      <c r="AV352" s="14" t="s">
        <v>77</v>
      </c>
      <c r="AW352" s="14" t="s">
        <v>31</v>
      </c>
      <c r="AX352" s="14" t="s">
        <v>69</v>
      </c>
      <c r="AY352" s="255" t="s">
        <v>161</v>
      </c>
    </row>
    <row r="353" s="13" customFormat="1">
      <c r="A353" s="13"/>
      <c r="B353" s="235"/>
      <c r="C353" s="236"/>
      <c r="D353" s="233" t="s">
        <v>178</v>
      </c>
      <c r="E353" s="237" t="s">
        <v>19</v>
      </c>
      <c r="F353" s="238" t="s">
        <v>796</v>
      </c>
      <c r="G353" s="236"/>
      <c r="H353" s="239">
        <v>17.670000000000002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178</v>
      </c>
      <c r="AU353" s="245" t="s">
        <v>79</v>
      </c>
      <c r="AV353" s="13" t="s">
        <v>79</v>
      </c>
      <c r="AW353" s="13" t="s">
        <v>31</v>
      </c>
      <c r="AX353" s="13" t="s">
        <v>69</v>
      </c>
      <c r="AY353" s="245" t="s">
        <v>161</v>
      </c>
    </row>
    <row r="354" s="13" customFormat="1">
      <c r="A354" s="13"/>
      <c r="B354" s="235"/>
      <c r="C354" s="236"/>
      <c r="D354" s="233" t="s">
        <v>178</v>
      </c>
      <c r="E354" s="237" t="s">
        <v>19</v>
      </c>
      <c r="F354" s="238" t="s">
        <v>984</v>
      </c>
      <c r="G354" s="236"/>
      <c r="H354" s="239">
        <v>15.960000000000001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178</v>
      </c>
      <c r="AU354" s="245" t="s">
        <v>79</v>
      </c>
      <c r="AV354" s="13" t="s">
        <v>79</v>
      </c>
      <c r="AW354" s="13" t="s">
        <v>31</v>
      </c>
      <c r="AX354" s="13" t="s">
        <v>69</v>
      </c>
      <c r="AY354" s="245" t="s">
        <v>161</v>
      </c>
    </row>
    <row r="355" s="15" customFormat="1">
      <c r="A355" s="15"/>
      <c r="B355" s="256"/>
      <c r="C355" s="257"/>
      <c r="D355" s="233" t="s">
        <v>178</v>
      </c>
      <c r="E355" s="258" t="s">
        <v>19</v>
      </c>
      <c r="F355" s="259" t="s">
        <v>221</v>
      </c>
      <c r="G355" s="257"/>
      <c r="H355" s="260">
        <v>33.630000000000003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178</v>
      </c>
      <c r="AU355" s="266" t="s">
        <v>79</v>
      </c>
      <c r="AV355" s="15" t="s">
        <v>168</v>
      </c>
      <c r="AW355" s="15" t="s">
        <v>31</v>
      </c>
      <c r="AX355" s="15" t="s">
        <v>77</v>
      </c>
      <c r="AY355" s="266" t="s">
        <v>161</v>
      </c>
    </row>
    <row r="356" s="13" customFormat="1">
      <c r="A356" s="13"/>
      <c r="B356" s="235"/>
      <c r="C356" s="236"/>
      <c r="D356" s="233" t="s">
        <v>178</v>
      </c>
      <c r="E356" s="236"/>
      <c r="F356" s="238" t="s">
        <v>985</v>
      </c>
      <c r="G356" s="236"/>
      <c r="H356" s="239">
        <v>35.311999999999998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178</v>
      </c>
      <c r="AU356" s="245" t="s">
        <v>79</v>
      </c>
      <c r="AV356" s="13" t="s">
        <v>79</v>
      </c>
      <c r="AW356" s="13" t="s">
        <v>4</v>
      </c>
      <c r="AX356" s="13" t="s">
        <v>77</v>
      </c>
      <c r="AY356" s="245" t="s">
        <v>161</v>
      </c>
    </row>
    <row r="357" s="2" customFormat="1" ht="16.5" customHeight="1">
      <c r="A357" s="41"/>
      <c r="B357" s="42"/>
      <c r="C357" s="215" t="s">
        <v>986</v>
      </c>
      <c r="D357" s="215" t="s">
        <v>163</v>
      </c>
      <c r="E357" s="216" t="s">
        <v>987</v>
      </c>
      <c r="F357" s="217" t="s">
        <v>988</v>
      </c>
      <c r="G357" s="218" t="s">
        <v>166</v>
      </c>
      <c r="H357" s="219">
        <v>35.311999999999998</v>
      </c>
      <c r="I357" s="220"/>
      <c r="J357" s="221">
        <f>ROUND(I357*H357,2)</f>
        <v>0</v>
      </c>
      <c r="K357" s="217" t="s">
        <v>167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0.0040000000000000001</v>
      </c>
      <c r="R357" s="224">
        <f>Q357*H357</f>
        <v>0.14124799999999999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168</v>
      </c>
      <c r="AT357" s="226" t="s">
        <v>163</v>
      </c>
      <c r="AU357" s="226" t="s">
        <v>79</v>
      </c>
      <c r="AY357" s="20" t="s">
        <v>161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168</v>
      </c>
      <c r="BM357" s="226" t="s">
        <v>989</v>
      </c>
    </row>
    <row r="358" s="2" customFormat="1">
      <c r="A358" s="41"/>
      <c r="B358" s="42"/>
      <c r="C358" s="43"/>
      <c r="D358" s="228" t="s">
        <v>170</v>
      </c>
      <c r="E358" s="43"/>
      <c r="F358" s="229" t="s">
        <v>990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170</v>
      </c>
      <c r="AU358" s="20" t="s">
        <v>79</v>
      </c>
    </row>
    <row r="359" s="2" customFormat="1" ht="16.5" customHeight="1">
      <c r="A359" s="41"/>
      <c r="B359" s="42"/>
      <c r="C359" s="215" t="s">
        <v>991</v>
      </c>
      <c r="D359" s="215" t="s">
        <v>163</v>
      </c>
      <c r="E359" s="216" t="s">
        <v>992</v>
      </c>
      <c r="F359" s="217" t="s">
        <v>993</v>
      </c>
      <c r="G359" s="218" t="s">
        <v>166</v>
      </c>
      <c r="H359" s="219">
        <v>86.719999999999999</v>
      </c>
      <c r="I359" s="220"/>
      <c r="J359" s="221">
        <f>ROUND(I359*H359,2)</f>
        <v>0</v>
      </c>
      <c r="K359" s="217" t="s">
        <v>167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0.034680000000000002</v>
      </c>
      <c r="R359" s="224">
        <f>Q359*H359</f>
        <v>3.0074496000000002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168</v>
      </c>
      <c r="AT359" s="226" t="s">
        <v>163</v>
      </c>
      <c r="AU359" s="226" t="s">
        <v>79</v>
      </c>
      <c r="AY359" s="20" t="s">
        <v>161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168</v>
      </c>
      <c r="BM359" s="226" t="s">
        <v>994</v>
      </c>
    </row>
    <row r="360" s="2" customFormat="1">
      <c r="A360" s="41"/>
      <c r="B360" s="42"/>
      <c r="C360" s="43"/>
      <c r="D360" s="228" t="s">
        <v>170</v>
      </c>
      <c r="E360" s="43"/>
      <c r="F360" s="229" t="s">
        <v>995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170</v>
      </c>
      <c r="AU360" s="20" t="s">
        <v>79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996</v>
      </c>
      <c r="G361" s="236"/>
      <c r="H361" s="239">
        <v>86.719999999999999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77</v>
      </c>
      <c r="AY361" s="245" t="s">
        <v>161</v>
      </c>
    </row>
    <row r="362" s="2" customFormat="1" ht="21.75" customHeight="1">
      <c r="A362" s="41"/>
      <c r="B362" s="42"/>
      <c r="C362" s="215" t="s">
        <v>997</v>
      </c>
      <c r="D362" s="215" t="s">
        <v>163</v>
      </c>
      <c r="E362" s="216" t="s">
        <v>998</v>
      </c>
      <c r="F362" s="217" t="s">
        <v>999</v>
      </c>
      <c r="G362" s="218" t="s">
        <v>206</v>
      </c>
      <c r="H362" s="219">
        <v>22.920999999999999</v>
      </c>
      <c r="I362" s="220"/>
      <c r="J362" s="221">
        <f>ROUND(I362*H362,2)</f>
        <v>0</v>
      </c>
      <c r="K362" s="217" t="s">
        <v>167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2.3010199999999998</v>
      </c>
      <c r="R362" s="224">
        <f>Q362*H362</f>
        <v>52.741679419999997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168</v>
      </c>
      <c r="AT362" s="226" t="s">
        <v>163</v>
      </c>
      <c r="AU362" s="226" t="s">
        <v>79</v>
      </c>
      <c r="AY362" s="20" t="s">
        <v>161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168</v>
      </c>
      <c r="BM362" s="226" t="s">
        <v>1000</v>
      </c>
    </row>
    <row r="363" s="2" customFormat="1">
      <c r="A363" s="41"/>
      <c r="B363" s="42"/>
      <c r="C363" s="43"/>
      <c r="D363" s="228" t="s">
        <v>170</v>
      </c>
      <c r="E363" s="43"/>
      <c r="F363" s="229" t="s">
        <v>1001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170</v>
      </c>
      <c r="AU363" s="20" t="s">
        <v>79</v>
      </c>
    </row>
    <row r="364" s="13" customFormat="1">
      <c r="A364" s="13"/>
      <c r="B364" s="235"/>
      <c r="C364" s="236"/>
      <c r="D364" s="233" t="s">
        <v>178</v>
      </c>
      <c r="E364" s="237" t="s">
        <v>19</v>
      </c>
      <c r="F364" s="238" t="s">
        <v>1002</v>
      </c>
      <c r="G364" s="236"/>
      <c r="H364" s="239">
        <v>14.244999999999999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79</v>
      </c>
      <c r="AV364" s="13" t="s">
        <v>79</v>
      </c>
      <c r="AW364" s="13" t="s">
        <v>31</v>
      </c>
      <c r="AX364" s="13" t="s">
        <v>69</v>
      </c>
      <c r="AY364" s="245" t="s">
        <v>161</v>
      </c>
    </row>
    <row r="365" s="13" customFormat="1">
      <c r="A365" s="13"/>
      <c r="B365" s="235"/>
      <c r="C365" s="236"/>
      <c r="D365" s="233" t="s">
        <v>178</v>
      </c>
      <c r="E365" s="237" t="s">
        <v>19</v>
      </c>
      <c r="F365" s="238" t="s">
        <v>1003</v>
      </c>
      <c r="G365" s="236"/>
      <c r="H365" s="239">
        <v>6.9509999999999996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178</v>
      </c>
      <c r="AU365" s="245" t="s">
        <v>79</v>
      </c>
      <c r="AV365" s="13" t="s">
        <v>79</v>
      </c>
      <c r="AW365" s="13" t="s">
        <v>31</v>
      </c>
      <c r="AX365" s="13" t="s">
        <v>69</v>
      </c>
      <c r="AY365" s="245" t="s">
        <v>161</v>
      </c>
    </row>
    <row r="366" s="13" customFormat="1">
      <c r="A366" s="13"/>
      <c r="B366" s="235"/>
      <c r="C366" s="236"/>
      <c r="D366" s="233" t="s">
        <v>178</v>
      </c>
      <c r="E366" s="237" t="s">
        <v>19</v>
      </c>
      <c r="F366" s="238" t="s">
        <v>1004</v>
      </c>
      <c r="G366" s="236"/>
      <c r="H366" s="239">
        <v>1.7250000000000001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178</v>
      </c>
      <c r="AU366" s="245" t="s">
        <v>79</v>
      </c>
      <c r="AV366" s="13" t="s">
        <v>79</v>
      </c>
      <c r="AW366" s="13" t="s">
        <v>31</v>
      </c>
      <c r="AX366" s="13" t="s">
        <v>69</v>
      </c>
      <c r="AY366" s="245" t="s">
        <v>161</v>
      </c>
    </row>
    <row r="367" s="15" customFormat="1">
      <c r="A367" s="15"/>
      <c r="B367" s="256"/>
      <c r="C367" s="257"/>
      <c r="D367" s="233" t="s">
        <v>178</v>
      </c>
      <c r="E367" s="258" t="s">
        <v>19</v>
      </c>
      <c r="F367" s="259" t="s">
        <v>221</v>
      </c>
      <c r="G367" s="257"/>
      <c r="H367" s="260">
        <v>22.920999999999999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178</v>
      </c>
      <c r="AU367" s="266" t="s">
        <v>79</v>
      </c>
      <c r="AV367" s="15" t="s">
        <v>168</v>
      </c>
      <c r="AW367" s="15" t="s">
        <v>31</v>
      </c>
      <c r="AX367" s="15" t="s">
        <v>77</v>
      </c>
      <c r="AY367" s="266" t="s">
        <v>161</v>
      </c>
    </row>
    <row r="368" s="2" customFormat="1" ht="21.75" customHeight="1">
      <c r="A368" s="41"/>
      <c r="B368" s="42"/>
      <c r="C368" s="215" t="s">
        <v>1005</v>
      </c>
      <c r="D368" s="215" t="s">
        <v>163</v>
      </c>
      <c r="E368" s="216" t="s">
        <v>1006</v>
      </c>
      <c r="F368" s="217" t="s">
        <v>1007</v>
      </c>
      <c r="G368" s="218" t="s">
        <v>206</v>
      </c>
      <c r="H368" s="219">
        <v>22.920999999999999</v>
      </c>
      <c r="I368" s="220"/>
      <c r="J368" s="221">
        <f>ROUND(I368*H368,2)</f>
        <v>0</v>
      </c>
      <c r="K368" s="217" t="s">
        <v>167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168</v>
      </c>
      <c r="AT368" s="226" t="s">
        <v>163</v>
      </c>
      <c r="AU368" s="226" t="s">
        <v>79</v>
      </c>
      <c r="AY368" s="20" t="s">
        <v>161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168</v>
      </c>
      <c r="BM368" s="226" t="s">
        <v>1008</v>
      </c>
    </row>
    <row r="369" s="2" customFormat="1">
      <c r="A369" s="41"/>
      <c r="B369" s="42"/>
      <c r="C369" s="43"/>
      <c r="D369" s="228" t="s">
        <v>170</v>
      </c>
      <c r="E369" s="43"/>
      <c r="F369" s="229" t="s">
        <v>1009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170</v>
      </c>
      <c r="AU369" s="20" t="s">
        <v>79</v>
      </c>
    </row>
    <row r="370" s="2" customFormat="1" ht="24.15" customHeight="1">
      <c r="A370" s="41"/>
      <c r="B370" s="42"/>
      <c r="C370" s="215" t="s">
        <v>1010</v>
      </c>
      <c r="D370" s="215" t="s">
        <v>163</v>
      </c>
      <c r="E370" s="216" t="s">
        <v>1011</v>
      </c>
      <c r="F370" s="217" t="s">
        <v>1012</v>
      </c>
      <c r="G370" s="218" t="s">
        <v>206</v>
      </c>
      <c r="H370" s="219">
        <v>22.920999999999999</v>
      </c>
      <c r="I370" s="220"/>
      <c r="J370" s="221">
        <f>ROUND(I370*H370,2)</f>
        <v>0</v>
      </c>
      <c r="K370" s="217" t="s">
        <v>167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168</v>
      </c>
      <c r="AT370" s="226" t="s">
        <v>163</v>
      </c>
      <c r="AU370" s="226" t="s">
        <v>79</v>
      </c>
      <c r="AY370" s="20" t="s">
        <v>161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168</v>
      </c>
      <c r="BM370" s="226" t="s">
        <v>1013</v>
      </c>
    </row>
    <row r="371" s="2" customFormat="1">
      <c r="A371" s="41"/>
      <c r="B371" s="42"/>
      <c r="C371" s="43"/>
      <c r="D371" s="228" t="s">
        <v>170</v>
      </c>
      <c r="E371" s="43"/>
      <c r="F371" s="229" t="s">
        <v>1014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170</v>
      </c>
      <c r="AU371" s="20" t="s">
        <v>79</v>
      </c>
    </row>
    <row r="372" s="2" customFormat="1" ht="16.5" customHeight="1">
      <c r="A372" s="41"/>
      <c r="B372" s="42"/>
      <c r="C372" s="215" t="s">
        <v>1015</v>
      </c>
      <c r="D372" s="215" t="s">
        <v>163</v>
      </c>
      <c r="E372" s="216" t="s">
        <v>1016</v>
      </c>
      <c r="F372" s="217" t="s">
        <v>1017</v>
      </c>
      <c r="G372" s="218" t="s">
        <v>214</v>
      </c>
      <c r="H372" s="219">
        <v>1.383</v>
      </c>
      <c r="I372" s="220"/>
      <c r="J372" s="221">
        <f>ROUND(I372*H372,2)</f>
        <v>0</v>
      </c>
      <c r="K372" s="217" t="s">
        <v>167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1.06277</v>
      </c>
      <c r="R372" s="224">
        <f>Q372*H372</f>
        <v>1.4698109100000001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168</v>
      </c>
      <c r="AT372" s="226" t="s">
        <v>163</v>
      </c>
      <c r="AU372" s="226" t="s">
        <v>79</v>
      </c>
      <c r="AY372" s="20" t="s">
        <v>161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168</v>
      </c>
      <c r="BM372" s="226" t="s">
        <v>1018</v>
      </c>
    </row>
    <row r="373" s="2" customFormat="1">
      <c r="A373" s="41"/>
      <c r="B373" s="42"/>
      <c r="C373" s="43"/>
      <c r="D373" s="228" t="s">
        <v>170</v>
      </c>
      <c r="E373" s="43"/>
      <c r="F373" s="229" t="s">
        <v>1019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170</v>
      </c>
      <c r="AU373" s="20" t="s">
        <v>79</v>
      </c>
    </row>
    <row r="374" s="13" customFormat="1">
      <c r="A374" s="13"/>
      <c r="B374" s="235"/>
      <c r="C374" s="236"/>
      <c r="D374" s="233" t="s">
        <v>178</v>
      </c>
      <c r="E374" s="237" t="s">
        <v>19</v>
      </c>
      <c r="F374" s="238" t="s">
        <v>1020</v>
      </c>
      <c r="G374" s="236"/>
      <c r="H374" s="239">
        <v>1.383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178</v>
      </c>
      <c r="AU374" s="245" t="s">
        <v>79</v>
      </c>
      <c r="AV374" s="13" t="s">
        <v>79</v>
      </c>
      <c r="AW374" s="13" t="s">
        <v>31</v>
      </c>
      <c r="AX374" s="13" t="s">
        <v>77</v>
      </c>
      <c r="AY374" s="245" t="s">
        <v>161</v>
      </c>
    </row>
    <row r="375" s="2" customFormat="1" ht="16.5" customHeight="1">
      <c r="A375" s="41"/>
      <c r="B375" s="42"/>
      <c r="C375" s="215" t="s">
        <v>1021</v>
      </c>
      <c r="D375" s="215" t="s">
        <v>163</v>
      </c>
      <c r="E375" s="216" t="s">
        <v>1022</v>
      </c>
      <c r="F375" s="217" t="s">
        <v>1023</v>
      </c>
      <c r="G375" s="218" t="s">
        <v>166</v>
      </c>
      <c r="H375" s="219">
        <v>119</v>
      </c>
      <c r="I375" s="220"/>
      <c r="J375" s="221">
        <f>ROUND(I375*H375,2)</f>
        <v>0</v>
      </c>
      <c r="K375" s="217" t="s">
        <v>167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0.11219999999999999</v>
      </c>
      <c r="R375" s="224">
        <f>Q375*H375</f>
        <v>13.351799999999999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168</v>
      </c>
      <c r="AT375" s="226" t="s">
        <v>163</v>
      </c>
      <c r="AU375" s="226" t="s">
        <v>79</v>
      </c>
      <c r="AY375" s="20" t="s">
        <v>161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168</v>
      </c>
      <c r="BM375" s="226" t="s">
        <v>1024</v>
      </c>
    </row>
    <row r="376" s="2" customFormat="1">
      <c r="A376" s="41"/>
      <c r="B376" s="42"/>
      <c r="C376" s="43"/>
      <c r="D376" s="228" t="s">
        <v>170</v>
      </c>
      <c r="E376" s="43"/>
      <c r="F376" s="229" t="s">
        <v>1025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170</v>
      </c>
      <c r="AU376" s="20" t="s">
        <v>79</v>
      </c>
    </row>
    <row r="377" s="13" customFormat="1">
      <c r="A377" s="13"/>
      <c r="B377" s="235"/>
      <c r="C377" s="236"/>
      <c r="D377" s="233" t="s">
        <v>178</v>
      </c>
      <c r="E377" s="237" t="s">
        <v>19</v>
      </c>
      <c r="F377" s="238" t="s">
        <v>1026</v>
      </c>
      <c r="G377" s="236"/>
      <c r="H377" s="239">
        <v>97.799999999999997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178</v>
      </c>
      <c r="AU377" s="245" t="s">
        <v>79</v>
      </c>
      <c r="AV377" s="13" t="s">
        <v>79</v>
      </c>
      <c r="AW377" s="13" t="s">
        <v>31</v>
      </c>
      <c r="AX377" s="13" t="s">
        <v>69</v>
      </c>
      <c r="AY377" s="245" t="s">
        <v>161</v>
      </c>
    </row>
    <row r="378" s="13" customFormat="1">
      <c r="A378" s="13"/>
      <c r="B378" s="235"/>
      <c r="C378" s="236"/>
      <c r="D378" s="233" t="s">
        <v>178</v>
      </c>
      <c r="E378" s="237" t="s">
        <v>19</v>
      </c>
      <c r="F378" s="238" t="s">
        <v>1027</v>
      </c>
      <c r="G378" s="236"/>
      <c r="H378" s="239">
        <v>21.199999999999999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178</v>
      </c>
      <c r="AU378" s="245" t="s">
        <v>79</v>
      </c>
      <c r="AV378" s="13" t="s">
        <v>79</v>
      </c>
      <c r="AW378" s="13" t="s">
        <v>31</v>
      </c>
      <c r="AX378" s="13" t="s">
        <v>69</v>
      </c>
      <c r="AY378" s="245" t="s">
        <v>161</v>
      </c>
    </row>
    <row r="379" s="15" customFormat="1">
      <c r="A379" s="15"/>
      <c r="B379" s="256"/>
      <c r="C379" s="257"/>
      <c r="D379" s="233" t="s">
        <v>178</v>
      </c>
      <c r="E379" s="258" t="s">
        <v>19</v>
      </c>
      <c r="F379" s="259" t="s">
        <v>221</v>
      </c>
      <c r="G379" s="257"/>
      <c r="H379" s="260">
        <v>119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178</v>
      </c>
      <c r="AU379" s="266" t="s">
        <v>79</v>
      </c>
      <c r="AV379" s="15" t="s">
        <v>168</v>
      </c>
      <c r="AW379" s="15" t="s">
        <v>31</v>
      </c>
      <c r="AX379" s="15" t="s">
        <v>77</v>
      </c>
      <c r="AY379" s="266" t="s">
        <v>161</v>
      </c>
    </row>
    <row r="380" s="2" customFormat="1" ht="24.15" customHeight="1">
      <c r="A380" s="41"/>
      <c r="B380" s="42"/>
      <c r="C380" s="215" t="s">
        <v>1028</v>
      </c>
      <c r="D380" s="215" t="s">
        <v>163</v>
      </c>
      <c r="E380" s="216" t="s">
        <v>1029</v>
      </c>
      <c r="F380" s="217" t="s">
        <v>1030</v>
      </c>
      <c r="G380" s="218" t="s">
        <v>166</v>
      </c>
      <c r="H380" s="219">
        <v>314.60000000000002</v>
      </c>
      <c r="I380" s="220"/>
      <c r="J380" s="221">
        <f>ROUND(I380*H380,2)</f>
        <v>0</v>
      </c>
      <c r="K380" s="217" t="s">
        <v>167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0.011220000000000001</v>
      </c>
      <c r="R380" s="224">
        <f>Q380*H380</f>
        <v>3.5298120000000006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168</v>
      </c>
      <c r="AT380" s="226" t="s">
        <v>163</v>
      </c>
      <c r="AU380" s="226" t="s">
        <v>79</v>
      </c>
      <c r="AY380" s="20" t="s">
        <v>161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168</v>
      </c>
      <c r="BM380" s="226" t="s">
        <v>1031</v>
      </c>
    </row>
    <row r="381" s="2" customFormat="1">
      <c r="A381" s="41"/>
      <c r="B381" s="42"/>
      <c r="C381" s="43"/>
      <c r="D381" s="228" t="s">
        <v>170</v>
      </c>
      <c r="E381" s="43"/>
      <c r="F381" s="229" t="s">
        <v>1032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170</v>
      </c>
      <c r="AU381" s="20" t="s">
        <v>79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1033</v>
      </c>
      <c r="G382" s="236"/>
      <c r="H382" s="239">
        <v>293.39999999999998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79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3" customFormat="1">
      <c r="A383" s="13"/>
      <c r="B383" s="235"/>
      <c r="C383" s="236"/>
      <c r="D383" s="233" t="s">
        <v>178</v>
      </c>
      <c r="E383" s="237" t="s">
        <v>19</v>
      </c>
      <c r="F383" s="238" t="s">
        <v>1034</v>
      </c>
      <c r="G383" s="236"/>
      <c r="H383" s="239">
        <v>21.199999999999999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178</v>
      </c>
      <c r="AU383" s="245" t="s">
        <v>79</v>
      </c>
      <c r="AV383" s="13" t="s">
        <v>79</v>
      </c>
      <c r="AW383" s="13" t="s">
        <v>31</v>
      </c>
      <c r="AX383" s="13" t="s">
        <v>69</v>
      </c>
      <c r="AY383" s="245" t="s">
        <v>161</v>
      </c>
    </row>
    <row r="384" s="15" customFormat="1">
      <c r="A384" s="15"/>
      <c r="B384" s="256"/>
      <c r="C384" s="257"/>
      <c r="D384" s="233" t="s">
        <v>178</v>
      </c>
      <c r="E384" s="258" t="s">
        <v>19</v>
      </c>
      <c r="F384" s="259" t="s">
        <v>221</v>
      </c>
      <c r="G384" s="257"/>
      <c r="H384" s="260">
        <v>314.60000000000002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178</v>
      </c>
      <c r="AU384" s="266" t="s">
        <v>79</v>
      </c>
      <c r="AV384" s="15" t="s">
        <v>168</v>
      </c>
      <c r="AW384" s="15" t="s">
        <v>31</v>
      </c>
      <c r="AX384" s="15" t="s">
        <v>77</v>
      </c>
      <c r="AY384" s="266" t="s">
        <v>161</v>
      </c>
    </row>
    <row r="385" s="2" customFormat="1" ht="24.15" customHeight="1">
      <c r="A385" s="41"/>
      <c r="B385" s="42"/>
      <c r="C385" s="215" t="s">
        <v>1035</v>
      </c>
      <c r="D385" s="215" t="s">
        <v>163</v>
      </c>
      <c r="E385" s="216" t="s">
        <v>1036</v>
      </c>
      <c r="F385" s="217" t="s">
        <v>1037</v>
      </c>
      <c r="G385" s="218" t="s">
        <v>189</v>
      </c>
      <c r="H385" s="219">
        <v>341.60000000000002</v>
      </c>
      <c r="I385" s="220"/>
      <c r="J385" s="221">
        <f>ROUND(I385*H385,2)</f>
        <v>0</v>
      </c>
      <c r="K385" s="217" t="s">
        <v>167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2.0000000000000002E-05</v>
      </c>
      <c r="R385" s="224">
        <f>Q385*H385</f>
        <v>0.0068320000000000013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168</v>
      </c>
      <c r="AT385" s="226" t="s">
        <v>163</v>
      </c>
      <c r="AU385" s="226" t="s">
        <v>79</v>
      </c>
      <c r="AY385" s="20" t="s">
        <v>161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168</v>
      </c>
      <c r="BM385" s="226" t="s">
        <v>1038</v>
      </c>
    </row>
    <row r="386" s="2" customFormat="1">
      <c r="A386" s="41"/>
      <c r="B386" s="42"/>
      <c r="C386" s="43"/>
      <c r="D386" s="228" t="s">
        <v>170</v>
      </c>
      <c r="E386" s="43"/>
      <c r="F386" s="229" t="s">
        <v>1039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170</v>
      </c>
      <c r="AU386" s="20" t="s">
        <v>79</v>
      </c>
    </row>
    <row r="387" s="13" customFormat="1">
      <c r="A387" s="13"/>
      <c r="B387" s="235"/>
      <c r="C387" s="236"/>
      <c r="D387" s="233" t="s">
        <v>178</v>
      </c>
      <c r="E387" s="237" t="s">
        <v>19</v>
      </c>
      <c r="F387" s="238" t="s">
        <v>1040</v>
      </c>
      <c r="G387" s="236"/>
      <c r="H387" s="239">
        <v>138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178</v>
      </c>
      <c r="AU387" s="245" t="s">
        <v>79</v>
      </c>
      <c r="AV387" s="13" t="s">
        <v>79</v>
      </c>
      <c r="AW387" s="13" t="s">
        <v>31</v>
      </c>
      <c r="AX387" s="13" t="s">
        <v>69</v>
      </c>
      <c r="AY387" s="245" t="s">
        <v>161</v>
      </c>
    </row>
    <row r="388" s="13" customFormat="1">
      <c r="A388" s="13"/>
      <c r="B388" s="235"/>
      <c r="C388" s="236"/>
      <c r="D388" s="233" t="s">
        <v>178</v>
      </c>
      <c r="E388" s="237" t="s">
        <v>19</v>
      </c>
      <c r="F388" s="238" t="s">
        <v>1041</v>
      </c>
      <c r="G388" s="236"/>
      <c r="H388" s="239">
        <v>94.799999999999997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178</v>
      </c>
      <c r="AU388" s="245" t="s">
        <v>79</v>
      </c>
      <c r="AV388" s="13" t="s">
        <v>79</v>
      </c>
      <c r="AW388" s="13" t="s">
        <v>31</v>
      </c>
      <c r="AX388" s="13" t="s">
        <v>69</v>
      </c>
      <c r="AY388" s="245" t="s">
        <v>161</v>
      </c>
    </row>
    <row r="389" s="13" customFormat="1">
      <c r="A389" s="13"/>
      <c r="B389" s="235"/>
      <c r="C389" s="236"/>
      <c r="D389" s="233" t="s">
        <v>178</v>
      </c>
      <c r="E389" s="237" t="s">
        <v>19</v>
      </c>
      <c r="F389" s="238" t="s">
        <v>1042</v>
      </c>
      <c r="G389" s="236"/>
      <c r="H389" s="239">
        <v>68.400000000000006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178</v>
      </c>
      <c r="AU389" s="245" t="s">
        <v>79</v>
      </c>
      <c r="AV389" s="13" t="s">
        <v>79</v>
      </c>
      <c r="AW389" s="13" t="s">
        <v>31</v>
      </c>
      <c r="AX389" s="13" t="s">
        <v>69</v>
      </c>
      <c r="AY389" s="245" t="s">
        <v>161</v>
      </c>
    </row>
    <row r="390" s="13" customFormat="1">
      <c r="A390" s="13"/>
      <c r="B390" s="235"/>
      <c r="C390" s="236"/>
      <c r="D390" s="233" t="s">
        <v>178</v>
      </c>
      <c r="E390" s="237" t="s">
        <v>19</v>
      </c>
      <c r="F390" s="238" t="s">
        <v>1043</v>
      </c>
      <c r="G390" s="236"/>
      <c r="H390" s="239">
        <v>40.399999999999999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178</v>
      </c>
      <c r="AU390" s="245" t="s">
        <v>79</v>
      </c>
      <c r="AV390" s="13" t="s">
        <v>79</v>
      </c>
      <c r="AW390" s="13" t="s">
        <v>31</v>
      </c>
      <c r="AX390" s="13" t="s">
        <v>69</v>
      </c>
      <c r="AY390" s="245" t="s">
        <v>161</v>
      </c>
    </row>
    <row r="391" s="15" customFormat="1">
      <c r="A391" s="15"/>
      <c r="B391" s="256"/>
      <c r="C391" s="257"/>
      <c r="D391" s="233" t="s">
        <v>178</v>
      </c>
      <c r="E391" s="258" t="s">
        <v>19</v>
      </c>
      <c r="F391" s="259" t="s">
        <v>221</v>
      </c>
      <c r="G391" s="257"/>
      <c r="H391" s="260">
        <v>341.60000000000002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178</v>
      </c>
      <c r="AU391" s="266" t="s">
        <v>79</v>
      </c>
      <c r="AV391" s="15" t="s">
        <v>168</v>
      </c>
      <c r="AW391" s="15" t="s">
        <v>31</v>
      </c>
      <c r="AX391" s="15" t="s">
        <v>77</v>
      </c>
      <c r="AY391" s="266" t="s">
        <v>161</v>
      </c>
    </row>
    <row r="392" s="2" customFormat="1" ht="24.15" customHeight="1">
      <c r="A392" s="41"/>
      <c r="B392" s="42"/>
      <c r="C392" s="215" t="s">
        <v>1044</v>
      </c>
      <c r="D392" s="215" t="s">
        <v>163</v>
      </c>
      <c r="E392" s="216" t="s">
        <v>1045</v>
      </c>
      <c r="F392" s="217" t="s">
        <v>1046</v>
      </c>
      <c r="G392" s="218" t="s">
        <v>387</v>
      </c>
      <c r="H392" s="219">
        <v>1</v>
      </c>
      <c r="I392" s="220"/>
      <c r="J392" s="221">
        <f>ROUND(I392*H392,2)</f>
        <v>0</v>
      </c>
      <c r="K392" s="217" t="s">
        <v>167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0.00096000000000000002</v>
      </c>
      <c r="R392" s="224">
        <f>Q392*H392</f>
        <v>0.00096000000000000002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168</v>
      </c>
      <c r="AT392" s="226" t="s">
        <v>163</v>
      </c>
      <c r="AU392" s="226" t="s">
        <v>79</v>
      </c>
      <c r="AY392" s="20" t="s">
        <v>161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168</v>
      </c>
      <c r="BM392" s="226" t="s">
        <v>1047</v>
      </c>
    </row>
    <row r="393" s="2" customFormat="1">
      <c r="A393" s="41"/>
      <c r="B393" s="42"/>
      <c r="C393" s="43"/>
      <c r="D393" s="228" t="s">
        <v>170</v>
      </c>
      <c r="E393" s="43"/>
      <c r="F393" s="229" t="s">
        <v>1048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170</v>
      </c>
      <c r="AU393" s="20" t="s">
        <v>79</v>
      </c>
    </row>
    <row r="394" s="2" customFormat="1">
      <c r="A394" s="41"/>
      <c r="B394" s="42"/>
      <c r="C394" s="43"/>
      <c r="D394" s="233" t="s">
        <v>176</v>
      </c>
      <c r="E394" s="43"/>
      <c r="F394" s="234" t="s">
        <v>1049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176</v>
      </c>
      <c r="AU394" s="20" t="s">
        <v>79</v>
      </c>
    </row>
    <row r="395" s="2" customFormat="1" ht="16.5" customHeight="1">
      <c r="A395" s="41"/>
      <c r="B395" s="42"/>
      <c r="C395" s="271" t="s">
        <v>1050</v>
      </c>
      <c r="D395" s="271" t="s">
        <v>715</v>
      </c>
      <c r="E395" s="272" t="s">
        <v>1051</v>
      </c>
      <c r="F395" s="273" t="s">
        <v>1052</v>
      </c>
      <c r="G395" s="274" t="s">
        <v>387</v>
      </c>
      <c r="H395" s="275">
        <v>1</v>
      </c>
      <c r="I395" s="276"/>
      <c r="J395" s="277">
        <f>ROUND(I395*H395,2)</f>
        <v>0</v>
      </c>
      <c r="K395" s="273" t="s">
        <v>167</v>
      </c>
      <c r="L395" s="278"/>
      <c r="M395" s="279" t="s">
        <v>19</v>
      </c>
      <c r="N395" s="280" t="s">
        <v>40</v>
      </c>
      <c r="O395" s="87"/>
      <c r="P395" s="224">
        <f>O395*H395</f>
        <v>0</v>
      </c>
      <c r="Q395" s="224">
        <v>0.022120000000000001</v>
      </c>
      <c r="R395" s="224">
        <f>Q395*H395</f>
        <v>0.022120000000000001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211</v>
      </c>
      <c r="AT395" s="226" t="s">
        <v>715</v>
      </c>
      <c r="AU395" s="226" t="s">
        <v>79</v>
      </c>
      <c r="AY395" s="20" t="s">
        <v>161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168</v>
      </c>
      <c r="BM395" s="226" t="s">
        <v>1053</v>
      </c>
    </row>
    <row r="396" s="2" customFormat="1">
      <c r="A396" s="41"/>
      <c r="B396" s="42"/>
      <c r="C396" s="43"/>
      <c r="D396" s="233" t="s">
        <v>176</v>
      </c>
      <c r="E396" s="43"/>
      <c r="F396" s="234" t="s">
        <v>1054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176</v>
      </c>
      <c r="AU396" s="20" t="s">
        <v>79</v>
      </c>
    </row>
    <row r="397" s="13" customFormat="1">
      <c r="A397" s="13"/>
      <c r="B397" s="235"/>
      <c r="C397" s="236"/>
      <c r="D397" s="233" t="s">
        <v>178</v>
      </c>
      <c r="E397" s="237" t="s">
        <v>19</v>
      </c>
      <c r="F397" s="238" t="s">
        <v>1055</v>
      </c>
      <c r="G397" s="236"/>
      <c r="H397" s="239">
        <v>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178</v>
      </c>
      <c r="AU397" s="245" t="s">
        <v>79</v>
      </c>
      <c r="AV397" s="13" t="s">
        <v>79</v>
      </c>
      <c r="AW397" s="13" t="s">
        <v>31</v>
      </c>
      <c r="AX397" s="13" t="s">
        <v>77</v>
      </c>
      <c r="AY397" s="245" t="s">
        <v>161</v>
      </c>
    </row>
    <row r="398" s="2" customFormat="1" ht="24.15" customHeight="1">
      <c r="A398" s="41"/>
      <c r="B398" s="42"/>
      <c r="C398" s="215" t="s">
        <v>1056</v>
      </c>
      <c r="D398" s="215" t="s">
        <v>163</v>
      </c>
      <c r="E398" s="216" t="s">
        <v>1057</v>
      </c>
      <c r="F398" s="217" t="s">
        <v>1058</v>
      </c>
      <c r="G398" s="218" t="s">
        <v>387</v>
      </c>
      <c r="H398" s="219">
        <v>1</v>
      </c>
      <c r="I398" s="220"/>
      <c r="J398" s="221">
        <f>ROUND(I398*H398,2)</f>
        <v>0</v>
      </c>
      <c r="K398" s="217" t="s">
        <v>167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0.52571000000000001</v>
      </c>
      <c r="R398" s="224">
        <f>Q398*H398</f>
        <v>0.52571000000000001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168</v>
      </c>
      <c r="AT398" s="226" t="s">
        <v>163</v>
      </c>
      <c r="AU398" s="226" t="s">
        <v>79</v>
      </c>
      <c r="AY398" s="20" t="s">
        <v>161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77</v>
      </c>
      <c r="BK398" s="227">
        <f>ROUND(I398*H398,2)</f>
        <v>0</v>
      </c>
      <c r="BL398" s="20" t="s">
        <v>168</v>
      </c>
      <c r="BM398" s="226" t="s">
        <v>1059</v>
      </c>
    </row>
    <row r="399" s="2" customFormat="1">
      <c r="A399" s="41"/>
      <c r="B399" s="42"/>
      <c r="C399" s="43"/>
      <c r="D399" s="228" t="s">
        <v>170</v>
      </c>
      <c r="E399" s="43"/>
      <c r="F399" s="229" t="s">
        <v>1060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170</v>
      </c>
      <c r="AU399" s="20" t="s">
        <v>79</v>
      </c>
    </row>
    <row r="400" s="2" customFormat="1">
      <c r="A400" s="41"/>
      <c r="B400" s="42"/>
      <c r="C400" s="43"/>
      <c r="D400" s="233" t="s">
        <v>176</v>
      </c>
      <c r="E400" s="43"/>
      <c r="F400" s="234" t="s">
        <v>1061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176</v>
      </c>
      <c r="AU400" s="20" t="s">
        <v>79</v>
      </c>
    </row>
    <row r="401" s="2" customFormat="1" ht="21.75" customHeight="1">
      <c r="A401" s="41"/>
      <c r="B401" s="42"/>
      <c r="C401" s="271" t="s">
        <v>1062</v>
      </c>
      <c r="D401" s="271" t="s">
        <v>715</v>
      </c>
      <c r="E401" s="272" t="s">
        <v>1063</v>
      </c>
      <c r="F401" s="273" t="s">
        <v>1064</v>
      </c>
      <c r="G401" s="274" t="s">
        <v>387</v>
      </c>
      <c r="H401" s="275">
        <v>1</v>
      </c>
      <c r="I401" s="276"/>
      <c r="J401" s="277">
        <f>ROUND(I401*H401,2)</f>
        <v>0</v>
      </c>
      <c r="K401" s="273" t="s">
        <v>19</v>
      </c>
      <c r="L401" s="278"/>
      <c r="M401" s="279" t="s">
        <v>19</v>
      </c>
      <c r="N401" s="280" t="s">
        <v>40</v>
      </c>
      <c r="O401" s="87"/>
      <c r="P401" s="224">
        <f>O401*H401</f>
        <v>0</v>
      </c>
      <c r="Q401" s="224">
        <v>0.030300000000000001</v>
      </c>
      <c r="R401" s="224">
        <f>Q401*H401</f>
        <v>0.030300000000000001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211</v>
      </c>
      <c r="AT401" s="226" t="s">
        <v>715</v>
      </c>
      <c r="AU401" s="226" t="s">
        <v>79</v>
      </c>
      <c r="AY401" s="20" t="s">
        <v>161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168</v>
      </c>
      <c r="BM401" s="226" t="s">
        <v>1065</v>
      </c>
    </row>
    <row r="402" s="2" customFormat="1">
      <c r="A402" s="41"/>
      <c r="B402" s="42"/>
      <c r="C402" s="43"/>
      <c r="D402" s="233" t="s">
        <v>176</v>
      </c>
      <c r="E402" s="43"/>
      <c r="F402" s="234" t="s">
        <v>1066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176</v>
      </c>
      <c r="AU402" s="20" t="s">
        <v>79</v>
      </c>
    </row>
    <row r="403" s="13" customFormat="1">
      <c r="A403" s="13"/>
      <c r="B403" s="235"/>
      <c r="C403" s="236"/>
      <c r="D403" s="233" t="s">
        <v>178</v>
      </c>
      <c r="E403" s="237" t="s">
        <v>19</v>
      </c>
      <c r="F403" s="238" t="s">
        <v>1067</v>
      </c>
      <c r="G403" s="236"/>
      <c r="H403" s="239">
        <v>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178</v>
      </c>
      <c r="AU403" s="245" t="s">
        <v>79</v>
      </c>
      <c r="AV403" s="13" t="s">
        <v>79</v>
      </c>
      <c r="AW403" s="13" t="s">
        <v>31</v>
      </c>
      <c r="AX403" s="13" t="s">
        <v>77</v>
      </c>
      <c r="AY403" s="245" t="s">
        <v>161</v>
      </c>
    </row>
    <row r="404" s="2" customFormat="1" ht="24.15" customHeight="1">
      <c r="A404" s="41"/>
      <c r="B404" s="42"/>
      <c r="C404" s="215" t="s">
        <v>1068</v>
      </c>
      <c r="D404" s="215" t="s">
        <v>163</v>
      </c>
      <c r="E404" s="216" t="s">
        <v>1069</v>
      </c>
      <c r="F404" s="217" t="s">
        <v>1070</v>
      </c>
      <c r="G404" s="218" t="s">
        <v>387</v>
      </c>
      <c r="H404" s="219">
        <v>8</v>
      </c>
      <c r="I404" s="220"/>
      <c r="J404" s="221">
        <f>ROUND(I404*H404,2)</f>
        <v>0</v>
      </c>
      <c r="K404" s="217" t="s">
        <v>167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0.00048000000000000001</v>
      </c>
      <c r="R404" s="224">
        <f>Q404*H404</f>
        <v>0.0038400000000000001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168</v>
      </c>
      <c r="AT404" s="226" t="s">
        <v>163</v>
      </c>
      <c r="AU404" s="226" t="s">
        <v>79</v>
      </c>
      <c r="AY404" s="20" t="s">
        <v>161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77</v>
      </c>
      <c r="BK404" s="227">
        <f>ROUND(I404*H404,2)</f>
        <v>0</v>
      </c>
      <c r="BL404" s="20" t="s">
        <v>168</v>
      </c>
      <c r="BM404" s="226" t="s">
        <v>1071</v>
      </c>
    </row>
    <row r="405" s="2" customFormat="1">
      <c r="A405" s="41"/>
      <c r="B405" s="42"/>
      <c r="C405" s="43"/>
      <c r="D405" s="228" t="s">
        <v>170</v>
      </c>
      <c r="E405" s="43"/>
      <c r="F405" s="229" t="s">
        <v>1072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170</v>
      </c>
      <c r="AU405" s="20" t="s">
        <v>79</v>
      </c>
    </row>
    <row r="406" s="2" customFormat="1">
      <c r="A406" s="41"/>
      <c r="B406" s="42"/>
      <c r="C406" s="43"/>
      <c r="D406" s="233" t="s">
        <v>176</v>
      </c>
      <c r="E406" s="43"/>
      <c r="F406" s="234" t="s">
        <v>1073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176</v>
      </c>
      <c r="AU406" s="20" t="s">
        <v>79</v>
      </c>
    </row>
    <row r="407" s="2" customFormat="1" ht="16.5" customHeight="1">
      <c r="A407" s="41"/>
      <c r="B407" s="42"/>
      <c r="C407" s="271" t="s">
        <v>1074</v>
      </c>
      <c r="D407" s="271" t="s">
        <v>715</v>
      </c>
      <c r="E407" s="272" t="s">
        <v>1075</v>
      </c>
      <c r="F407" s="273" t="s">
        <v>1076</v>
      </c>
      <c r="G407" s="274" t="s">
        <v>387</v>
      </c>
      <c r="H407" s="275">
        <v>1</v>
      </c>
      <c r="I407" s="276"/>
      <c r="J407" s="277">
        <f>ROUND(I407*H407,2)</f>
        <v>0</v>
      </c>
      <c r="K407" s="273" t="s">
        <v>167</v>
      </c>
      <c r="L407" s="278"/>
      <c r="M407" s="279" t="s">
        <v>19</v>
      </c>
      <c r="N407" s="280" t="s">
        <v>40</v>
      </c>
      <c r="O407" s="87"/>
      <c r="P407" s="224">
        <f>O407*H407</f>
        <v>0</v>
      </c>
      <c r="Q407" s="224">
        <v>0.014890000000000001</v>
      </c>
      <c r="R407" s="224">
        <f>Q407*H407</f>
        <v>0.014890000000000001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211</v>
      </c>
      <c r="AT407" s="226" t="s">
        <v>715</v>
      </c>
      <c r="AU407" s="226" t="s">
        <v>79</v>
      </c>
      <c r="AY407" s="20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168</v>
      </c>
      <c r="BM407" s="226" t="s">
        <v>1077</v>
      </c>
    </row>
    <row r="408" s="2" customFormat="1">
      <c r="A408" s="41"/>
      <c r="B408" s="42"/>
      <c r="C408" s="43"/>
      <c r="D408" s="233" t="s">
        <v>176</v>
      </c>
      <c r="E408" s="43"/>
      <c r="F408" s="234" t="s">
        <v>1054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176</v>
      </c>
      <c r="AU408" s="20" t="s">
        <v>79</v>
      </c>
    </row>
    <row r="409" s="13" customFormat="1">
      <c r="A409" s="13"/>
      <c r="B409" s="235"/>
      <c r="C409" s="236"/>
      <c r="D409" s="233" t="s">
        <v>178</v>
      </c>
      <c r="E409" s="237" t="s">
        <v>19</v>
      </c>
      <c r="F409" s="238" t="s">
        <v>1078</v>
      </c>
      <c r="G409" s="236"/>
      <c r="H409" s="239">
        <v>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178</v>
      </c>
      <c r="AU409" s="245" t="s">
        <v>79</v>
      </c>
      <c r="AV409" s="13" t="s">
        <v>79</v>
      </c>
      <c r="AW409" s="13" t="s">
        <v>31</v>
      </c>
      <c r="AX409" s="13" t="s">
        <v>77</v>
      </c>
      <c r="AY409" s="245" t="s">
        <v>161</v>
      </c>
    </row>
    <row r="410" s="2" customFormat="1" ht="16.5" customHeight="1">
      <c r="A410" s="41"/>
      <c r="B410" s="42"/>
      <c r="C410" s="271" t="s">
        <v>1079</v>
      </c>
      <c r="D410" s="271" t="s">
        <v>715</v>
      </c>
      <c r="E410" s="272" t="s">
        <v>1080</v>
      </c>
      <c r="F410" s="273" t="s">
        <v>1081</v>
      </c>
      <c r="G410" s="274" t="s">
        <v>387</v>
      </c>
      <c r="H410" s="275">
        <v>3</v>
      </c>
      <c r="I410" s="276"/>
      <c r="J410" s="277">
        <f>ROUND(I410*H410,2)</f>
        <v>0</v>
      </c>
      <c r="K410" s="273" t="s">
        <v>167</v>
      </c>
      <c r="L410" s="278"/>
      <c r="M410" s="279" t="s">
        <v>19</v>
      </c>
      <c r="N410" s="280" t="s">
        <v>40</v>
      </c>
      <c r="O410" s="87"/>
      <c r="P410" s="224">
        <f>O410*H410</f>
        <v>0</v>
      </c>
      <c r="Q410" s="224">
        <v>0.01521</v>
      </c>
      <c r="R410" s="224">
        <f>Q410*H410</f>
        <v>0.045629999999999997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211</v>
      </c>
      <c r="AT410" s="226" t="s">
        <v>715</v>
      </c>
      <c r="AU410" s="226" t="s">
        <v>79</v>
      </c>
      <c r="AY410" s="20" t="s">
        <v>161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77</v>
      </c>
      <c r="BK410" s="227">
        <f>ROUND(I410*H410,2)</f>
        <v>0</v>
      </c>
      <c r="BL410" s="20" t="s">
        <v>168</v>
      </c>
      <c r="BM410" s="226" t="s">
        <v>1082</v>
      </c>
    </row>
    <row r="411" s="2" customFormat="1">
      <c r="A411" s="41"/>
      <c r="B411" s="42"/>
      <c r="C411" s="43"/>
      <c r="D411" s="233" t="s">
        <v>176</v>
      </c>
      <c r="E411" s="43"/>
      <c r="F411" s="234" t="s">
        <v>1054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176</v>
      </c>
      <c r="AU411" s="20" t="s">
        <v>79</v>
      </c>
    </row>
    <row r="412" s="13" customFormat="1">
      <c r="A412" s="13"/>
      <c r="B412" s="235"/>
      <c r="C412" s="236"/>
      <c r="D412" s="233" t="s">
        <v>178</v>
      </c>
      <c r="E412" s="237" t="s">
        <v>19</v>
      </c>
      <c r="F412" s="238" t="s">
        <v>1083</v>
      </c>
      <c r="G412" s="236"/>
      <c r="H412" s="239">
        <v>3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178</v>
      </c>
      <c r="AU412" s="245" t="s">
        <v>79</v>
      </c>
      <c r="AV412" s="13" t="s">
        <v>79</v>
      </c>
      <c r="AW412" s="13" t="s">
        <v>31</v>
      </c>
      <c r="AX412" s="13" t="s">
        <v>77</v>
      </c>
      <c r="AY412" s="245" t="s">
        <v>161</v>
      </c>
    </row>
    <row r="413" s="2" customFormat="1" ht="16.5" customHeight="1">
      <c r="A413" s="41"/>
      <c r="B413" s="42"/>
      <c r="C413" s="271" t="s">
        <v>1084</v>
      </c>
      <c r="D413" s="271" t="s">
        <v>715</v>
      </c>
      <c r="E413" s="272" t="s">
        <v>1085</v>
      </c>
      <c r="F413" s="273" t="s">
        <v>1086</v>
      </c>
      <c r="G413" s="274" t="s">
        <v>387</v>
      </c>
      <c r="H413" s="275">
        <v>1</v>
      </c>
      <c r="I413" s="276"/>
      <c r="J413" s="277">
        <f>ROUND(I413*H413,2)</f>
        <v>0</v>
      </c>
      <c r="K413" s="273" t="s">
        <v>167</v>
      </c>
      <c r="L413" s="278"/>
      <c r="M413" s="279" t="s">
        <v>19</v>
      </c>
      <c r="N413" s="280" t="s">
        <v>40</v>
      </c>
      <c r="O413" s="87"/>
      <c r="P413" s="224">
        <f>O413*H413</f>
        <v>0</v>
      </c>
      <c r="Q413" s="224">
        <v>0.01553</v>
      </c>
      <c r="R413" s="224">
        <f>Q413*H413</f>
        <v>0.01553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211</v>
      </c>
      <c r="AT413" s="226" t="s">
        <v>715</v>
      </c>
      <c r="AU413" s="226" t="s">
        <v>79</v>
      </c>
      <c r="AY413" s="20" t="s">
        <v>161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168</v>
      </c>
      <c r="BM413" s="226" t="s">
        <v>1087</v>
      </c>
    </row>
    <row r="414" s="2" customFormat="1">
      <c r="A414" s="41"/>
      <c r="B414" s="42"/>
      <c r="C414" s="43"/>
      <c r="D414" s="233" t="s">
        <v>176</v>
      </c>
      <c r="E414" s="43"/>
      <c r="F414" s="234" t="s">
        <v>1054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176</v>
      </c>
      <c r="AU414" s="20" t="s">
        <v>79</v>
      </c>
    </row>
    <row r="415" s="13" customFormat="1">
      <c r="A415" s="13"/>
      <c r="B415" s="235"/>
      <c r="C415" s="236"/>
      <c r="D415" s="233" t="s">
        <v>178</v>
      </c>
      <c r="E415" s="237" t="s">
        <v>19</v>
      </c>
      <c r="F415" s="238" t="s">
        <v>1088</v>
      </c>
      <c r="G415" s="236"/>
      <c r="H415" s="239">
        <v>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178</v>
      </c>
      <c r="AU415" s="245" t="s">
        <v>79</v>
      </c>
      <c r="AV415" s="13" t="s">
        <v>79</v>
      </c>
      <c r="AW415" s="13" t="s">
        <v>31</v>
      </c>
      <c r="AX415" s="13" t="s">
        <v>77</v>
      </c>
      <c r="AY415" s="245" t="s">
        <v>161</v>
      </c>
    </row>
    <row r="416" s="2" customFormat="1" ht="16.5" customHeight="1">
      <c r="A416" s="41"/>
      <c r="B416" s="42"/>
      <c r="C416" s="271" t="s">
        <v>1089</v>
      </c>
      <c r="D416" s="271" t="s">
        <v>715</v>
      </c>
      <c r="E416" s="272" t="s">
        <v>1090</v>
      </c>
      <c r="F416" s="273" t="s">
        <v>1091</v>
      </c>
      <c r="G416" s="274" t="s">
        <v>387</v>
      </c>
      <c r="H416" s="275">
        <v>1</v>
      </c>
      <c r="I416" s="276"/>
      <c r="J416" s="277">
        <f>ROUND(I416*H416,2)</f>
        <v>0</v>
      </c>
      <c r="K416" s="273" t="s">
        <v>167</v>
      </c>
      <c r="L416" s="278"/>
      <c r="M416" s="279" t="s">
        <v>19</v>
      </c>
      <c r="N416" s="280" t="s">
        <v>40</v>
      </c>
      <c r="O416" s="87"/>
      <c r="P416" s="224">
        <f>O416*H416</f>
        <v>0</v>
      </c>
      <c r="Q416" s="224">
        <v>0.018339999999999999</v>
      </c>
      <c r="R416" s="224">
        <f>Q416*H416</f>
        <v>0.018339999999999999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211</v>
      </c>
      <c r="AT416" s="226" t="s">
        <v>715</v>
      </c>
      <c r="AU416" s="226" t="s">
        <v>79</v>
      </c>
      <c r="AY416" s="20" t="s">
        <v>161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77</v>
      </c>
      <c r="BK416" s="227">
        <f>ROUND(I416*H416,2)</f>
        <v>0</v>
      </c>
      <c r="BL416" s="20" t="s">
        <v>168</v>
      </c>
      <c r="BM416" s="226" t="s">
        <v>1092</v>
      </c>
    </row>
    <row r="417" s="2" customFormat="1">
      <c r="A417" s="41"/>
      <c r="B417" s="42"/>
      <c r="C417" s="43"/>
      <c r="D417" s="233" t="s">
        <v>176</v>
      </c>
      <c r="E417" s="43"/>
      <c r="F417" s="234" t="s">
        <v>1054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176</v>
      </c>
      <c r="AU417" s="20" t="s">
        <v>79</v>
      </c>
    </row>
    <row r="418" s="13" customFormat="1">
      <c r="A418" s="13"/>
      <c r="B418" s="235"/>
      <c r="C418" s="236"/>
      <c r="D418" s="233" t="s">
        <v>178</v>
      </c>
      <c r="E418" s="237" t="s">
        <v>19</v>
      </c>
      <c r="F418" s="238" t="s">
        <v>1093</v>
      </c>
      <c r="G418" s="236"/>
      <c r="H418" s="239">
        <v>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178</v>
      </c>
      <c r="AU418" s="245" t="s">
        <v>79</v>
      </c>
      <c r="AV418" s="13" t="s">
        <v>79</v>
      </c>
      <c r="AW418" s="13" t="s">
        <v>31</v>
      </c>
      <c r="AX418" s="13" t="s">
        <v>77</v>
      </c>
      <c r="AY418" s="245" t="s">
        <v>161</v>
      </c>
    </row>
    <row r="419" s="2" customFormat="1" ht="16.5" customHeight="1">
      <c r="A419" s="41"/>
      <c r="B419" s="42"/>
      <c r="C419" s="271" t="s">
        <v>1094</v>
      </c>
      <c r="D419" s="271" t="s">
        <v>715</v>
      </c>
      <c r="E419" s="272" t="s">
        <v>1095</v>
      </c>
      <c r="F419" s="273" t="s">
        <v>1096</v>
      </c>
      <c r="G419" s="274" t="s">
        <v>387</v>
      </c>
      <c r="H419" s="275">
        <v>2</v>
      </c>
      <c r="I419" s="276"/>
      <c r="J419" s="277">
        <f>ROUND(I419*H419,2)</f>
        <v>0</v>
      </c>
      <c r="K419" s="273" t="s">
        <v>167</v>
      </c>
      <c r="L419" s="278"/>
      <c r="M419" s="279" t="s">
        <v>19</v>
      </c>
      <c r="N419" s="280" t="s">
        <v>40</v>
      </c>
      <c r="O419" s="87"/>
      <c r="P419" s="224">
        <f>O419*H419</f>
        <v>0</v>
      </c>
      <c r="Q419" s="224">
        <v>0.023959999999999999</v>
      </c>
      <c r="R419" s="224">
        <f>Q419*H419</f>
        <v>0.047919999999999997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211</v>
      </c>
      <c r="AT419" s="226" t="s">
        <v>715</v>
      </c>
      <c r="AU419" s="226" t="s">
        <v>79</v>
      </c>
      <c r="AY419" s="20" t="s">
        <v>161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168</v>
      </c>
      <c r="BM419" s="226" t="s">
        <v>1097</v>
      </c>
    </row>
    <row r="420" s="2" customFormat="1">
      <c r="A420" s="41"/>
      <c r="B420" s="42"/>
      <c r="C420" s="43"/>
      <c r="D420" s="233" t="s">
        <v>176</v>
      </c>
      <c r="E420" s="43"/>
      <c r="F420" s="234" t="s">
        <v>1098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176</v>
      </c>
      <c r="AU420" s="20" t="s">
        <v>79</v>
      </c>
    </row>
    <row r="421" s="13" customFormat="1">
      <c r="A421" s="13"/>
      <c r="B421" s="235"/>
      <c r="C421" s="236"/>
      <c r="D421" s="233" t="s">
        <v>178</v>
      </c>
      <c r="E421" s="237" t="s">
        <v>19</v>
      </c>
      <c r="F421" s="238" t="s">
        <v>1099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178</v>
      </c>
      <c r="AU421" s="245" t="s">
        <v>79</v>
      </c>
      <c r="AV421" s="13" t="s">
        <v>79</v>
      </c>
      <c r="AW421" s="13" t="s">
        <v>31</v>
      </c>
      <c r="AX421" s="13" t="s">
        <v>77</v>
      </c>
      <c r="AY421" s="245" t="s">
        <v>161</v>
      </c>
    </row>
    <row r="422" s="2" customFormat="1" ht="24.15" customHeight="1">
      <c r="A422" s="41"/>
      <c r="B422" s="42"/>
      <c r="C422" s="215" t="s">
        <v>1100</v>
      </c>
      <c r="D422" s="215" t="s">
        <v>163</v>
      </c>
      <c r="E422" s="216" t="s">
        <v>1101</v>
      </c>
      <c r="F422" s="217" t="s">
        <v>1102</v>
      </c>
      <c r="G422" s="218" t="s">
        <v>387</v>
      </c>
      <c r="H422" s="219">
        <v>19</v>
      </c>
      <c r="I422" s="220"/>
      <c r="J422" s="221">
        <f>ROUND(I422*H422,2)</f>
        <v>0</v>
      </c>
      <c r="K422" s="217" t="s">
        <v>167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0.42153000000000002</v>
      </c>
      <c r="R422" s="224">
        <f>Q422*H422</f>
        <v>8.0090699999999995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168</v>
      </c>
      <c r="AT422" s="226" t="s">
        <v>163</v>
      </c>
      <c r="AU422" s="226" t="s">
        <v>79</v>
      </c>
      <c r="AY422" s="20" t="s">
        <v>161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168</v>
      </c>
      <c r="BM422" s="226" t="s">
        <v>1103</v>
      </c>
    </row>
    <row r="423" s="2" customFormat="1">
      <c r="A423" s="41"/>
      <c r="B423" s="42"/>
      <c r="C423" s="43"/>
      <c r="D423" s="228" t="s">
        <v>170</v>
      </c>
      <c r="E423" s="43"/>
      <c r="F423" s="229" t="s">
        <v>1104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170</v>
      </c>
      <c r="AU423" s="20" t="s">
        <v>79</v>
      </c>
    </row>
    <row r="424" s="2" customFormat="1">
      <c r="A424" s="41"/>
      <c r="B424" s="42"/>
      <c r="C424" s="43"/>
      <c r="D424" s="233" t="s">
        <v>176</v>
      </c>
      <c r="E424" s="43"/>
      <c r="F424" s="234" t="s">
        <v>1061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176</v>
      </c>
      <c r="AU424" s="20" t="s">
        <v>79</v>
      </c>
    </row>
    <row r="425" s="2" customFormat="1" ht="21.75" customHeight="1">
      <c r="A425" s="41"/>
      <c r="B425" s="42"/>
      <c r="C425" s="271" t="s">
        <v>1105</v>
      </c>
      <c r="D425" s="271" t="s">
        <v>715</v>
      </c>
      <c r="E425" s="272" t="s">
        <v>1106</v>
      </c>
      <c r="F425" s="273" t="s">
        <v>1107</v>
      </c>
      <c r="G425" s="274" t="s">
        <v>387</v>
      </c>
      <c r="H425" s="275">
        <v>4</v>
      </c>
      <c r="I425" s="276"/>
      <c r="J425" s="277">
        <f>ROUND(I425*H425,2)</f>
        <v>0</v>
      </c>
      <c r="K425" s="273" t="s">
        <v>167</v>
      </c>
      <c r="L425" s="278"/>
      <c r="M425" s="279" t="s">
        <v>19</v>
      </c>
      <c r="N425" s="280" t="s">
        <v>40</v>
      </c>
      <c r="O425" s="87"/>
      <c r="P425" s="224">
        <f>O425*H425</f>
        <v>0</v>
      </c>
      <c r="Q425" s="224">
        <v>0.01553</v>
      </c>
      <c r="R425" s="224">
        <f>Q425*H425</f>
        <v>0.062120000000000002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211</v>
      </c>
      <c r="AT425" s="226" t="s">
        <v>715</v>
      </c>
      <c r="AU425" s="226" t="s">
        <v>79</v>
      </c>
      <c r="AY425" s="20" t="s">
        <v>161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168</v>
      </c>
      <c r="BM425" s="226" t="s">
        <v>1108</v>
      </c>
    </row>
    <row r="426" s="2" customFormat="1">
      <c r="A426" s="41"/>
      <c r="B426" s="42"/>
      <c r="C426" s="43"/>
      <c r="D426" s="233" t="s">
        <v>176</v>
      </c>
      <c r="E426" s="43"/>
      <c r="F426" s="234" t="s">
        <v>1054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176</v>
      </c>
      <c r="AU426" s="20" t="s">
        <v>79</v>
      </c>
    </row>
    <row r="427" s="13" customFormat="1">
      <c r="A427" s="13"/>
      <c r="B427" s="235"/>
      <c r="C427" s="236"/>
      <c r="D427" s="233" t="s">
        <v>178</v>
      </c>
      <c r="E427" s="237" t="s">
        <v>19</v>
      </c>
      <c r="F427" s="238" t="s">
        <v>1109</v>
      </c>
      <c r="G427" s="236"/>
      <c r="H427" s="239">
        <v>4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178</v>
      </c>
      <c r="AU427" s="245" t="s">
        <v>79</v>
      </c>
      <c r="AV427" s="13" t="s">
        <v>79</v>
      </c>
      <c r="AW427" s="13" t="s">
        <v>31</v>
      </c>
      <c r="AX427" s="13" t="s">
        <v>77</v>
      </c>
      <c r="AY427" s="245" t="s">
        <v>161</v>
      </c>
    </row>
    <row r="428" s="2" customFormat="1" ht="21.75" customHeight="1">
      <c r="A428" s="41"/>
      <c r="B428" s="42"/>
      <c r="C428" s="271" t="s">
        <v>1110</v>
      </c>
      <c r="D428" s="271" t="s">
        <v>715</v>
      </c>
      <c r="E428" s="272" t="s">
        <v>1111</v>
      </c>
      <c r="F428" s="273" t="s">
        <v>1112</v>
      </c>
      <c r="G428" s="274" t="s">
        <v>387</v>
      </c>
      <c r="H428" s="275">
        <v>1</v>
      </c>
      <c r="I428" s="276"/>
      <c r="J428" s="277">
        <f>ROUND(I428*H428,2)</f>
        <v>0</v>
      </c>
      <c r="K428" s="273" t="s">
        <v>19</v>
      </c>
      <c r="L428" s="278"/>
      <c r="M428" s="279" t="s">
        <v>19</v>
      </c>
      <c r="N428" s="280" t="s">
        <v>40</v>
      </c>
      <c r="O428" s="87"/>
      <c r="P428" s="224">
        <f>O428*H428</f>
        <v>0</v>
      </c>
      <c r="Q428" s="224">
        <v>0.01553</v>
      </c>
      <c r="R428" s="224">
        <f>Q428*H428</f>
        <v>0.01553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211</v>
      </c>
      <c r="AT428" s="226" t="s">
        <v>715</v>
      </c>
      <c r="AU428" s="226" t="s">
        <v>79</v>
      </c>
      <c r="AY428" s="20" t="s">
        <v>161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168</v>
      </c>
      <c r="BM428" s="226" t="s">
        <v>1113</v>
      </c>
    </row>
    <row r="429" s="2" customFormat="1">
      <c r="A429" s="41"/>
      <c r="B429" s="42"/>
      <c r="C429" s="43"/>
      <c r="D429" s="233" t="s">
        <v>176</v>
      </c>
      <c r="E429" s="43"/>
      <c r="F429" s="234" t="s">
        <v>1054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176</v>
      </c>
      <c r="AU429" s="20" t="s">
        <v>79</v>
      </c>
    </row>
    <row r="430" s="13" customFormat="1">
      <c r="A430" s="13"/>
      <c r="B430" s="235"/>
      <c r="C430" s="236"/>
      <c r="D430" s="233" t="s">
        <v>178</v>
      </c>
      <c r="E430" s="237" t="s">
        <v>19</v>
      </c>
      <c r="F430" s="238" t="s">
        <v>1114</v>
      </c>
      <c r="G430" s="236"/>
      <c r="H430" s="239">
        <v>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178</v>
      </c>
      <c r="AU430" s="245" t="s">
        <v>79</v>
      </c>
      <c r="AV430" s="13" t="s">
        <v>79</v>
      </c>
      <c r="AW430" s="13" t="s">
        <v>31</v>
      </c>
      <c r="AX430" s="13" t="s">
        <v>77</v>
      </c>
      <c r="AY430" s="245" t="s">
        <v>161</v>
      </c>
    </row>
    <row r="431" s="2" customFormat="1" ht="21.75" customHeight="1">
      <c r="A431" s="41"/>
      <c r="B431" s="42"/>
      <c r="C431" s="271" t="s">
        <v>1115</v>
      </c>
      <c r="D431" s="271" t="s">
        <v>715</v>
      </c>
      <c r="E431" s="272" t="s">
        <v>1116</v>
      </c>
      <c r="F431" s="273" t="s">
        <v>1117</v>
      </c>
      <c r="G431" s="274" t="s">
        <v>387</v>
      </c>
      <c r="H431" s="275">
        <v>3</v>
      </c>
      <c r="I431" s="276"/>
      <c r="J431" s="277">
        <f>ROUND(I431*H431,2)</f>
        <v>0</v>
      </c>
      <c r="K431" s="273" t="s">
        <v>19</v>
      </c>
      <c r="L431" s="278"/>
      <c r="M431" s="279" t="s">
        <v>19</v>
      </c>
      <c r="N431" s="280" t="s">
        <v>40</v>
      </c>
      <c r="O431" s="87"/>
      <c r="P431" s="224">
        <f>O431*H431</f>
        <v>0</v>
      </c>
      <c r="Q431" s="224">
        <v>0.01753</v>
      </c>
      <c r="R431" s="224">
        <f>Q431*H431</f>
        <v>0.052589999999999998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211</v>
      </c>
      <c r="AT431" s="226" t="s">
        <v>715</v>
      </c>
      <c r="AU431" s="226" t="s">
        <v>79</v>
      </c>
      <c r="AY431" s="20" t="s">
        <v>161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168</v>
      </c>
      <c r="BM431" s="226" t="s">
        <v>1118</v>
      </c>
    </row>
    <row r="432" s="2" customFormat="1">
      <c r="A432" s="41"/>
      <c r="B432" s="42"/>
      <c r="C432" s="43"/>
      <c r="D432" s="233" t="s">
        <v>176</v>
      </c>
      <c r="E432" s="43"/>
      <c r="F432" s="234" t="s">
        <v>1054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176</v>
      </c>
      <c r="AU432" s="20" t="s">
        <v>79</v>
      </c>
    </row>
    <row r="433" s="13" customFormat="1">
      <c r="A433" s="13"/>
      <c r="B433" s="235"/>
      <c r="C433" s="236"/>
      <c r="D433" s="233" t="s">
        <v>178</v>
      </c>
      <c r="E433" s="237" t="s">
        <v>19</v>
      </c>
      <c r="F433" s="238" t="s">
        <v>1119</v>
      </c>
      <c r="G433" s="236"/>
      <c r="H433" s="239">
        <v>3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178</v>
      </c>
      <c r="AU433" s="245" t="s">
        <v>79</v>
      </c>
      <c r="AV433" s="13" t="s">
        <v>79</v>
      </c>
      <c r="AW433" s="13" t="s">
        <v>31</v>
      </c>
      <c r="AX433" s="13" t="s">
        <v>77</v>
      </c>
      <c r="AY433" s="245" t="s">
        <v>161</v>
      </c>
    </row>
    <row r="434" s="2" customFormat="1" ht="21.75" customHeight="1">
      <c r="A434" s="41"/>
      <c r="B434" s="42"/>
      <c r="C434" s="271" t="s">
        <v>1120</v>
      </c>
      <c r="D434" s="271" t="s">
        <v>715</v>
      </c>
      <c r="E434" s="272" t="s">
        <v>1121</v>
      </c>
      <c r="F434" s="273" t="s">
        <v>1122</v>
      </c>
      <c r="G434" s="274" t="s">
        <v>387</v>
      </c>
      <c r="H434" s="275">
        <v>2</v>
      </c>
      <c r="I434" s="276"/>
      <c r="J434" s="277">
        <f>ROUND(I434*H434,2)</f>
        <v>0</v>
      </c>
      <c r="K434" s="273" t="s">
        <v>19</v>
      </c>
      <c r="L434" s="278"/>
      <c r="M434" s="279" t="s">
        <v>19</v>
      </c>
      <c r="N434" s="280" t="s">
        <v>40</v>
      </c>
      <c r="O434" s="87"/>
      <c r="P434" s="224">
        <f>O434*H434</f>
        <v>0</v>
      </c>
      <c r="Q434" s="224">
        <v>0.017930000000000001</v>
      </c>
      <c r="R434" s="224">
        <f>Q434*H434</f>
        <v>0.035860000000000003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211</v>
      </c>
      <c r="AT434" s="226" t="s">
        <v>715</v>
      </c>
      <c r="AU434" s="226" t="s">
        <v>79</v>
      </c>
      <c r="AY434" s="20" t="s">
        <v>161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77</v>
      </c>
      <c r="BK434" s="227">
        <f>ROUND(I434*H434,2)</f>
        <v>0</v>
      </c>
      <c r="BL434" s="20" t="s">
        <v>168</v>
      </c>
      <c r="BM434" s="226" t="s">
        <v>1123</v>
      </c>
    </row>
    <row r="435" s="2" customFormat="1">
      <c r="A435" s="41"/>
      <c r="B435" s="42"/>
      <c r="C435" s="43"/>
      <c r="D435" s="233" t="s">
        <v>176</v>
      </c>
      <c r="E435" s="43"/>
      <c r="F435" s="234" t="s">
        <v>1054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176</v>
      </c>
      <c r="AU435" s="20" t="s">
        <v>79</v>
      </c>
    </row>
    <row r="436" s="13" customFormat="1">
      <c r="A436" s="13"/>
      <c r="B436" s="235"/>
      <c r="C436" s="236"/>
      <c r="D436" s="233" t="s">
        <v>178</v>
      </c>
      <c r="E436" s="237" t="s">
        <v>19</v>
      </c>
      <c r="F436" s="238" t="s">
        <v>1124</v>
      </c>
      <c r="G436" s="236"/>
      <c r="H436" s="239">
        <v>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178</v>
      </c>
      <c r="AU436" s="245" t="s">
        <v>79</v>
      </c>
      <c r="AV436" s="13" t="s">
        <v>79</v>
      </c>
      <c r="AW436" s="13" t="s">
        <v>31</v>
      </c>
      <c r="AX436" s="13" t="s">
        <v>77</v>
      </c>
      <c r="AY436" s="245" t="s">
        <v>161</v>
      </c>
    </row>
    <row r="437" s="2" customFormat="1" ht="21.75" customHeight="1">
      <c r="A437" s="41"/>
      <c r="B437" s="42"/>
      <c r="C437" s="271" t="s">
        <v>1125</v>
      </c>
      <c r="D437" s="271" t="s">
        <v>715</v>
      </c>
      <c r="E437" s="272" t="s">
        <v>1126</v>
      </c>
      <c r="F437" s="273" t="s">
        <v>1127</v>
      </c>
      <c r="G437" s="274" t="s">
        <v>387</v>
      </c>
      <c r="H437" s="275">
        <v>1</v>
      </c>
      <c r="I437" s="276"/>
      <c r="J437" s="277">
        <f>ROUND(I437*H437,2)</f>
        <v>0</v>
      </c>
      <c r="K437" s="273" t="s">
        <v>19</v>
      </c>
      <c r="L437" s="278"/>
      <c r="M437" s="279" t="s">
        <v>19</v>
      </c>
      <c r="N437" s="280" t="s">
        <v>40</v>
      </c>
      <c r="O437" s="87"/>
      <c r="P437" s="224">
        <f>O437*H437</f>
        <v>0</v>
      </c>
      <c r="Q437" s="224">
        <v>0.018339999999999999</v>
      </c>
      <c r="R437" s="224">
        <f>Q437*H437</f>
        <v>0.018339999999999999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211</v>
      </c>
      <c r="AT437" s="226" t="s">
        <v>715</v>
      </c>
      <c r="AU437" s="226" t="s">
        <v>79</v>
      </c>
      <c r="AY437" s="20" t="s">
        <v>161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168</v>
      </c>
      <c r="BM437" s="226" t="s">
        <v>1128</v>
      </c>
    </row>
    <row r="438" s="2" customFormat="1">
      <c r="A438" s="41"/>
      <c r="B438" s="42"/>
      <c r="C438" s="43"/>
      <c r="D438" s="233" t="s">
        <v>176</v>
      </c>
      <c r="E438" s="43"/>
      <c r="F438" s="234" t="s">
        <v>1054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176</v>
      </c>
      <c r="AU438" s="20" t="s">
        <v>79</v>
      </c>
    </row>
    <row r="439" s="13" customFormat="1">
      <c r="A439" s="13"/>
      <c r="B439" s="235"/>
      <c r="C439" s="236"/>
      <c r="D439" s="233" t="s">
        <v>178</v>
      </c>
      <c r="E439" s="237" t="s">
        <v>19</v>
      </c>
      <c r="F439" s="238" t="s">
        <v>1129</v>
      </c>
      <c r="G439" s="236"/>
      <c r="H439" s="239">
        <v>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178</v>
      </c>
      <c r="AU439" s="245" t="s">
        <v>79</v>
      </c>
      <c r="AV439" s="13" t="s">
        <v>79</v>
      </c>
      <c r="AW439" s="13" t="s">
        <v>31</v>
      </c>
      <c r="AX439" s="13" t="s">
        <v>77</v>
      </c>
      <c r="AY439" s="245" t="s">
        <v>161</v>
      </c>
    </row>
    <row r="440" s="2" customFormat="1" ht="21.75" customHeight="1">
      <c r="A440" s="41"/>
      <c r="B440" s="42"/>
      <c r="C440" s="271" t="s">
        <v>1130</v>
      </c>
      <c r="D440" s="271" t="s">
        <v>715</v>
      </c>
      <c r="E440" s="272" t="s">
        <v>1131</v>
      </c>
      <c r="F440" s="273" t="s">
        <v>1132</v>
      </c>
      <c r="G440" s="274" t="s">
        <v>387</v>
      </c>
      <c r="H440" s="275">
        <v>5</v>
      </c>
      <c r="I440" s="276"/>
      <c r="J440" s="277">
        <f>ROUND(I440*H440,2)</f>
        <v>0</v>
      </c>
      <c r="K440" s="273" t="s">
        <v>19</v>
      </c>
      <c r="L440" s="278"/>
      <c r="M440" s="279" t="s">
        <v>19</v>
      </c>
      <c r="N440" s="280" t="s">
        <v>40</v>
      </c>
      <c r="O440" s="87"/>
      <c r="P440" s="224">
        <f>O440*H440</f>
        <v>0</v>
      </c>
      <c r="Q440" s="224">
        <v>0.017149999999999999</v>
      </c>
      <c r="R440" s="224">
        <f>Q440*H440</f>
        <v>0.085749999999999993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211</v>
      </c>
      <c r="AT440" s="226" t="s">
        <v>715</v>
      </c>
      <c r="AU440" s="226" t="s">
        <v>79</v>
      </c>
      <c r="AY440" s="20" t="s">
        <v>161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77</v>
      </c>
      <c r="BK440" s="227">
        <f>ROUND(I440*H440,2)</f>
        <v>0</v>
      </c>
      <c r="BL440" s="20" t="s">
        <v>168</v>
      </c>
      <c r="BM440" s="226" t="s">
        <v>1133</v>
      </c>
    </row>
    <row r="441" s="2" customFormat="1">
      <c r="A441" s="41"/>
      <c r="B441" s="42"/>
      <c r="C441" s="43"/>
      <c r="D441" s="233" t="s">
        <v>176</v>
      </c>
      <c r="E441" s="43"/>
      <c r="F441" s="234" t="s">
        <v>1054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176</v>
      </c>
      <c r="AU441" s="20" t="s">
        <v>79</v>
      </c>
    </row>
    <row r="442" s="13" customFormat="1">
      <c r="A442" s="13"/>
      <c r="B442" s="235"/>
      <c r="C442" s="236"/>
      <c r="D442" s="233" t="s">
        <v>178</v>
      </c>
      <c r="E442" s="237" t="s">
        <v>19</v>
      </c>
      <c r="F442" s="238" t="s">
        <v>1134</v>
      </c>
      <c r="G442" s="236"/>
      <c r="H442" s="239">
        <v>5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178</v>
      </c>
      <c r="AU442" s="245" t="s">
        <v>79</v>
      </c>
      <c r="AV442" s="13" t="s">
        <v>79</v>
      </c>
      <c r="AW442" s="13" t="s">
        <v>31</v>
      </c>
      <c r="AX442" s="13" t="s">
        <v>77</v>
      </c>
      <c r="AY442" s="245" t="s">
        <v>161</v>
      </c>
    </row>
    <row r="443" s="2" customFormat="1" ht="21.75" customHeight="1">
      <c r="A443" s="41"/>
      <c r="B443" s="42"/>
      <c r="C443" s="271" t="s">
        <v>1135</v>
      </c>
      <c r="D443" s="271" t="s">
        <v>715</v>
      </c>
      <c r="E443" s="272" t="s">
        <v>1136</v>
      </c>
      <c r="F443" s="273" t="s">
        <v>1137</v>
      </c>
      <c r="G443" s="274" t="s">
        <v>387</v>
      </c>
      <c r="H443" s="275">
        <v>2</v>
      </c>
      <c r="I443" s="276"/>
      <c r="J443" s="277">
        <f>ROUND(I443*H443,2)</f>
        <v>0</v>
      </c>
      <c r="K443" s="273" t="s">
        <v>19</v>
      </c>
      <c r="L443" s="278"/>
      <c r="M443" s="279" t="s">
        <v>19</v>
      </c>
      <c r="N443" s="280" t="s">
        <v>40</v>
      </c>
      <c r="O443" s="87"/>
      <c r="P443" s="224">
        <f>O443*H443</f>
        <v>0</v>
      </c>
      <c r="Q443" s="224">
        <v>0.019230000000000001</v>
      </c>
      <c r="R443" s="224">
        <f>Q443*H443</f>
        <v>0.038460000000000001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211</v>
      </c>
      <c r="AT443" s="226" t="s">
        <v>715</v>
      </c>
      <c r="AU443" s="226" t="s">
        <v>79</v>
      </c>
      <c r="AY443" s="20" t="s">
        <v>161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168</v>
      </c>
      <c r="BM443" s="226" t="s">
        <v>1138</v>
      </c>
    </row>
    <row r="444" s="2" customFormat="1">
      <c r="A444" s="41"/>
      <c r="B444" s="42"/>
      <c r="C444" s="43"/>
      <c r="D444" s="233" t="s">
        <v>176</v>
      </c>
      <c r="E444" s="43"/>
      <c r="F444" s="234" t="s">
        <v>1054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176</v>
      </c>
      <c r="AU444" s="20" t="s">
        <v>79</v>
      </c>
    </row>
    <row r="445" s="13" customFormat="1">
      <c r="A445" s="13"/>
      <c r="B445" s="235"/>
      <c r="C445" s="236"/>
      <c r="D445" s="233" t="s">
        <v>178</v>
      </c>
      <c r="E445" s="237" t="s">
        <v>19</v>
      </c>
      <c r="F445" s="238" t="s">
        <v>1139</v>
      </c>
      <c r="G445" s="236"/>
      <c r="H445" s="239">
        <v>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178</v>
      </c>
      <c r="AU445" s="245" t="s">
        <v>79</v>
      </c>
      <c r="AV445" s="13" t="s">
        <v>79</v>
      </c>
      <c r="AW445" s="13" t="s">
        <v>31</v>
      </c>
      <c r="AX445" s="13" t="s">
        <v>77</v>
      </c>
      <c r="AY445" s="245" t="s">
        <v>161</v>
      </c>
    </row>
    <row r="446" s="2" customFormat="1" ht="21.75" customHeight="1">
      <c r="A446" s="41"/>
      <c r="B446" s="42"/>
      <c r="C446" s="271" t="s">
        <v>1140</v>
      </c>
      <c r="D446" s="271" t="s">
        <v>715</v>
      </c>
      <c r="E446" s="272" t="s">
        <v>1141</v>
      </c>
      <c r="F446" s="273" t="s">
        <v>1142</v>
      </c>
      <c r="G446" s="274" t="s">
        <v>387</v>
      </c>
      <c r="H446" s="275">
        <v>1</v>
      </c>
      <c r="I446" s="276"/>
      <c r="J446" s="277">
        <f>ROUND(I446*H446,2)</f>
        <v>0</v>
      </c>
      <c r="K446" s="273" t="s">
        <v>167</v>
      </c>
      <c r="L446" s="278"/>
      <c r="M446" s="279" t="s">
        <v>19</v>
      </c>
      <c r="N446" s="280" t="s">
        <v>40</v>
      </c>
      <c r="O446" s="87"/>
      <c r="P446" s="224">
        <f>O446*H446</f>
        <v>0</v>
      </c>
      <c r="Q446" s="224">
        <v>0.023959999999999999</v>
      </c>
      <c r="R446" s="224">
        <f>Q446*H446</f>
        <v>0.023959999999999999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211</v>
      </c>
      <c r="AT446" s="226" t="s">
        <v>715</v>
      </c>
      <c r="AU446" s="226" t="s">
        <v>79</v>
      </c>
      <c r="AY446" s="20" t="s">
        <v>161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168</v>
      </c>
      <c r="BM446" s="226" t="s">
        <v>1143</v>
      </c>
    </row>
    <row r="447" s="2" customFormat="1">
      <c r="A447" s="41"/>
      <c r="B447" s="42"/>
      <c r="C447" s="43"/>
      <c r="D447" s="233" t="s">
        <v>176</v>
      </c>
      <c r="E447" s="43"/>
      <c r="F447" s="234" t="s">
        <v>1054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176</v>
      </c>
      <c r="AU447" s="20" t="s">
        <v>79</v>
      </c>
    </row>
    <row r="448" s="13" customFormat="1">
      <c r="A448" s="13"/>
      <c r="B448" s="235"/>
      <c r="C448" s="236"/>
      <c r="D448" s="233" t="s">
        <v>178</v>
      </c>
      <c r="E448" s="237" t="s">
        <v>19</v>
      </c>
      <c r="F448" s="238" t="s">
        <v>1144</v>
      </c>
      <c r="G448" s="236"/>
      <c r="H448" s="239">
        <v>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178</v>
      </c>
      <c r="AU448" s="245" t="s">
        <v>79</v>
      </c>
      <c r="AV448" s="13" t="s">
        <v>79</v>
      </c>
      <c r="AW448" s="13" t="s">
        <v>31</v>
      </c>
      <c r="AX448" s="13" t="s">
        <v>77</v>
      </c>
      <c r="AY448" s="245" t="s">
        <v>161</v>
      </c>
    </row>
    <row r="449" s="12" customFormat="1" ht="22.8" customHeight="1">
      <c r="A449" s="12"/>
      <c r="B449" s="199"/>
      <c r="C449" s="200"/>
      <c r="D449" s="201" t="s">
        <v>68</v>
      </c>
      <c r="E449" s="213" t="s">
        <v>222</v>
      </c>
      <c r="F449" s="213" t="s">
        <v>246</v>
      </c>
      <c r="G449" s="200"/>
      <c r="H449" s="200"/>
      <c r="I449" s="203"/>
      <c r="J449" s="214">
        <f>BK449</f>
        <v>0</v>
      </c>
      <c r="K449" s="200"/>
      <c r="L449" s="205"/>
      <c r="M449" s="206"/>
      <c r="N449" s="207"/>
      <c r="O449" s="207"/>
      <c r="P449" s="208">
        <f>SUM(P450:P491)</f>
        <v>0</v>
      </c>
      <c r="Q449" s="207"/>
      <c r="R449" s="208">
        <f>SUM(R450:R491)</f>
        <v>0.11593020000000003</v>
      </c>
      <c r="S449" s="207"/>
      <c r="T449" s="209">
        <f>SUM(T450:T491)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77</v>
      </c>
      <c r="AT449" s="211" t="s">
        <v>68</v>
      </c>
      <c r="AU449" s="211" t="s">
        <v>77</v>
      </c>
      <c r="AY449" s="210" t="s">
        <v>161</v>
      </c>
      <c r="BK449" s="212">
        <f>SUM(BK450:BK491)</f>
        <v>0</v>
      </c>
    </row>
    <row r="450" s="2" customFormat="1" ht="24.15" customHeight="1">
      <c r="A450" s="41"/>
      <c r="B450" s="42"/>
      <c r="C450" s="215" t="s">
        <v>1145</v>
      </c>
      <c r="D450" s="215" t="s">
        <v>163</v>
      </c>
      <c r="E450" s="216" t="s">
        <v>1146</v>
      </c>
      <c r="F450" s="217" t="s">
        <v>1147</v>
      </c>
      <c r="G450" s="218" t="s">
        <v>166</v>
      </c>
      <c r="H450" s="219">
        <v>310</v>
      </c>
      <c r="I450" s="220"/>
      <c r="J450" s="221">
        <f>ROUND(I450*H450,2)</f>
        <v>0</v>
      </c>
      <c r="K450" s="217" t="s">
        <v>167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168</v>
      </c>
      <c r="AT450" s="226" t="s">
        <v>163</v>
      </c>
      <c r="AU450" s="226" t="s">
        <v>79</v>
      </c>
      <c r="AY450" s="20" t="s">
        <v>161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168</v>
      </c>
      <c r="BM450" s="226" t="s">
        <v>1148</v>
      </c>
    </row>
    <row r="451" s="2" customFormat="1">
      <c r="A451" s="41"/>
      <c r="B451" s="42"/>
      <c r="C451" s="43"/>
      <c r="D451" s="228" t="s">
        <v>170</v>
      </c>
      <c r="E451" s="43"/>
      <c r="F451" s="229" t="s">
        <v>1149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170</v>
      </c>
      <c r="AU451" s="20" t="s">
        <v>79</v>
      </c>
    </row>
    <row r="452" s="13" customFormat="1">
      <c r="A452" s="13"/>
      <c r="B452" s="235"/>
      <c r="C452" s="236"/>
      <c r="D452" s="233" t="s">
        <v>178</v>
      </c>
      <c r="E452" s="237" t="s">
        <v>19</v>
      </c>
      <c r="F452" s="238" t="s">
        <v>1150</v>
      </c>
      <c r="G452" s="236"/>
      <c r="H452" s="239">
        <v>310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178</v>
      </c>
      <c r="AU452" s="245" t="s">
        <v>79</v>
      </c>
      <c r="AV452" s="13" t="s">
        <v>79</v>
      </c>
      <c r="AW452" s="13" t="s">
        <v>31</v>
      </c>
      <c r="AX452" s="13" t="s">
        <v>77</v>
      </c>
      <c r="AY452" s="245" t="s">
        <v>161</v>
      </c>
    </row>
    <row r="453" s="2" customFormat="1" ht="33" customHeight="1">
      <c r="A453" s="41"/>
      <c r="B453" s="42"/>
      <c r="C453" s="215" t="s">
        <v>1151</v>
      </c>
      <c r="D453" s="215" t="s">
        <v>163</v>
      </c>
      <c r="E453" s="216" t="s">
        <v>1152</v>
      </c>
      <c r="F453" s="217" t="s">
        <v>1153</v>
      </c>
      <c r="G453" s="218" t="s">
        <v>166</v>
      </c>
      <c r="H453" s="219">
        <v>37200</v>
      </c>
      <c r="I453" s="220"/>
      <c r="J453" s="221">
        <f>ROUND(I453*H453,2)</f>
        <v>0</v>
      </c>
      <c r="K453" s="217" t="s">
        <v>167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168</v>
      </c>
      <c r="AT453" s="226" t="s">
        <v>163</v>
      </c>
      <c r="AU453" s="226" t="s">
        <v>79</v>
      </c>
      <c r="AY453" s="20" t="s">
        <v>161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168</v>
      </c>
      <c r="BM453" s="226" t="s">
        <v>1154</v>
      </c>
    </row>
    <row r="454" s="2" customFormat="1">
      <c r="A454" s="41"/>
      <c r="B454" s="42"/>
      <c r="C454" s="43"/>
      <c r="D454" s="228" t="s">
        <v>170</v>
      </c>
      <c r="E454" s="43"/>
      <c r="F454" s="229" t="s">
        <v>1155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170</v>
      </c>
      <c r="AU454" s="20" t="s">
        <v>79</v>
      </c>
    </row>
    <row r="455" s="2" customFormat="1">
      <c r="A455" s="41"/>
      <c r="B455" s="42"/>
      <c r="C455" s="43"/>
      <c r="D455" s="233" t="s">
        <v>176</v>
      </c>
      <c r="E455" s="43"/>
      <c r="F455" s="234" t="s">
        <v>1156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176</v>
      </c>
      <c r="AU455" s="20" t="s">
        <v>79</v>
      </c>
    </row>
    <row r="456" s="13" customFormat="1">
      <c r="A456" s="13"/>
      <c r="B456" s="235"/>
      <c r="C456" s="236"/>
      <c r="D456" s="233" t="s">
        <v>178</v>
      </c>
      <c r="E456" s="236"/>
      <c r="F456" s="238" t="s">
        <v>1157</v>
      </c>
      <c r="G456" s="236"/>
      <c r="H456" s="239">
        <v>37200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178</v>
      </c>
      <c r="AU456" s="245" t="s">
        <v>79</v>
      </c>
      <c r="AV456" s="13" t="s">
        <v>79</v>
      </c>
      <c r="AW456" s="13" t="s">
        <v>4</v>
      </c>
      <c r="AX456" s="13" t="s">
        <v>77</v>
      </c>
      <c r="AY456" s="245" t="s">
        <v>161</v>
      </c>
    </row>
    <row r="457" s="2" customFormat="1" ht="24.15" customHeight="1">
      <c r="A457" s="41"/>
      <c r="B457" s="42"/>
      <c r="C457" s="215" t="s">
        <v>1158</v>
      </c>
      <c r="D457" s="215" t="s">
        <v>163</v>
      </c>
      <c r="E457" s="216" t="s">
        <v>1159</v>
      </c>
      <c r="F457" s="217" t="s">
        <v>1160</v>
      </c>
      <c r="G457" s="218" t="s">
        <v>166</v>
      </c>
      <c r="H457" s="219">
        <v>310</v>
      </c>
      <c r="I457" s="220"/>
      <c r="J457" s="221">
        <f>ROUND(I457*H457,2)</f>
        <v>0</v>
      </c>
      <c r="K457" s="217" t="s">
        <v>167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168</v>
      </c>
      <c r="AT457" s="226" t="s">
        <v>163</v>
      </c>
      <c r="AU457" s="226" t="s">
        <v>79</v>
      </c>
      <c r="AY457" s="20" t="s">
        <v>161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168</v>
      </c>
      <c r="BM457" s="226" t="s">
        <v>1161</v>
      </c>
    </row>
    <row r="458" s="2" customFormat="1">
      <c r="A458" s="41"/>
      <c r="B458" s="42"/>
      <c r="C458" s="43"/>
      <c r="D458" s="228" t="s">
        <v>170</v>
      </c>
      <c r="E458" s="43"/>
      <c r="F458" s="229" t="s">
        <v>1162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170</v>
      </c>
      <c r="AU458" s="20" t="s">
        <v>79</v>
      </c>
    </row>
    <row r="459" s="2" customFormat="1" ht="16.5" customHeight="1">
      <c r="A459" s="41"/>
      <c r="B459" s="42"/>
      <c r="C459" s="215" t="s">
        <v>1163</v>
      </c>
      <c r="D459" s="215" t="s">
        <v>163</v>
      </c>
      <c r="E459" s="216" t="s">
        <v>1164</v>
      </c>
      <c r="F459" s="217" t="s">
        <v>1165</v>
      </c>
      <c r="G459" s="218" t="s">
        <v>166</v>
      </c>
      <c r="H459" s="219">
        <v>310</v>
      </c>
      <c r="I459" s="220"/>
      <c r="J459" s="221">
        <f>ROUND(I459*H459,2)</f>
        <v>0</v>
      </c>
      <c r="K459" s="217" t="s">
        <v>167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168</v>
      </c>
      <c r="AT459" s="226" t="s">
        <v>163</v>
      </c>
      <c r="AU459" s="226" t="s">
        <v>79</v>
      </c>
      <c r="AY459" s="20" t="s">
        <v>161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168</v>
      </c>
      <c r="BM459" s="226" t="s">
        <v>1166</v>
      </c>
    </row>
    <row r="460" s="2" customFormat="1">
      <c r="A460" s="41"/>
      <c r="B460" s="42"/>
      <c r="C460" s="43"/>
      <c r="D460" s="228" t="s">
        <v>170</v>
      </c>
      <c r="E460" s="43"/>
      <c r="F460" s="229" t="s">
        <v>1167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170</v>
      </c>
      <c r="AU460" s="20" t="s">
        <v>79</v>
      </c>
    </row>
    <row r="461" s="2" customFormat="1" ht="21.75" customHeight="1">
      <c r="A461" s="41"/>
      <c r="B461" s="42"/>
      <c r="C461" s="215" t="s">
        <v>1168</v>
      </c>
      <c r="D461" s="215" t="s">
        <v>163</v>
      </c>
      <c r="E461" s="216" t="s">
        <v>1169</v>
      </c>
      <c r="F461" s="217" t="s">
        <v>1170</v>
      </c>
      <c r="G461" s="218" t="s">
        <v>166</v>
      </c>
      <c r="H461" s="219">
        <v>37200</v>
      </c>
      <c r="I461" s="220"/>
      <c r="J461" s="221">
        <f>ROUND(I461*H461,2)</f>
        <v>0</v>
      </c>
      <c r="K461" s="217" t="s">
        <v>167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168</v>
      </c>
      <c r="AT461" s="226" t="s">
        <v>163</v>
      </c>
      <c r="AU461" s="226" t="s">
        <v>79</v>
      </c>
      <c r="AY461" s="20" t="s">
        <v>161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168</v>
      </c>
      <c r="BM461" s="226" t="s">
        <v>1171</v>
      </c>
    </row>
    <row r="462" s="2" customFormat="1">
      <c r="A462" s="41"/>
      <c r="B462" s="42"/>
      <c r="C462" s="43"/>
      <c r="D462" s="228" t="s">
        <v>170</v>
      </c>
      <c r="E462" s="43"/>
      <c r="F462" s="229" t="s">
        <v>1172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170</v>
      </c>
      <c r="AU462" s="20" t="s">
        <v>79</v>
      </c>
    </row>
    <row r="463" s="13" customFormat="1">
      <c r="A463" s="13"/>
      <c r="B463" s="235"/>
      <c r="C463" s="236"/>
      <c r="D463" s="233" t="s">
        <v>178</v>
      </c>
      <c r="E463" s="236"/>
      <c r="F463" s="238" t="s">
        <v>1157</v>
      </c>
      <c r="G463" s="236"/>
      <c r="H463" s="239">
        <v>37200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178</v>
      </c>
      <c r="AU463" s="245" t="s">
        <v>79</v>
      </c>
      <c r="AV463" s="13" t="s">
        <v>79</v>
      </c>
      <c r="AW463" s="13" t="s">
        <v>4</v>
      </c>
      <c r="AX463" s="13" t="s">
        <v>77</v>
      </c>
      <c r="AY463" s="245" t="s">
        <v>161</v>
      </c>
    </row>
    <row r="464" s="2" customFormat="1" ht="16.5" customHeight="1">
      <c r="A464" s="41"/>
      <c r="B464" s="42"/>
      <c r="C464" s="215" t="s">
        <v>1173</v>
      </c>
      <c r="D464" s="215" t="s">
        <v>163</v>
      </c>
      <c r="E464" s="216" t="s">
        <v>1174</v>
      </c>
      <c r="F464" s="217" t="s">
        <v>1175</v>
      </c>
      <c r="G464" s="218" t="s">
        <v>166</v>
      </c>
      <c r="H464" s="219">
        <v>310</v>
      </c>
      <c r="I464" s="220"/>
      <c r="J464" s="221">
        <f>ROUND(I464*H464,2)</f>
        <v>0</v>
      </c>
      <c r="K464" s="217" t="s">
        <v>167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168</v>
      </c>
      <c r="AT464" s="226" t="s">
        <v>163</v>
      </c>
      <c r="AU464" s="226" t="s">
        <v>79</v>
      </c>
      <c r="AY464" s="20" t="s">
        <v>161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168</v>
      </c>
      <c r="BM464" s="226" t="s">
        <v>1176</v>
      </c>
    </row>
    <row r="465" s="2" customFormat="1">
      <c r="A465" s="41"/>
      <c r="B465" s="42"/>
      <c r="C465" s="43"/>
      <c r="D465" s="228" t="s">
        <v>170</v>
      </c>
      <c r="E465" s="43"/>
      <c r="F465" s="229" t="s">
        <v>1177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170</v>
      </c>
      <c r="AU465" s="20" t="s">
        <v>79</v>
      </c>
    </row>
    <row r="466" s="2" customFormat="1" ht="16.5" customHeight="1">
      <c r="A466" s="41"/>
      <c r="B466" s="42"/>
      <c r="C466" s="215" t="s">
        <v>1178</v>
      </c>
      <c r="D466" s="215" t="s">
        <v>163</v>
      </c>
      <c r="E466" s="216" t="s">
        <v>1179</v>
      </c>
      <c r="F466" s="217" t="s">
        <v>1180</v>
      </c>
      <c r="G466" s="218" t="s">
        <v>1181</v>
      </c>
      <c r="H466" s="219">
        <v>8</v>
      </c>
      <c r="I466" s="220"/>
      <c r="J466" s="221">
        <f>ROUND(I466*H466,2)</f>
        <v>0</v>
      </c>
      <c r="K466" s="217" t="s">
        <v>167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168</v>
      </c>
      <c r="AT466" s="226" t="s">
        <v>163</v>
      </c>
      <c r="AU466" s="226" t="s">
        <v>79</v>
      </c>
      <c r="AY466" s="20" t="s">
        <v>161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168</v>
      </c>
      <c r="BM466" s="226" t="s">
        <v>1182</v>
      </c>
    </row>
    <row r="467" s="2" customFormat="1">
      <c r="A467" s="41"/>
      <c r="B467" s="42"/>
      <c r="C467" s="43"/>
      <c r="D467" s="228" t="s">
        <v>170</v>
      </c>
      <c r="E467" s="43"/>
      <c r="F467" s="229" t="s">
        <v>1183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170</v>
      </c>
      <c r="AU467" s="20" t="s">
        <v>79</v>
      </c>
    </row>
    <row r="468" s="13" customFormat="1">
      <c r="A468" s="13"/>
      <c r="B468" s="235"/>
      <c r="C468" s="236"/>
      <c r="D468" s="233" t="s">
        <v>178</v>
      </c>
      <c r="E468" s="237" t="s">
        <v>19</v>
      </c>
      <c r="F468" s="238" t="s">
        <v>1184</v>
      </c>
      <c r="G468" s="236"/>
      <c r="H468" s="239">
        <v>8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178</v>
      </c>
      <c r="AU468" s="245" t="s">
        <v>79</v>
      </c>
      <c r="AV468" s="13" t="s">
        <v>79</v>
      </c>
      <c r="AW468" s="13" t="s">
        <v>31</v>
      </c>
      <c r="AX468" s="13" t="s">
        <v>77</v>
      </c>
      <c r="AY468" s="245" t="s">
        <v>161</v>
      </c>
    </row>
    <row r="469" s="2" customFormat="1" ht="21.75" customHeight="1">
      <c r="A469" s="41"/>
      <c r="B469" s="42"/>
      <c r="C469" s="215" t="s">
        <v>1185</v>
      </c>
      <c r="D469" s="215" t="s">
        <v>163</v>
      </c>
      <c r="E469" s="216" t="s">
        <v>1186</v>
      </c>
      <c r="F469" s="217" t="s">
        <v>1187</v>
      </c>
      <c r="G469" s="218" t="s">
        <v>1181</v>
      </c>
      <c r="H469" s="219">
        <v>1440</v>
      </c>
      <c r="I469" s="220"/>
      <c r="J469" s="221">
        <f>ROUND(I469*H469,2)</f>
        <v>0</v>
      </c>
      <c r="K469" s="217" t="s">
        <v>167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168</v>
      </c>
      <c r="AT469" s="226" t="s">
        <v>163</v>
      </c>
      <c r="AU469" s="226" t="s">
        <v>79</v>
      </c>
      <c r="AY469" s="20" t="s">
        <v>161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77</v>
      </c>
      <c r="BK469" s="227">
        <f>ROUND(I469*H469,2)</f>
        <v>0</v>
      </c>
      <c r="BL469" s="20" t="s">
        <v>168</v>
      </c>
      <c r="BM469" s="226" t="s">
        <v>1188</v>
      </c>
    </row>
    <row r="470" s="2" customFormat="1">
      <c r="A470" s="41"/>
      <c r="B470" s="42"/>
      <c r="C470" s="43"/>
      <c r="D470" s="228" t="s">
        <v>170</v>
      </c>
      <c r="E470" s="43"/>
      <c r="F470" s="229" t="s">
        <v>1189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170</v>
      </c>
      <c r="AU470" s="20" t="s">
        <v>79</v>
      </c>
    </row>
    <row r="471" s="13" customFormat="1">
      <c r="A471" s="13"/>
      <c r="B471" s="235"/>
      <c r="C471" s="236"/>
      <c r="D471" s="233" t="s">
        <v>178</v>
      </c>
      <c r="E471" s="236"/>
      <c r="F471" s="238" t="s">
        <v>1190</v>
      </c>
      <c r="G471" s="236"/>
      <c r="H471" s="239">
        <v>1440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178</v>
      </c>
      <c r="AU471" s="245" t="s">
        <v>79</v>
      </c>
      <c r="AV471" s="13" t="s">
        <v>79</v>
      </c>
      <c r="AW471" s="13" t="s">
        <v>4</v>
      </c>
      <c r="AX471" s="13" t="s">
        <v>77</v>
      </c>
      <c r="AY471" s="245" t="s">
        <v>161</v>
      </c>
    </row>
    <row r="472" s="2" customFormat="1" ht="16.5" customHeight="1">
      <c r="A472" s="41"/>
      <c r="B472" s="42"/>
      <c r="C472" s="215" t="s">
        <v>1191</v>
      </c>
      <c r="D472" s="215" t="s">
        <v>163</v>
      </c>
      <c r="E472" s="216" t="s">
        <v>1192</v>
      </c>
      <c r="F472" s="217" t="s">
        <v>1193</v>
      </c>
      <c r="G472" s="218" t="s">
        <v>1181</v>
      </c>
      <c r="H472" s="219">
        <v>8</v>
      </c>
      <c r="I472" s="220"/>
      <c r="J472" s="221">
        <f>ROUND(I472*H472,2)</f>
        <v>0</v>
      </c>
      <c r="K472" s="217" t="s">
        <v>167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168</v>
      </c>
      <c r="AT472" s="226" t="s">
        <v>163</v>
      </c>
      <c r="AU472" s="226" t="s">
        <v>79</v>
      </c>
      <c r="AY472" s="20" t="s">
        <v>161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168</v>
      </c>
      <c r="BM472" s="226" t="s">
        <v>1194</v>
      </c>
    </row>
    <row r="473" s="2" customFormat="1">
      <c r="A473" s="41"/>
      <c r="B473" s="42"/>
      <c r="C473" s="43"/>
      <c r="D473" s="228" t="s">
        <v>170</v>
      </c>
      <c r="E473" s="43"/>
      <c r="F473" s="229" t="s">
        <v>1195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170</v>
      </c>
      <c r="AU473" s="20" t="s">
        <v>79</v>
      </c>
    </row>
    <row r="474" s="2" customFormat="1" ht="16.5" customHeight="1">
      <c r="A474" s="41"/>
      <c r="B474" s="42"/>
      <c r="C474" s="215" t="s">
        <v>1196</v>
      </c>
      <c r="D474" s="215" t="s">
        <v>163</v>
      </c>
      <c r="E474" s="216" t="s">
        <v>1197</v>
      </c>
      <c r="F474" s="217" t="s">
        <v>1198</v>
      </c>
      <c r="G474" s="218" t="s">
        <v>1181</v>
      </c>
      <c r="H474" s="219">
        <v>2</v>
      </c>
      <c r="I474" s="220"/>
      <c r="J474" s="221">
        <f>ROUND(I474*H474,2)</f>
        <v>0</v>
      </c>
      <c r="K474" s="217" t="s">
        <v>167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168</v>
      </c>
      <c r="AT474" s="226" t="s">
        <v>163</v>
      </c>
      <c r="AU474" s="226" t="s">
        <v>79</v>
      </c>
      <c r="AY474" s="20" t="s">
        <v>161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168</v>
      </c>
      <c r="BM474" s="226" t="s">
        <v>1199</v>
      </c>
    </row>
    <row r="475" s="2" customFormat="1">
      <c r="A475" s="41"/>
      <c r="B475" s="42"/>
      <c r="C475" s="43"/>
      <c r="D475" s="228" t="s">
        <v>170</v>
      </c>
      <c r="E475" s="43"/>
      <c r="F475" s="229" t="s">
        <v>1200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170</v>
      </c>
      <c r="AU475" s="20" t="s">
        <v>79</v>
      </c>
    </row>
    <row r="476" s="13" customFormat="1">
      <c r="A476" s="13"/>
      <c r="B476" s="235"/>
      <c r="C476" s="236"/>
      <c r="D476" s="233" t="s">
        <v>178</v>
      </c>
      <c r="E476" s="237" t="s">
        <v>19</v>
      </c>
      <c r="F476" s="238" t="s">
        <v>1201</v>
      </c>
      <c r="G476" s="236"/>
      <c r="H476" s="239">
        <v>2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178</v>
      </c>
      <c r="AU476" s="245" t="s">
        <v>79</v>
      </c>
      <c r="AV476" s="13" t="s">
        <v>79</v>
      </c>
      <c r="AW476" s="13" t="s">
        <v>31</v>
      </c>
      <c r="AX476" s="13" t="s">
        <v>77</v>
      </c>
      <c r="AY476" s="245" t="s">
        <v>161</v>
      </c>
    </row>
    <row r="477" s="2" customFormat="1" ht="24.15" customHeight="1">
      <c r="A477" s="41"/>
      <c r="B477" s="42"/>
      <c r="C477" s="215" t="s">
        <v>1202</v>
      </c>
      <c r="D477" s="215" t="s">
        <v>163</v>
      </c>
      <c r="E477" s="216" t="s">
        <v>1203</v>
      </c>
      <c r="F477" s="217" t="s">
        <v>1204</v>
      </c>
      <c r="G477" s="218" t="s">
        <v>1181</v>
      </c>
      <c r="H477" s="219">
        <v>360</v>
      </c>
      <c r="I477" s="220"/>
      <c r="J477" s="221">
        <f>ROUND(I477*H477,2)</f>
        <v>0</v>
      </c>
      <c r="K477" s="217" t="s">
        <v>167</v>
      </c>
      <c r="L477" s="47"/>
      <c r="M477" s="222" t="s">
        <v>19</v>
      </c>
      <c r="N477" s="223" t="s">
        <v>40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168</v>
      </c>
      <c r="AT477" s="226" t="s">
        <v>163</v>
      </c>
      <c r="AU477" s="226" t="s">
        <v>79</v>
      </c>
      <c r="AY477" s="20" t="s">
        <v>161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77</v>
      </c>
      <c r="BK477" s="227">
        <f>ROUND(I477*H477,2)</f>
        <v>0</v>
      </c>
      <c r="BL477" s="20" t="s">
        <v>168</v>
      </c>
      <c r="BM477" s="226" t="s">
        <v>1205</v>
      </c>
    </row>
    <row r="478" s="2" customFormat="1">
      <c r="A478" s="41"/>
      <c r="B478" s="42"/>
      <c r="C478" s="43"/>
      <c r="D478" s="228" t="s">
        <v>170</v>
      </c>
      <c r="E478" s="43"/>
      <c r="F478" s="229" t="s">
        <v>1206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170</v>
      </c>
      <c r="AU478" s="20" t="s">
        <v>79</v>
      </c>
    </row>
    <row r="479" s="13" customFormat="1">
      <c r="A479" s="13"/>
      <c r="B479" s="235"/>
      <c r="C479" s="236"/>
      <c r="D479" s="233" t="s">
        <v>178</v>
      </c>
      <c r="E479" s="236"/>
      <c r="F479" s="238" t="s">
        <v>1207</v>
      </c>
      <c r="G479" s="236"/>
      <c r="H479" s="239">
        <v>360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178</v>
      </c>
      <c r="AU479" s="245" t="s">
        <v>79</v>
      </c>
      <c r="AV479" s="13" t="s">
        <v>79</v>
      </c>
      <c r="AW479" s="13" t="s">
        <v>4</v>
      </c>
      <c r="AX479" s="13" t="s">
        <v>77</v>
      </c>
      <c r="AY479" s="245" t="s">
        <v>161</v>
      </c>
    </row>
    <row r="480" s="2" customFormat="1" ht="21.75" customHeight="1">
      <c r="A480" s="41"/>
      <c r="B480" s="42"/>
      <c r="C480" s="215" t="s">
        <v>1208</v>
      </c>
      <c r="D480" s="215" t="s">
        <v>163</v>
      </c>
      <c r="E480" s="216" t="s">
        <v>1209</v>
      </c>
      <c r="F480" s="217" t="s">
        <v>1210</v>
      </c>
      <c r="G480" s="218" t="s">
        <v>1181</v>
      </c>
      <c r="H480" s="219">
        <v>2</v>
      </c>
      <c r="I480" s="220"/>
      <c r="J480" s="221">
        <f>ROUND(I480*H480,2)</f>
        <v>0</v>
      </c>
      <c r="K480" s="217" t="s">
        <v>167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168</v>
      </c>
      <c r="AT480" s="226" t="s">
        <v>163</v>
      </c>
      <c r="AU480" s="226" t="s">
        <v>79</v>
      </c>
      <c r="AY480" s="20" t="s">
        <v>161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168</v>
      </c>
      <c r="BM480" s="226" t="s">
        <v>1211</v>
      </c>
    </row>
    <row r="481" s="2" customFormat="1">
      <c r="A481" s="41"/>
      <c r="B481" s="42"/>
      <c r="C481" s="43"/>
      <c r="D481" s="228" t="s">
        <v>170</v>
      </c>
      <c r="E481" s="43"/>
      <c r="F481" s="229" t="s">
        <v>1212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170</v>
      </c>
      <c r="AU481" s="20" t="s">
        <v>79</v>
      </c>
    </row>
    <row r="482" s="2" customFormat="1" ht="24.15" customHeight="1">
      <c r="A482" s="41"/>
      <c r="B482" s="42"/>
      <c r="C482" s="215" t="s">
        <v>1213</v>
      </c>
      <c r="D482" s="215" t="s">
        <v>163</v>
      </c>
      <c r="E482" s="216" t="s">
        <v>1214</v>
      </c>
      <c r="F482" s="217" t="s">
        <v>1215</v>
      </c>
      <c r="G482" s="218" t="s">
        <v>166</v>
      </c>
      <c r="H482" s="219">
        <v>2817.2550000000001</v>
      </c>
      <c r="I482" s="220"/>
      <c r="J482" s="221">
        <f>ROUND(I482*H482,2)</f>
        <v>0</v>
      </c>
      <c r="K482" s="217" t="s">
        <v>167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4.0000000000000003E-05</v>
      </c>
      <c r="R482" s="224">
        <f>Q482*H482</f>
        <v>0.11269020000000002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168</v>
      </c>
      <c r="AT482" s="226" t="s">
        <v>163</v>
      </c>
      <c r="AU482" s="226" t="s">
        <v>79</v>
      </c>
      <c r="AY482" s="20" t="s">
        <v>161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168</v>
      </c>
      <c r="BM482" s="226" t="s">
        <v>1216</v>
      </c>
    </row>
    <row r="483" s="2" customFormat="1">
      <c r="A483" s="41"/>
      <c r="B483" s="42"/>
      <c r="C483" s="43"/>
      <c r="D483" s="228" t="s">
        <v>170</v>
      </c>
      <c r="E483" s="43"/>
      <c r="F483" s="229" t="s">
        <v>1217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170</v>
      </c>
      <c r="AU483" s="20" t="s">
        <v>79</v>
      </c>
    </row>
    <row r="484" s="13" customFormat="1">
      <c r="A484" s="13"/>
      <c r="B484" s="235"/>
      <c r="C484" s="236"/>
      <c r="D484" s="233" t="s">
        <v>178</v>
      </c>
      <c r="E484" s="237" t="s">
        <v>19</v>
      </c>
      <c r="F484" s="238" t="s">
        <v>1218</v>
      </c>
      <c r="G484" s="236"/>
      <c r="H484" s="239">
        <v>2683.0999999999999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178</v>
      </c>
      <c r="AU484" s="245" t="s">
        <v>79</v>
      </c>
      <c r="AV484" s="13" t="s">
        <v>79</v>
      </c>
      <c r="AW484" s="13" t="s">
        <v>31</v>
      </c>
      <c r="AX484" s="13" t="s">
        <v>77</v>
      </c>
      <c r="AY484" s="245" t="s">
        <v>161</v>
      </c>
    </row>
    <row r="485" s="13" customFormat="1">
      <c r="A485" s="13"/>
      <c r="B485" s="235"/>
      <c r="C485" s="236"/>
      <c r="D485" s="233" t="s">
        <v>178</v>
      </c>
      <c r="E485" s="236"/>
      <c r="F485" s="238" t="s">
        <v>1219</v>
      </c>
      <c r="G485" s="236"/>
      <c r="H485" s="239">
        <v>2817.2550000000001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178</v>
      </c>
      <c r="AU485" s="245" t="s">
        <v>79</v>
      </c>
      <c r="AV485" s="13" t="s">
        <v>79</v>
      </c>
      <c r="AW485" s="13" t="s">
        <v>4</v>
      </c>
      <c r="AX485" s="13" t="s">
        <v>77</v>
      </c>
      <c r="AY485" s="245" t="s">
        <v>161</v>
      </c>
    </row>
    <row r="486" s="2" customFormat="1" ht="16.5" customHeight="1">
      <c r="A486" s="41"/>
      <c r="B486" s="42"/>
      <c r="C486" s="215" t="s">
        <v>1220</v>
      </c>
      <c r="D486" s="215" t="s">
        <v>163</v>
      </c>
      <c r="E486" s="216" t="s">
        <v>1221</v>
      </c>
      <c r="F486" s="217" t="s">
        <v>1222</v>
      </c>
      <c r="G486" s="218" t="s">
        <v>387</v>
      </c>
      <c r="H486" s="219">
        <v>18</v>
      </c>
      <c r="I486" s="220"/>
      <c r="J486" s="221">
        <f>ROUND(I486*H486,2)</f>
        <v>0</v>
      </c>
      <c r="K486" s="217" t="s">
        <v>19</v>
      </c>
      <c r="L486" s="47"/>
      <c r="M486" s="222" t="s">
        <v>19</v>
      </c>
      <c r="N486" s="223" t="s">
        <v>40</v>
      </c>
      <c r="O486" s="87"/>
      <c r="P486" s="224">
        <f>O486*H486</f>
        <v>0</v>
      </c>
      <c r="Q486" s="224">
        <v>0.00018000000000000001</v>
      </c>
      <c r="R486" s="224">
        <f>Q486*H486</f>
        <v>0.0032400000000000003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168</v>
      </c>
      <c r="AT486" s="226" t="s">
        <v>163</v>
      </c>
      <c r="AU486" s="226" t="s">
        <v>79</v>
      </c>
      <c r="AY486" s="20" t="s">
        <v>161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77</v>
      </c>
      <c r="BK486" s="227">
        <f>ROUND(I486*H486,2)</f>
        <v>0</v>
      </c>
      <c r="BL486" s="20" t="s">
        <v>168</v>
      </c>
      <c r="BM486" s="226" t="s">
        <v>1223</v>
      </c>
    </row>
    <row r="487" s="13" customFormat="1">
      <c r="A487" s="13"/>
      <c r="B487" s="235"/>
      <c r="C487" s="236"/>
      <c r="D487" s="233" t="s">
        <v>178</v>
      </c>
      <c r="E487" s="237" t="s">
        <v>19</v>
      </c>
      <c r="F487" s="238" t="s">
        <v>566</v>
      </c>
      <c r="G487" s="236"/>
      <c r="H487" s="239">
        <v>4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178</v>
      </c>
      <c r="AU487" s="245" t="s">
        <v>79</v>
      </c>
      <c r="AV487" s="13" t="s">
        <v>79</v>
      </c>
      <c r="AW487" s="13" t="s">
        <v>31</v>
      </c>
      <c r="AX487" s="13" t="s">
        <v>69</v>
      </c>
      <c r="AY487" s="245" t="s">
        <v>161</v>
      </c>
    </row>
    <row r="488" s="13" customFormat="1">
      <c r="A488" s="13"/>
      <c r="B488" s="235"/>
      <c r="C488" s="236"/>
      <c r="D488" s="233" t="s">
        <v>178</v>
      </c>
      <c r="E488" s="237" t="s">
        <v>19</v>
      </c>
      <c r="F488" s="238" t="s">
        <v>1224</v>
      </c>
      <c r="G488" s="236"/>
      <c r="H488" s="239">
        <v>6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178</v>
      </c>
      <c r="AU488" s="245" t="s">
        <v>79</v>
      </c>
      <c r="AV488" s="13" t="s">
        <v>79</v>
      </c>
      <c r="AW488" s="13" t="s">
        <v>31</v>
      </c>
      <c r="AX488" s="13" t="s">
        <v>69</v>
      </c>
      <c r="AY488" s="245" t="s">
        <v>161</v>
      </c>
    </row>
    <row r="489" s="13" customFormat="1">
      <c r="A489" s="13"/>
      <c r="B489" s="235"/>
      <c r="C489" s="236"/>
      <c r="D489" s="233" t="s">
        <v>178</v>
      </c>
      <c r="E489" s="237" t="s">
        <v>19</v>
      </c>
      <c r="F489" s="238" t="s">
        <v>1225</v>
      </c>
      <c r="G489" s="236"/>
      <c r="H489" s="239">
        <v>3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178</v>
      </c>
      <c r="AU489" s="245" t="s">
        <v>79</v>
      </c>
      <c r="AV489" s="13" t="s">
        <v>79</v>
      </c>
      <c r="AW489" s="13" t="s">
        <v>31</v>
      </c>
      <c r="AX489" s="13" t="s">
        <v>69</v>
      </c>
      <c r="AY489" s="245" t="s">
        <v>161</v>
      </c>
    </row>
    <row r="490" s="13" customFormat="1">
      <c r="A490" s="13"/>
      <c r="B490" s="235"/>
      <c r="C490" s="236"/>
      <c r="D490" s="233" t="s">
        <v>178</v>
      </c>
      <c r="E490" s="237" t="s">
        <v>19</v>
      </c>
      <c r="F490" s="238" t="s">
        <v>1226</v>
      </c>
      <c r="G490" s="236"/>
      <c r="H490" s="239">
        <v>5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178</v>
      </c>
      <c r="AU490" s="245" t="s">
        <v>79</v>
      </c>
      <c r="AV490" s="13" t="s">
        <v>79</v>
      </c>
      <c r="AW490" s="13" t="s">
        <v>31</v>
      </c>
      <c r="AX490" s="13" t="s">
        <v>69</v>
      </c>
      <c r="AY490" s="245" t="s">
        <v>161</v>
      </c>
    </row>
    <row r="491" s="15" customFormat="1">
      <c r="A491" s="15"/>
      <c r="B491" s="256"/>
      <c r="C491" s="257"/>
      <c r="D491" s="233" t="s">
        <v>178</v>
      </c>
      <c r="E491" s="258" t="s">
        <v>19</v>
      </c>
      <c r="F491" s="259" t="s">
        <v>221</v>
      </c>
      <c r="G491" s="257"/>
      <c r="H491" s="260">
        <v>18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178</v>
      </c>
      <c r="AU491" s="266" t="s">
        <v>79</v>
      </c>
      <c r="AV491" s="15" t="s">
        <v>168</v>
      </c>
      <c r="AW491" s="15" t="s">
        <v>31</v>
      </c>
      <c r="AX491" s="15" t="s">
        <v>77</v>
      </c>
      <c r="AY491" s="266" t="s">
        <v>161</v>
      </c>
    </row>
    <row r="492" s="12" customFormat="1" ht="22.8" customHeight="1">
      <c r="A492" s="12"/>
      <c r="B492" s="199"/>
      <c r="C492" s="200"/>
      <c r="D492" s="201" t="s">
        <v>68</v>
      </c>
      <c r="E492" s="213" t="s">
        <v>517</v>
      </c>
      <c r="F492" s="213" t="s">
        <v>518</v>
      </c>
      <c r="G492" s="200"/>
      <c r="H492" s="200"/>
      <c r="I492" s="203"/>
      <c r="J492" s="214">
        <f>BK492</f>
        <v>0</v>
      </c>
      <c r="K492" s="200"/>
      <c r="L492" s="205"/>
      <c r="M492" s="206"/>
      <c r="N492" s="207"/>
      <c r="O492" s="207"/>
      <c r="P492" s="208">
        <f>SUM(P493:P494)</f>
        <v>0</v>
      </c>
      <c r="Q492" s="207"/>
      <c r="R492" s="208">
        <f>SUM(R493:R494)</f>
        <v>0</v>
      </c>
      <c r="S492" s="207"/>
      <c r="T492" s="209">
        <f>SUM(T493:T494)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0" t="s">
        <v>77</v>
      </c>
      <c r="AT492" s="211" t="s">
        <v>68</v>
      </c>
      <c r="AU492" s="211" t="s">
        <v>77</v>
      </c>
      <c r="AY492" s="210" t="s">
        <v>161</v>
      </c>
      <c r="BK492" s="212">
        <f>SUM(BK493:BK494)</f>
        <v>0</v>
      </c>
    </row>
    <row r="493" s="2" customFormat="1" ht="37.8" customHeight="1">
      <c r="A493" s="41"/>
      <c r="B493" s="42"/>
      <c r="C493" s="215" t="s">
        <v>1227</v>
      </c>
      <c r="D493" s="215" t="s">
        <v>163</v>
      </c>
      <c r="E493" s="216" t="s">
        <v>1228</v>
      </c>
      <c r="F493" s="217" t="s">
        <v>1229</v>
      </c>
      <c r="G493" s="218" t="s">
        <v>214</v>
      </c>
      <c r="H493" s="219">
        <v>375.327</v>
      </c>
      <c r="I493" s="220"/>
      <c r="J493" s="221">
        <f>ROUND(I493*H493,2)</f>
        <v>0</v>
      </c>
      <c r="K493" s="217" t="s">
        <v>167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168</v>
      </c>
      <c r="AT493" s="226" t="s">
        <v>163</v>
      </c>
      <c r="AU493" s="226" t="s">
        <v>79</v>
      </c>
      <c r="AY493" s="20" t="s">
        <v>161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168</v>
      </c>
      <c r="BM493" s="226" t="s">
        <v>1230</v>
      </c>
    </row>
    <row r="494" s="2" customFormat="1">
      <c r="A494" s="41"/>
      <c r="B494" s="42"/>
      <c r="C494" s="43"/>
      <c r="D494" s="228" t="s">
        <v>170</v>
      </c>
      <c r="E494" s="43"/>
      <c r="F494" s="229" t="s">
        <v>1231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170</v>
      </c>
      <c r="AU494" s="20" t="s">
        <v>79</v>
      </c>
    </row>
    <row r="495" s="12" customFormat="1" ht="25.92" customHeight="1">
      <c r="A495" s="12"/>
      <c r="B495" s="199"/>
      <c r="C495" s="200"/>
      <c r="D495" s="201" t="s">
        <v>68</v>
      </c>
      <c r="E495" s="202" t="s">
        <v>525</v>
      </c>
      <c r="F495" s="202" t="s">
        <v>526</v>
      </c>
      <c r="G495" s="200"/>
      <c r="H495" s="200"/>
      <c r="I495" s="203"/>
      <c r="J495" s="204">
        <f>BK495</f>
        <v>0</v>
      </c>
      <c r="K495" s="200"/>
      <c r="L495" s="205"/>
      <c r="M495" s="206"/>
      <c r="N495" s="207"/>
      <c r="O495" s="207"/>
      <c r="P495" s="208">
        <f>P496+P553+P601+P659+P688+P716+P722+P822+P843+P882+P1035+P1068+P1103+P1153+P1178+P1222</f>
        <v>0</v>
      </c>
      <c r="Q495" s="207"/>
      <c r="R495" s="208">
        <f>R496+R553+R601+R659+R688+R716+R722+R822+R843+R882+R1035+R1068+R1103+R1153+R1178+R1222</f>
        <v>82.111208399999995</v>
      </c>
      <c r="S495" s="207"/>
      <c r="T495" s="209">
        <f>T496+T553+T601+T659+T688+T716+T722+T822+T843+T882+T1035+T1068+T1103+T1153+T1178+T1222</f>
        <v>16.882938400000004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79</v>
      </c>
      <c r="AT495" s="211" t="s">
        <v>68</v>
      </c>
      <c r="AU495" s="211" t="s">
        <v>69</v>
      </c>
      <c r="AY495" s="210" t="s">
        <v>161</v>
      </c>
      <c r="BK495" s="212">
        <f>BK496+BK553+BK601+BK659+BK688+BK716+BK722+BK822+BK843+BK882+BK1035+BK1068+BK1103+BK1153+BK1178+BK1222</f>
        <v>0</v>
      </c>
    </row>
    <row r="496" s="12" customFormat="1" ht="22.8" customHeight="1">
      <c r="A496" s="12"/>
      <c r="B496" s="199"/>
      <c r="C496" s="200"/>
      <c r="D496" s="201" t="s">
        <v>68</v>
      </c>
      <c r="E496" s="213" t="s">
        <v>1232</v>
      </c>
      <c r="F496" s="213" t="s">
        <v>1233</v>
      </c>
      <c r="G496" s="200"/>
      <c r="H496" s="200"/>
      <c r="I496" s="203"/>
      <c r="J496" s="214">
        <f>BK496</f>
        <v>0</v>
      </c>
      <c r="K496" s="200"/>
      <c r="L496" s="205"/>
      <c r="M496" s="206"/>
      <c r="N496" s="207"/>
      <c r="O496" s="207"/>
      <c r="P496" s="208">
        <f>SUM(P497:P552)</f>
        <v>0</v>
      </c>
      <c r="Q496" s="207"/>
      <c r="R496" s="208">
        <f>SUM(R497:R552)</f>
        <v>9.5768997600000016</v>
      </c>
      <c r="S496" s="207"/>
      <c r="T496" s="209">
        <f>SUM(T497:T552)</f>
        <v>0.00045610000000000003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0" t="s">
        <v>77</v>
      </c>
      <c r="AT496" s="211" t="s">
        <v>68</v>
      </c>
      <c r="AU496" s="211" t="s">
        <v>77</v>
      </c>
      <c r="AY496" s="210" t="s">
        <v>161</v>
      </c>
      <c r="BK496" s="212">
        <f>SUM(BK497:BK552)</f>
        <v>0</v>
      </c>
    </row>
    <row r="497" s="2" customFormat="1" ht="21.75" customHeight="1">
      <c r="A497" s="41"/>
      <c r="B497" s="42"/>
      <c r="C497" s="215" t="s">
        <v>1234</v>
      </c>
      <c r="D497" s="215" t="s">
        <v>163</v>
      </c>
      <c r="E497" s="216" t="s">
        <v>1235</v>
      </c>
      <c r="F497" s="217" t="s">
        <v>1236</v>
      </c>
      <c r="G497" s="218" t="s">
        <v>166</v>
      </c>
      <c r="H497" s="219">
        <v>226.90000000000001</v>
      </c>
      <c r="I497" s="220"/>
      <c r="J497" s="221">
        <f>ROUND(I497*H497,2)</f>
        <v>0</v>
      </c>
      <c r="K497" s="217" t="s">
        <v>167</v>
      </c>
      <c r="L497" s="47"/>
      <c r="M497" s="222" t="s">
        <v>19</v>
      </c>
      <c r="N497" s="223" t="s">
        <v>40</v>
      </c>
      <c r="O497" s="87"/>
      <c r="P497" s="224">
        <f>O497*H497</f>
        <v>0</v>
      </c>
      <c r="Q497" s="224">
        <v>0.0043800000000000002</v>
      </c>
      <c r="R497" s="224">
        <f>Q497*H497</f>
        <v>0.99382200000000009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168</v>
      </c>
      <c r="AT497" s="226" t="s">
        <v>163</v>
      </c>
      <c r="AU497" s="226" t="s">
        <v>79</v>
      </c>
      <c r="AY497" s="20" t="s">
        <v>161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168</v>
      </c>
      <c r="BM497" s="226" t="s">
        <v>1237</v>
      </c>
    </row>
    <row r="498" s="2" customFormat="1">
      <c r="A498" s="41"/>
      <c r="B498" s="42"/>
      <c r="C498" s="43"/>
      <c r="D498" s="228" t="s">
        <v>170</v>
      </c>
      <c r="E498" s="43"/>
      <c r="F498" s="229" t="s">
        <v>1238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170</v>
      </c>
      <c r="AU498" s="20" t="s">
        <v>79</v>
      </c>
    </row>
    <row r="499" s="2" customFormat="1">
      <c r="A499" s="41"/>
      <c r="B499" s="42"/>
      <c r="C499" s="43"/>
      <c r="D499" s="233" t="s">
        <v>176</v>
      </c>
      <c r="E499" s="43"/>
      <c r="F499" s="234" t="s">
        <v>1239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176</v>
      </c>
      <c r="AU499" s="20" t="s">
        <v>79</v>
      </c>
    </row>
    <row r="500" s="13" customFormat="1">
      <c r="A500" s="13"/>
      <c r="B500" s="235"/>
      <c r="C500" s="236"/>
      <c r="D500" s="233" t="s">
        <v>178</v>
      </c>
      <c r="E500" s="237" t="s">
        <v>19</v>
      </c>
      <c r="F500" s="238" t="s">
        <v>1240</v>
      </c>
      <c r="G500" s="236"/>
      <c r="H500" s="239">
        <v>31.460000000000001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178</v>
      </c>
      <c r="AU500" s="245" t="s">
        <v>79</v>
      </c>
      <c r="AV500" s="13" t="s">
        <v>79</v>
      </c>
      <c r="AW500" s="13" t="s">
        <v>31</v>
      </c>
      <c r="AX500" s="13" t="s">
        <v>69</v>
      </c>
      <c r="AY500" s="245" t="s">
        <v>161</v>
      </c>
    </row>
    <row r="501" s="13" customFormat="1">
      <c r="A501" s="13"/>
      <c r="B501" s="235"/>
      <c r="C501" s="236"/>
      <c r="D501" s="233" t="s">
        <v>178</v>
      </c>
      <c r="E501" s="237" t="s">
        <v>19</v>
      </c>
      <c r="F501" s="238" t="s">
        <v>1241</v>
      </c>
      <c r="G501" s="236"/>
      <c r="H501" s="239">
        <v>195.44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178</v>
      </c>
      <c r="AU501" s="245" t="s">
        <v>79</v>
      </c>
      <c r="AV501" s="13" t="s">
        <v>79</v>
      </c>
      <c r="AW501" s="13" t="s">
        <v>31</v>
      </c>
      <c r="AX501" s="13" t="s">
        <v>69</v>
      </c>
      <c r="AY501" s="245" t="s">
        <v>161</v>
      </c>
    </row>
    <row r="502" s="15" customFormat="1">
      <c r="A502" s="15"/>
      <c r="B502" s="256"/>
      <c r="C502" s="257"/>
      <c r="D502" s="233" t="s">
        <v>178</v>
      </c>
      <c r="E502" s="258" t="s">
        <v>19</v>
      </c>
      <c r="F502" s="259" t="s">
        <v>221</v>
      </c>
      <c r="G502" s="257"/>
      <c r="H502" s="260">
        <v>226.90000000000001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178</v>
      </c>
      <c r="AU502" s="266" t="s">
        <v>79</v>
      </c>
      <c r="AV502" s="15" t="s">
        <v>168</v>
      </c>
      <c r="AW502" s="15" t="s">
        <v>31</v>
      </c>
      <c r="AX502" s="15" t="s">
        <v>77</v>
      </c>
      <c r="AY502" s="266" t="s">
        <v>161</v>
      </c>
    </row>
    <row r="503" s="2" customFormat="1" ht="16.5" customHeight="1">
      <c r="A503" s="41"/>
      <c r="B503" s="42"/>
      <c r="C503" s="215" t="s">
        <v>1242</v>
      </c>
      <c r="D503" s="215" t="s">
        <v>163</v>
      </c>
      <c r="E503" s="216" t="s">
        <v>1243</v>
      </c>
      <c r="F503" s="217" t="s">
        <v>1244</v>
      </c>
      <c r="G503" s="218" t="s">
        <v>166</v>
      </c>
      <c r="H503" s="219">
        <v>238.24500000000001</v>
      </c>
      <c r="I503" s="220"/>
      <c r="J503" s="221">
        <f>ROUND(I503*H503,2)</f>
        <v>0</v>
      </c>
      <c r="K503" s="217" t="s">
        <v>167</v>
      </c>
      <c r="L503" s="47"/>
      <c r="M503" s="222" t="s">
        <v>19</v>
      </c>
      <c r="N503" s="223" t="s">
        <v>40</v>
      </c>
      <c r="O503" s="87"/>
      <c r="P503" s="224">
        <f>O503*H503</f>
        <v>0</v>
      </c>
      <c r="Q503" s="224">
        <v>0.00022000000000000001</v>
      </c>
      <c r="R503" s="224">
        <f>Q503*H503</f>
        <v>0.052413900000000006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168</v>
      </c>
      <c r="AT503" s="226" t="s">
        <v>163</v>
      </c>
      <c r="AU503" s="226" t="s">
        <v>79</v>
      </c>
      <c r="AY503" s="20" t="s">
        <v>161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77</v>
      </c>
      <c r="BK503" s="227">
        <f>ROUND(I503*H503,2)</f>
        <v>0</v>
      </c>
      <c r="BL503" s="20" t="s">
        <v>168</v>
      </c>
      <c r="BM503" s="226" t="s">
        <v>1245</v>
      </c>
    </row>
    <row r="504" s="2" customFormat="1">
      <c r="A504" s="41"/>
      <c r="B504" s="42"/>
      <c r="C504" s="43"/>
      <c r="D504" s="228" t="s">
        <v>170</v>
      </c>
      <c r="E504" s="43"/>
      <c r="F504" s="229" t="s">
        <v>1246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170</v>
      </c>
      <c r="AU504" s="20" t="s">
        <v>79</v>
      </c>
    </row>
    <row r="505" s="13" customFormat="1">
      <c r="A505" s="13"/>
      <c r="B505" s="235"/>
      <c r="C505" s="236"/>
      <c r="D505" s="233" t="s">
        <v>178</v>
      </c>
      <c r="E505" s="237" t="s">
        <v>19</v>
      </c>
      <c r="F505" s="238" t="s">
        <v>1247</v>
      </c>
      <c r="G505" s="236"/>
      <c r="H505" s="239">
        <v>226.90000000000001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178</v>
      </c>
      <c r="AU505" s="245" t="s">
        <v>79</v>
      </c>
      <c r="AV505" s="13" t="s">
        <v>79</v>
      </c>
      <c r="AW505" s="13" t="s">
        <v>31</v>
      </c>
      <c r="AX505" s="13" t="s">
        <v>77</v>
      </c>
      <c r="AY505" s="245" t="s">
        <v>161</v>
      </c>
    </row>
    <row r="506" s="13" customFormat="1">
      <c r="A506" s="13"/>
      <c r="B506" s="235"/>
      <c r="C506" s="236"/>
      <c r="D506" s="233" t="s">
        <v>178</v>
      </c>
      <c r="E506" s="236"/>
      <c r="F506" s="238" t="s">
        <v>1248</v>
      </c>
      <c r="G506" s="236"/>
      <c r="H506" s="239">
        <v>238.24500000000001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178</v>
      </c>
      <c r="AU506" s="245" t="s">
        <v>79</v>
      </c>
      <c r="AV506" s="13" t="s">
        <v>79</v>
      </c>
      <c r="AW506" s="13" t="s">
        <v>4</v>
      </c>
      <c r="AX506" s="13" t="s">
        <v>77</v>
      </c>
      <c r="AY506" s="245" t="s">
        <v>161</v>
      </c>
    </row>
    <row r="507" s="2" customFormat="1" ht="16.5" customHeight="1">
      <c r="A507" s="41"/>
      <c r="B507" s="42"/>
      <c r="C507" s="215" t="s">
        <v>1249</v>
      </c>
      <c r="D507" s="215" t="s">
        <v>163</v>
      </c>
      <c r="E507" s="216" t="s">
        <v>1250</v>
      </c>
      <c r="F507" s="217" t="s">
        <v>1251</v>
      </c>
      <c r="G507" s="218" t="s">
        <v>166</v>
      </c>
      <c r="H507" s="219">
        <v>33.033000000000001</v>
      </c>
      <c r="I507" s="220"/>
      <c r="J507" s="221">
        <f>ROUND(I507*H507,2)</f>
        <v>0</v>
      </c>
      <c r="K507" s="217" t="s">
        <v>167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0.010500000000000001</v>
      </c>
      <c r="R507" s="224">
        <f>Q507*H507</f>
        <v>0.34684650000000006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168</v>
      </c>
      <c r="AT507" s="226" t="s">
        <v>163</v>
      </c>
      <c r="AU507" s="226" t="s">
        <v>79</v>
      </c>
      <c r="AY507" s="20" t="s">
        <v>161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168</v>
      </c>
      <c r="BM507" s="226" t="s">
        <v>1252</v>
      </c>
    </row>
    <row r="508" s="2" customFormat="1">
      <c r="A508" s="41"/>
      <c r="B508" s="42"/>
      <c r="C508" s="43"/>
      <c r="D508" s="228" t="s">
        <v>170</v>
      </c>
      <c r="E508" s="43"/>
      <c r="F508" s="229" t="s">
        <v>1253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170</v>
      </c>
      <c r="AU508" s="20" t="s">
        <v>79</v>
      </c>
    </row>
    <row r="509" s="13" customFormat="1">
      <c r="A509" s="13"/>
      <c r="B509" s="235"/>
      <c r="C509" s="236"/>
      <c r="D509" s="233" t="s">
        <v>178</v>
      </c>
      <c r="E509" s="237" t="s">
        <v>19</v>
      </c>
      <c r="F509" s="238" t="s">
        <v>1254</v>
      </c>
      <c r="G509" s="236"/>
      <c r="H509" s="239">
        <v>31.460000000000001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178</v>
      </c>
      <c r="AU509" s="245" t="s">
        <v>79</v>
      </c>
      <c r="AV509" s="13" t="s">
        <v>79</v>
      </c>
      <c r="AW509" s="13" t="s">
        <v>31</v>
      </c>
      <c r="AX509" s="13" t="s">
        <v>77</v>
      </c>
      <c r="AY509" s="245" t="s">
        <v>161</v>
      </c>
    </row>
    <row r="510" s="13" customFormat="1">
      <c r="A510" s="13"/>
      <c r="B510" s="235"/>
      <c r="C510" s="236"/>
      <c r="D510" s="233" t="s">
        <v>178</v>
      </c>
      <c r="E510" s="236"/>
      <c r="F510" s="238" t="s">
        <v>1255</v>
      </c>
      <c r="G510" s="236"/>
      <c r="H510" s="239">
        <v>33.033000000000001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178</v>
      </c>
      <c r="AU510" s="245" t="s">
        <v>79</v>
      </c>
      <c r="AV510" s="13" t="s">
        <v>79</v>
      </c>
      <c r="AW510" s="13" t="s">
        <v>4</v>
      </c>
      <c r="AX510" s="13" t="s">
        <v>77</v>
      </c>
      <c r="AY510" s="245" t="s">
        <v>161</v>
      </c>
    </row>
    <row r="511" s="2" customFormat="1" ht="37.8" customHeight="1">
      <c r="A511" s="41"/>
      <c r="B511" s="42"/>
      <c r="C511" s="215" t="s">
        <v>1256</v>
      </c>
      <c r="D511" s="215" t="s">
        <v>163</v>
      </c>
      <c r="E511" s="216" t="s">
        <v>1257</v>
      </c>
      <c r="F511" s="217" t="s">
        <v>1258</v>
      </c>
      <c r="G511" s="218" t="s">
        <v>166</v>
      </c>
      <c r="H511" s="219">
        <v>31.460000000000001</v>
      </c>
      <c r="I511" s="220"/>
      <c r="J511" s="221">
        <f>ROUND(I511*H511,2)</f>
        <v>0</v>
      </c>
      <c r="K511" s="217" t="s">
        <v>167</v>
      </c>
      <c r="L511" s="47"/>
      <c r="M511" s="222" t="s">
        <v>19</v>
      </c>
      <c r="N511" s="223" t="s">
        <v>40</v>
      </c>
      <c r="O511" s="87"/>
      <c r="P511" s="224">
        <f>O511*H511</f>
        <v>0</v>
      </c>
      <c r="Q511" s="224">
        <v>0.0088000000000000005</v>
      </c>
      <c r="R511" s="224">
        <f>Q511*H511</f>
        <v>0.27684800000000004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168</v>
      </c>
      <c r="AT511" s="226" t="s">
        <v>163</v>
      </c>
      <c r="AU511" s="226" t="s">
        <v>79</v>
      </c>
      <c r="AY511" s="20" t="s">
        <v>161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168</v>
      </c>
      <c r="BM511" s="226" t="s">
        <v>1259</v>
      </c>
    </row>
    <row r="512" s="2" customFormat="1">
      <c r="A512" s="41"/>
      <c r="B512" s="42"/>
      <c r="C512" s="43"/>
      <c r="D512" s="228" t="s">
        <v>170</v>
      </c>
      <c r="E512" s="43"/>
      <c r="F512" s="229" t="s">
        <v>1260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170</v>
      </c>
      <c r="AU512" s="20" t="s">
        <v>79</v>
      </c>
    </row>
    <row r="513" s="13" customFormat="1">
      <c r="A513" s="13"/>
      <c r="B513" s="235"/>
      <c r="C513" s="236"/>
      <c r="D513" s="233" t="s">
        <v>178</v>
      </c>
      <c r="E513" s="237" t="s">
        <v>19</v>
      </c>
      <c r="F513" s="238" t="s">
        <v>602</v>
      </c>
      <c r="G513" s="236"/>
      <c r="H513" s="239">
        <v>31.460000000000001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178</v>
      </c>
      <c r="AU513" s="245" t="s">
        <v>79</v>
      </c>
      <c r="AV513" s="13" t="s">
        <v>79</v>
      </c>
      <c r="AW513" s="13" t="s">
        <v>31</v>
      </c>
      <c r="AX513" s="13" t="s">
        <v>77</v>
      </c>
      <c r="AY513" s="245" t="s">
        <v>161</v>
      </c>
    </row>
    <row r="514" s="2" customFormat="1" ht="16.5" customHeight="1">
      <c r="A514" s="41"/>
      <c r="B514" s="42"/>
      <c r="C514" s="271" t="s">
        <v>1261</v>
      </c>
      <c r="D514" s="271" t="s">
        <v>715</v>
      </c>
      <c r="E514" s="272" t="s">
        <v>1262</v>
      </c>
      <c r="F514" s="273" t="s">
        <v>1263</v>
      </c>
      <c r="G514" s="274" t="s">
        <v>166</v>
      </c>
      <c r="H514" s="275">
        <v>34.606000000000002</v>
      </c>
      <c r="I514" s="276"/>
      <c r="J514" s="277">
        <f>ROUND(I514*H514,2)</f>
        <v>0</v>
      </c>
      <c r="K514" s="273" t="s">
        <v>167</v>
      </c>
      <c r="L514" s="278"/>
      <c r="M514" s="279" t="s">
        <v>19</v>
      </c>
      <c r="N514" s="280" t="s">
        <v>40</v>
      </c>
      <c r="O514" s="87"/>
      <c r="P514" s="224">
        <f>O514*H514</f>
        <v>0</v>
      </c>
      <c r="Q514" s="224">
        <v>0.0054000000000000003</v>
      </c>
      <c r="R514" s="224">
        <f>Q514*H514</f>
        <v>0.18687240000000002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211</v>
      </c>
      <c r="AT514" s="226" t="s">
        <v>715</v>
      </c>
      <c r="AU514" s="226" t="s">
        <v>79</v>
      </c>
      <c r="AY514" s="20" t="s">
        <v>161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77</v>
      </c>
      <c r="BK514" s="227">
        <f>ROUND(I514*H514,2)</f>
        <v>0</v>
      </c>
      <c r="BL514" s="20" t="s">
        <v>168</v>
      </c>
      <c r="BM514" s="226" t="s">
        <v>1264</v>
      </c>
    </row>
    <row r="515" s="13" customFormat="1">
      <c r="A515" s="13"/>
      <c r="B515" s="235"/>
      <c r="C515" s="236"/>
      <c r="D515" s="233" t="s">
        <v>178</v>
      </c>
      <c r="E515" s="236"/>
      <c r="F515" s="238" t="s">
        <v>1265</v>
      </c>
      <c r="G515" s="236"/>
      <c r="H515" s="239">
        <v>34.606000000000002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178</v>
      </c>
      <c r="AU515" s="245" t="s">
        <v>79</v>
      </c>
      <c r="AV515" s="13" t="s">
        <v>79</v>
      </c>
      <c r="AW515" s="13" t="s">
        <v>4</v>
      </c>
      <c r="AX515" s="13" t="s">
        <v>77</v>
      </c>
      <c r="AY515" s="245" t="s">
        <v>161</v>
      </c>
    </row>
    <row r="516" s="2" customFormat="1" ht="44.25" customHeight="1">
      <c r="A516" s="41"/>
      <c r="B516" s="42"/>
      <c r="C516" s="215" t="s">
        <v>1266</v>
      </c>
      <c r="D516" s="215" t="s">
        <v>163</v>
      </c>
      <c r="E516" s="216" t="s">
        <v>1267</v>
      </c>
      <c r="F516" s="217" t="s">
        <v>1268</v>
      </c>
      <c r="G516" s="218" t="s">
        <v>166</v>
      </c>
      <c r="H516" s="219">
        <v>195.44</v>
      </c>
      <c r="I516" s="220"/>
      <c r="J516" s="221">
        <f>ROUND(I516*H516,2)</f>
        <v>0</v>
      </c>
      <c r="K516" s="217" t="s">
        <v>167</v>
      </c>
      <c r="L516" s="47"/>
      <c r="M516" s="222" t="s">
        <v>19</v>
      </c>
      <c r="N516" s="223" t="s">
        <v>40</v>
      </c>
      <c r="O516" s="87"/>
      <c r="P516" s="224">
        <f>O516*H516</f>
        <v>0</v>
      </c>
      <c r="Q516" s="224">
        <v>0.011679999999999999</v>
      </c>
      <c r="R516" s="224">
        <f>Q516*H516</f>
        <v>2.2827392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168</v>
      </c>
      <c r="AT516" s="226" t="s">
        <v>163</v>
      </c>
      <c r="AU516" s="226" t="s">
        <v>79</v>
      </c>
      <c r="AY516" s="20" t="s">
        <v>161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77</v>
      </c>
      <c r="BK516" s="227">
        <f>ROUND(I516*H516,2)</f>
        <v>0</v>
      </c>
      <c r="BL516" s="20" t="s">
        <v>168</v>
      </c>
      <c r="BM516" s="226" t="s">
        <v>1269</v>
      </c>
    </row>
    <row r="517" s="2" customFormat="1">
      <c r="A517" s="41"/>
      <c r="B517" s="42"/>
      <c r="C517" s="43"/>
      <c r="D517" s="228" t="s">
        <v>170</v>
      </c>
      <c r="E517" s="43"/>
      <c r="F517" s="229" t="s">
        <v>1270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170</v>
      </c>
      <c r="AU517" s="20" t="s">
        <v>79</v>
      </c>
    </row>
    <row r="518" s="13" customFormat="1">
      <c r="A518" s="13"/>
      <c r="B518" s="235"/>
      <c r="C518" s="236"/>
      <c r="D518" s="233" t="s">
        <v>178</v>
      </c>
      <c r="E518" s="237" t="s">
        <v>19</v>
      </c>
      <c r="F518" s="238" t="s">
        <v>599</v>
      </c>
      <c r="G518" s="236"/>
      <c r="H518" s="239">
        <v>195.44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178</v>
      </c>
      <c r="AU518" s="245" t="s">
        <v>79</v>
      </c>
      <c r="AV518" s="13" t="s">
        <v>79</v>
      </c>
      <c r="AW518" s="13" t="s">
        <v>31</v>
      </c>
      <c r="AX518" s="13" t="s">
        <v>77</v>
      </c>
      <c r="AY518" s="245" t="s">
        <v>161</v>
      </c>
    </row>
    <row r="519" s="2" customFormat="1" ht="16.5" customHeight="1">
      <c r="A519" s="41"/>
      <c r="B519" s="42"/>
      <c r="C519" s="271" t="s">
        <v>1271</v>
      </c>
      <c r="D519" s="271" t="s">
        <v>715</v>
      </c>
      <c r="E519" s="272" t="s">
        <v>1272</v>
      </c>
      <c r="F519" s="273" t="s">
        <v>1273</v>
      </c>
      <c r="G519" s="274" t="s">
        <v>166</v>
      </c>
      <c r="H519" s="275">
        <v>214.98400000000001</v>
      </c>
      <c r="I519" s="276"/>
      <c r="J519" s="277">
        <f>ROUND(I519*H519,2)</f>
        <v>0</v>
      </c>
      <c r="K519" s="273" t="s">
        <v>167</v>
      </c>
      <c r="L519" s="278"/>
      <c r="M519" s="279" t="s">
        <v>19</v>
      </c>
      <c r="N519" s="280" t="s">
        <v>40</v>
      </c>
      <c r="O519" s="87"/>
      <c r="P519" s="224">
        <f>O519*H519</f>
        <v>0</v>
      </c>
      <c r="Q519" s="224">
        <v>0.02</v>
      </c>
      <c r="R519" s="224">
        <f>Q519*H519</f>
        <v>4.2996800000000004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211</v>
      </c>
      <c r="AT519" s="226" t="s">
        <v>715</v>
      </c>
      <c r="AU519" s="226" t="s">
        <v>79</v>
      </c>
      <c r="AY519" s="20" t="s">
        <v>161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77</v>
      </c>
      <c r="BK519" s="227">
        <f>ROUND(I519*H519,2)</f>
        <v>0</v>
      </c>
      <c r="BL519" s="20" t="s">
        <v>168</v>
      </c>
      <c r="BM519" s="226" t="s">
        <v>1274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1275</v>
      </c>
      <c r="G520" s="236"/>
      <c r="H520" s="239">
        <v>170.24000000000001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69</v>
      </c>
      <c r="AY520" s="245" t="s">
        <v>161</v>
      </c>
    </row>
    <row r="521" s="13" customFormat="1">
      <c r="A521" s="13"/>
      <c r="B521" s="235"/>
      <c r="C521" s="236"/>
      <c r="D521" s="233" t="s">
        <v>178</v>
      </c>
      <c r="E521" s="237" t="s">
        <v>19</v>
      </c>
      <c r="F521" s="238" t="s">
        <v>1276</v>
      </c>
      <c r="G521" s="236"/>
      <c r="H521" s="239">
        <v>25.199999999999999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178</v>
      </c>
      <c r="AU521" s="245" t="s">
        <v>79</v>
      </c>
      <c r="AV521" s="13" t="s">
        <v>79</v>
      </c>
      <c r="AW521" s="13" t="s">
        <v>31</v>
      </c>
      <c r="AX521" s="13" t="s">
        <v>69</v>
      </c>
      <c r="AY521" s="245" t="s">
        <v>161</v>
      </c>
    </row>
    <row r="522" s="15" customFormat="1">
      <c r="A522" s="15"/>
      <c r="B522" s="256"/>
      <c r="C522" s="257"/>
      <c r="D522" s="233" t="s">
        <v>178</v>
      </c>
      <c r="E522" s="258" t="s">
        <v>599</v>
      </c>
      <c r="F522" s="259" t="s">
        <v>221</v>
      </c>
      <c r="G522" s="257"/>
      <c r="H522" s="260">
        <v>195.44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178</v>
      </c>
      <c r="AU522" s="266" t="s">
        <v>79</v>
      </c>
      <c r="AV522" s="15" t="s">
        <v>168</v>
      </c>
      <c r="AW522" s="15" t="s">
        <v>31</v>
      </c>
      <c r="AX522" s="15" t="s">
        <v>77</v>
      </c>
      <c r="AY522" s="266" t="s">
        <v>161</v>
      </c>
    </row>
    <row r="523" s="13" customFormat="1">
      <c r="A523" s="13"/>
      <c r="B523" s="235"/>
      <c r="C523" s="236"/>
      <c r="D523" s="233" t="s">
        <v>178</v>
      </c>
      <c r="E523" s="236"/>
      <c r="F523" s="238" t="s">
        <v>1277</v>
      </c>
      <c r="G523" s="236"/>
      <c r="H523" s="239">
        <v>214.98400000000001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178</v>
      </c>
      <c r="AU523" s="245" t="s">
        <v>79</v>
      </c>
      <c r="AV523" s="13" t="s">
        <v>79</v>
      </c>
      <c r="AW523" s="13" t="s">
        <v>4</v>
      </c>
      <c r="AX523" s="13" t="s">
        <v>77</v>
      </c>
      <c r="AY523" s="245" t="s">
        <v>161</v>
      </c>
    </row>
    <row r="524" s="2" customFormat="1" ht="16.5" customHeight="1">
      <c r="A524" s="41"/>
      <c r="B524" s="42"/>
      <c r="C524" s="215" t="s">
        <v>1278</v>
      </c>
      <c r="D524" s="215" t="s">
        <v>163</v>
      </c>
      <c r="E524" s="216" t="s">
        <v>1279</v>
      </c>
      <c r="F524" s="217" t="s">
        <v>1280</v>
      </c>
      <c r="G524" s="218" t="s">
        <v>166</v>
      </c>
      <c r="H524" s="219">
        <v>170.24000000000001</v>
      </c>
      <c r="I524" s="220"/>
      <c r="J524" s="221">
        <f>ROUND(I524*H524,2)</f>
        <v>0</v>
      </c>
      <c r="K524" s="217" t="s">
        <v>167</v>
      </c>
      <c r="L524" s="47"/>
      <c r="M524" s="222" t="s">
        <v>19</v>
      </c>
      <c r="N524" s="223" t="s">
        <v>40</v>
      </c>
      <c r="O524" s="87"/>
      <c r="P524" s="224">
        <f>O524*H524</f>
        <v>0</v>
      </c>
      <c r="Q524" s="224">
        <v>0.0019300000000000001</v>
      </c>
      <c r="R524" s="224">
        <f>Q524*H524</f>
        <v>0.32856320000000006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168</v>
      </c>
      <c r="AT524" s="226" t="s">
        <v>163</v>
      </c>
      <c r="AU524" s="226" t="s">
        <v>79</v>
      </c>
      <c r="AY524" s="20" t="s">
        <v>161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77</v>
      </c>
      <c r="BK524" s="227">
        <f>ROUND(I524*H524,2)</f>
        <v>0</v>
      </c>
      <c r="BL524" s="20" t="s">
        <v>168</v>
      </c>
      <c r="BM524" s="226" t="s">
        <v>1281</v>
      </c>
    </row>
    <row r="525" s="2" customFormat="1">
      <c r="A525" s="41"/>
      <c r="B525" s="42"/>
      <c r="C525" s="43"/>
      <c r="D525" s="228" t="s">
        <v>170</v>
      </c>
      <c r="E525" s="43"/>
      <c r="F525" s="229" t="s">
        <v>1282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170</v>
      </c>
      <c r="AU525" s="20" t="s">
        <v>79</v>
      </c>
    </row>
    <row r="526" s="13" customFormat="1">
      <c r="A526" s="13"/>
      <c r="B526" s="235"/>
      <c r="C526" s="236"/>
      <c r="D526" s="233" t="s">
        <v>178</v>
      </c>
      <c r="E526" s="237" t="s">
        <v>19</v>
      </c>
      <c r="F526" s="238" t="s">
        <v>1275</v>
      </c>
      <c r="G526" s="236"/>
      <c r="H526" s="239">
        <v>170.24000000000001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178</v>
      </c>
      <c r="AU526" s="245" t="s">
        <v>79</v>
      </c>
      <c r="AV526" s="13" t="s">
        <v>79</v>
      </c>
      <c r="AW526" s="13" t="s">
        <v>31</v>
      </c>
      <c r="AX526" s="13" t="s">
        <v>77</v>
      </c>
      <c r="AY526" s="245" t="s">
        <v>161</v>
      </c>
    </row>
    <row r="527" s="2" customFormat="1" ht="16.5" customHeight="1">
      <c r="A527" s="41"/>
      <c r="B527" s="42"/>
      <c r="C527" s="215" t="s">
        <v>1283</v>
      </c>
      <c r="D527" s="215" t="s">
        <v>163</v>
      </c>
      <c r="E527" s="216" t="s">
        <v>1284</v>
      </c>
      <c r="F527" s="217" t="s">
        <v>1285</v>
      </c>
      <c r="G527" s="218" t="s">
        <v>189</v>
      </c>
      <c r="H527" s="219">
        <v>14.6</v>
      </c>
      <c r="I527" s="220"/>
      <c r="J527" s="221">
        <f>ROUND(I527*H527,2)</f>
        <v>0</v>
      </c>
      <c r="K527" s="217" t="s">
        <v>167</v>
      </c>
      <c r="L527" s="47"/>
      <c r="M527" s="222" t="s">
        <v>19</v>
      </c>
      <c r="N527" s="223" t="s">
        <v>40</v>
      </c>
      <c r="O527" s="87"/>
      <c r="P527" s="224">
        <f>O527*H527</f>
        <v>0</v>
      </c>
      <c r="Q527" s="224">
        <v>5.0000000000000002E-05</v>
      </c>
      <c r="R527" s="224">
        <f>Q527*H527</f>
        <v>0.00072999999999999996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168</v>
      </c>
      <c r="AT527" s="226" t="s">
        <v>163</v>
      </c>
      <c r="AU527" s="226" t="s">
        <v>79</v>
      </c>
      <c r="AY527" s="20" t="s">
        <v>161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77</v>
      </c>
      <c r="BK527" s="227">
        <f>ROUND(I527*H527,2)</f>
        <v>0</v>
      </c>
      <c r="BL527" s="20" t="s">
        <v>168</v>
      </c>
      <c r="BM527" s="226" t="s">
        <v>1286</v>
      </c>
    </row>
    <row r="528" s="2" customFormat="1">
      <c r="A528" s="41"/>
      <c r="B528" s="42"/>
      <c r="C528" s="43"/>
      <c r="D528" s="228" t="s">
        <v>170</v>
      </c>
      <c r="E528" s="43"/>
      <c r="F528" s="229" t="s">
        <v>1287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170</v>
      </c>
      <c r="AU528" s="20" t="s">
        <v>79</v>
      </c>
    </row>
    <row r="529" s="13" customFormat="1">
      <c r="A529" s="13"/>
      <c r="B529" s="235"/>
      <c r="C529" s="236"/>
      <c r="D529" s="233" t="s">
        <v>178</v>
      </c>
      <c r="E529" s="237" t="s">
        <v>19</v>
      </c>
      <c r="F529" s="238" t="s">
        <v>1288</v>
      </c>
      <c r="G529" s="236"/>
      <c r="H529" s="239">
        <v>14.6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178</v>
      </c>
      <c r="AU529" s="245" t="s">
        <v>79</v>
      </c>
      <c r="AV529" s="13" t="s">
        <v>79</v>
      </c>
      <c r="AW529" s="13" t="s">
        <v>31</v>
      </c>
      <c r="AX529" s="13" t="s">
        <v>77</v>
      </c>
      <c r="AY529" s="245" t="s">
        <v>161</v>
      </c>
    </row>
    <row r="530" s="2" customFormat="1" ht="16.5" customHeight="1">
      <c r="A530" s="41"/>
      <c r="B530" s="42"/>
      <c r="C530" s="271" t="s">
        <v>1289</v>
      </c>
      <c r="D530" s="271" t="s">
        <v>715</v>
      </c>
      <c r="E530" s="272" t="s">
        <v>1290</v>
      </c>
      <c r="F530" s="273" t="s">
        <v>1291</v>
      </c>
      <c r="G530" s="274" t="s">
        <v>189</v>
      </c>
      <c r="H530" s="275">
        <v>15.33</v>
      </c>
      <c r="I530" s="276"/>
      <c r="J530" s="277">
        <f>ROUND(I530*H530,2)</f>
        <v>0</v>
      </c>
      <c r="K530" s="273" t="s">
        <v>167</v>
      </c>
      <c r="L530" s="278"/>
      <c r="M530" s="279" t="s">
        <v>19</v>
      </c>
      <c r="N530" s="280" t="s">
        <v>40</v>
      </c>
      <c r="O530" s="87"/>
      <c r="P530" s="224">
        <f>O530*H530</f>
        <v>0</v>
      </c>
      <c r="Q530" s="224">
        <v>0.00076000000000000004</v>
      </c>
      <c r="R530" s="224">
        <f>Q530*H530</f>
        <v>0.011650800000000001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211</v>
      </c>
      <c r="AT530" s="226" t="s">
        <v>715</v>
      </c>
      <c r="AU530" s="226" t="s">
        <v>79</v>
      </c>
      <c r="AY530" s="20" t="s">
        <v>161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168</v>
      </c>
      <c r="BM530" s="226" t="s">
        <v>1292</v>
      </c>
    </row>
    <row r="531" s="13" customFormat="1">
      <c r="A531" s="13"/>
      <c r="B531" s="235"/>
      <c r="C531" s="236"/>
      <c r="D531" s="233" t="s">
        <v>178</v>
      </c>
      <c r="E531" s="236"/>
      <c r="F531" s="238" t="s">
        <v>1293</v>
      </c>
      <c r="G531" s="236"/>
      <c r="H531" s="239">
        <v>15.33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178</v>
      </c>
      <c r="AU531" s="245" t="s">
        <v>79</v>
      </c>
      <c r="AV531" s="13" t="s">
        <v>79</v>
      </c>
      <c r="AW531" s="13" t="s">
        <v>4</v>
      </c>
      <c r="AX531" s="13" t="s">
        <v>77</v>
      </c>
      <c r="AY531" s="245" t="s">
        <v>161</v>
      </c>
    </row>
    <row r="532" s="2" customFormat="1" ht="16.5" customHeight="1">
      <c r="A532" s="41"/>
      <c r="B532" s="42"/>
      <c r="C532" s="215" t="s">
        <v>1294</v>
      </c>
      <c r="D532" s="215" t="s">
        <v>163</v>
      </c>
      <c r="E532" s="216" t="s">
        <v>1295</v>
      </c>
      <c r="F532" s="217" t="s">
        <v>1296</v>
      </c>
      <c r="G532" s="218" t="s">
        <v>189</v>
      </c>
      <c r="H532" s="219">
        <v>203.30000000000001</v>
      </c>
      <c r="I532" s="220"/>
      <c r="J532" s="221">
        <f>ROUND(I532*H532,2)</f>
        <v>0</v>
      </c>
      <c r="K532" s="217" t="s">
        <v>167</v>
      </c>
      <c r="L532" s="47"/>
      <c r="M532" s="222" t="s">
        <v>19</v>
      </c>
      <c r="N532" s="223" t="s">
        <v>40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168</v>
      </c>
      <c r="AT532" s="226" t="s">
        <v>163</v>
      </c>
      <c r="AU532" s="226" t="s">
        <v>79</v>
      </c>
      <c r="AY532" s="20" t="s">
        <v>161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77</v>
      </c>
      <c r="BK532" s="227">
        <f>ROUND(I532*H532,2)</f>
        <v>0</v>
      </c>
      <c r="BL532" s="20" t="s">
        <v>168</v>
      </c>
      <c r="BM532" s="226" t="s">
        <v>1297</v>
      </c>
    </row>
    <row r="533" s="2" customFormat="1">
      <c r="A533" s="41"/>
      <c r="B533" s="42"/>
      <c r="C533" s="43"/>
      <c r="D533" s="228" t="s">
        <v>170</v>
      </c>
      <c r="E533" s="43"/>
      <c r="F533" s="229" t="s">
        <v>1298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170</v>
      </c>
      <c r="AU533" s="20" t="s">
        <v>79</v>
      </c>
    </row>
    <row r="534" s="2" customFormat="1" ht="16.5" customHeight="1">
      <c r="A534" s="41"/>
      <c r="B534" s="42"/>
      <c r="C534" s="271" t="s">
        <v>1299</v>
      </c>
      <c r="D534" s="271" t="s">
        <v>715</v>
      </c>
      <c r="E534" s="272" t="s">
        <v>1300</v>
      </c>
      <c r="F534" s="273" t="s">
        <v>1301</v>
      </c>
      <c r="G534" s="274" t="s">
        <v>189</v>
      </c>
      <c r="H534" s="275">
        <v>88.515000000000001</v>
      </c>
      <c r="I534" s="276"/>
      <c r="J534" s="277">
        <f>ROUND(I534*H534,2)</f>
        <v>0</v>
      </c>
      <c r="K534" s="273" t="s">
        <v>167</v>
      </c>
      <c r="L534" s="278"/>
      <c r="M534" s="279" t="s">
        <v>19</v>
      </c>
      <c r="N534" s="280" t="s">
        <v>40</v>
      </c>
      <c r="O534" s="87"/>
      <c r="P534" s="224">
        <f>O534*H534</f>
        <v>0</v>
      </c>
      <c r="Q534" s="224">
        <v>0.00010000000000000001</v>
      </c>
      <c r="R534" s="224">
        <f>Q534*H534</f>
        <v>0.0088515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211</v>
      </c>
      <c r="AT534" s="226" t="s">
        <v>715</v>
      </c>
      <c r="AU534" s="226" t="s">
        <v>79</v>
      </c>
      <c r="AY534" s="20" t="s">
        <v>161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77</v>
      </c>
      <c r="BK534" s="227">
        <f>ROUND(I534*H534,2)</f>
        <v>0</v>
      </c>
      <c r="BL534" s="20" t="s">
        <v>168</v>
      </c>
      <c r="BM534" s="226" t="s">
        <v>1302</v>
      </c>
    </row>
    <row r="535" s="13" customFormat="1">
      <c r="A535" s="13"/>
      <c r="B535" s="235"/>
      <c r="C535" s="236"/>
      <c r="D535" s="233" t="s">
        <v>178</v>
      </c>
      <c r="E535" s="237" t="s">
        <v>19</v>
      </c>
      <c r="F535" s="238" t="s">
        <v>1303</v>
      </c>
      <c r="G535" s="236"/>
      <c r="H535" s="239">
        <v>84.299999999999997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178</v>
      </c>
      <c r="AU535" s="245" t="s">
        <v>79</v>
      </c>
      <c r="AV535" s="13" t="s">
        <v>79</v>
      </c>
      <c r="AW535" s="13" t="s">
        <v>31</v>
      </c>
      <c r="AX535" s="13" t="s">
        <v>77</v>
      </c>
      <c r="AY535" s="245" t="s">
        <v>161</v>
      </c>
    </row>
    <row r="536" s="13" customFormat="1">
      <c r="A536" s="13"/>
      <c r="B536" s="235"/>
      <c r="C536" s="236"/>
      <c r="D536" s="233" t="s">
        <v>178</v>
      </c>
      <c r="E536" s="236"/>
      <c r="F536" s="238" t="s">
        <v>1304</v>
      </c>
      <c r="G536" s="236"/>
      <c r="H536" s="239">
        <v>88.515000000000001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178</v>
      </c>
      <c r="AU536" s="245" t="s">
        <v>79</v>
      </c>
      <c r="AV536" s="13" t="s">
        <v>79</v>
      </c>
      <c r="AW536" s="13" t="s">
        <v>4</v>
      </c>
      <c r="AX536" s="13" t="s">
        <v>77</v>
      </c>
      <c r="AY536" s="245" t="s">
        <v>161</v>
      </c>
    </row>
    <row r="537" s="2" customFormat="1" ht="16.5" customHeight="1">
      <c r="A537" s="41"/>
      <c r="B537" s="42"/>
      <c r="C537" s="271" t="s">
        <v>1305</v>
      </c>
      <c r="D537" s="271" t="s">
        <v>715</v>
      </c>
      <c r="E537" s="272" t="s">
        <v>1306</v>
      </c>
      <c r="F537" s="273" t="s">
        <v>1307</v>
      </c>
      <c r="G537" s="274" t="s">
        <v>189</v>
      </c>
      <c r="H537" s="275">
        <v>70.769999999999996</v>
      </c>
      <c r="I537" s="276"/>
      <c r="J537" s="277">
        <f>ROUND(I537*H537,2)</f>
        <v>0</v>
      </c>
      <c r="K537" s="273" t="s">
        <v>167</v>
      </c>
      <c r="L537" s="278"/>
      <c r="M537" s="279" t="s">
        <v>19</v>
      </c>
      <c r="N537" s="280" t="s">
        <v>40</v>
      </c>
      <c r="O537" s="87"/>
      <c r="P537" s="224">
        <f>O537*H537</f>
        <v>0</v>
      </c>
      <c r="Q537" s="224">
        <v>4.0000000000000003E-05</v>
      </c>
      <c r="R537" s="224">
        <f>Q537*H537</f>
        <v>0.0028308000000000001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211</v>
      </c>
      <c r="AT537" s="226" t="s">
        <v>715</v>
      </c>
      <c r="AU537" s="226" t="s">
        <v>79</v>
      </c>
      <c r="AY537" s="20" t="s">
        <v>161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168</v>
      </c>
      <c r="BM537" s="226" t="s">
        <v>1308</v>
      </c>
    </row>
    <row r="538" s="13" customFormat="1">
      <c r="A538" s="13"/>
      <c r="B538" s="235"/>
      <c r="C538" s="236"/>
      <c r="D538" s="233" t="s">
        <v>178</v>
      </c>
      <c r="E538" s="237" t="s">
        <v>19</v>
      </c>
      <c r="F538" s="238" t="s">
        <v>1309</v>
      </c>
      <c r="G538" s="236"/>
      <c r="H538" s="239">
        <v>67.400000000000006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178</v>
      </c>
      <c r="AU538" s="245" t="s">
        <v>79</v>
      </c>
      <c r="AV538" s="13" t="s">
        <v>79</v>
      </c>
      <c r="AW538" s="13" t="s">
        <v>31</v>
      </c>
      <c r="AX538" s="13" t="s">
        <v>77</v>
      </c>
      <c r="AY538" s="245" t="s">
        <v>161</v>
      </c>
    </row>
    <row r="539" s="13" customFormat="1">
      <c r="A539" s="13"/>
      <c r="B539" s="235"/>
      <c r="C539" s="236"/>
      <c r="D539" s="233" t="s">
        <v>178</v>
      </c>
      <c r="E539" s="236"/>
      <c r="F539" s="238" t="s">
        <v>1310</v>
      </c>
      <c r="G539" s="236"/>
      <c r="H539" s="239">
        <v>70.769999999999996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178</v>
      </c>
      <c r="AU539" s="245" t="s">
        <v>79</v>
      </c>
      <c r="AV539" s="13" t="s">
        <v>79</v>
      </c>
      <c r="AW539" s="13" t="s">
        <v>4</v>
      </c>
      <c r="AX539" s="13" t="s">
        <v>77</v>
      </c>
      <c r="AY539" s="245" t="s">
        <v>161</v>
      </c>
    </row>
    <row r="540" s="2" customFormat="1" ht="16.5" customHeight="1">
      <c r="A540" s="41"/>
      <c r="B540" s="42"/>
      <c r="C540" s="271" t="s">
        <v>1311</v>
      </c>
      <c r="D540" s="271" t="s">
        <v>715</v>
      </c>
      <c r="E540" s="272" t="s">
        <v>1312</v>
      </c>
      <c r="F540" s="273" t="s">
        <v>1313</v>
      </c>
      <c r="G540" s="274" t="s">
        <v>189</v>
      </c>
      <c r="H540" s="275">
        <v>23.73</v>
      </c>
      <c r="I540" s="276"/>
      <c r="J540" s="277">
        <f>ROUND(I540*H540,2)</f>
        <v>0</v>
      </c>
      <c r="K540" s="273" t="s">
        <v>167</v>
      </c>
      <c r="L540" s="278"/>
      <c r="M540" s="279" t="s">
        <v>19</v>
      </c>
      <c r="N540" s="280" t="s">
        <v>40</v>
      </c>
      <c r="O540" s="87"/>
      <c r="P540" s="224">
        <f>O540*H540</f>
        <v>0</v>
      </c>
      <c r="Q540" s="224">
        <v>0.00029999999999999997</v>
      </c>
      <c r="R540" s="224">
        <f>Q540*H540</f>
        <v>0.0071189999999999995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211</v>
      </c>
      <c r="AT540" s="226" t="s">
        <v>715</v>
      </c>
      <c r="AU540" s="226" t="s">
        <v>79</v>
      </c>
      <c r="AY540" s="20" t="s">
        <v>161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168</v>
      </c>
      <c r="BM540" s="226" t="s">
        <v>1314</v>
      </c>
    </row>
    <row r="541" s="13" customFormat="1">
      <c r="A541" s="13"/>
      <c r="B541" s="235"/>
      <c r="C541" s="236"/>
      <c r="D541" s="233" t="s">
        <v>178</v>
      </c>
      <c r="E541" s="237" t="s">
        <v>19</v>
      </c>
      <c r="F541" s="238" t="s">
        <v>1315</v>
      </c>
      <c r="G541" s="236"/>
      <c r="H541" s="239">
        <v>22.600000000000001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178</v>
      </c>
      <c r="AU541" s="245" t="s">
        <v>79</v>
      </c>
      <c r="AV541" s="13" t="s">
        <v>79</v>
      </c>
      <c r="AW541" s="13" t="s">
        <v>31</v>
      </c>
      <c r="AX541" s="13" t="s">
        <v>77</v>
      </c>
      <c r="AY541" s="245" t="s">
        <v>161</v>
      </c>
    </row>
    <row r="542" s="13" customFormat="1">
      <c r="A542" s="13"/>
      <c r="B542" s="235"/>
      <c r="C542" s="236"/>
      <c r="D542" s="233" t="s">
        <v>178</v>
      </c>
      <c r="E542" s="236"/>
      <c r="F542" s="238" t="s">
        <v>1316</v>
      </c>
      <c r="G542" s="236"/>
      <c r="H542" s="239">
        <v>23.73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178</v>
      </c>
      <c r="AU542" s="245" t="s">
        <v>79</v>
      </c>
      <c r="AV542" s="13" t="s">
        <v>79</v>
      </c>
      <c r="AW542" s="13" t="s">
        <v>4</v>
      </c>
      <c r="AX542" s="13" t="s">
        <v>77</v>
      </c>
      <c r="AY542" s="245" t="s">
        <v>161</v>
      </c>
    </row>
    <row r="543" s="2" customFormat="1" ht="16.5" customHeight="1">
      <c r="A543" s="41"/>
      <c r="B543" s="42"/>
      <c r="C543" s="271" t="s">
        <v>1317</v>
      </c>
      <c r="D543" s="271" t="s">
        <v>715</v>
      </c>
      <c r="E543" s="272" t="s">
        <v>1318</v>
      </c>
      <c r="F543" s="273" t="s">
        <v>1319</v>
      </c>
      <c r="G543" s="274" t="s">
        <v>189</v>
      </c>
      <c r="H543" s="275">
        <v>30.449999999999999</v>
      </c>
      <c r="I543" s="276"/>
      <c r="J543" s="277">
        <f>ROUND(I543*H543,2)</f>
        <v>0</v>
      </c>
      <c r="K543" s="273" t="s">
        <v>167</v>
      </c>
      <c r="L543" s="278"/>
      <c r="M543" s="279" t="s">
        <v>19</v>
      </c>
      <c r="N543" s="280" t="s">
        <v>40</v>
      </c>
      <c r="O543" s="87"/>
      <c r="P543" s="224">
        <f>O543*H543</f>
        <v>0</v>
      </c>
      <c r="Q543" s="224">
        <v>0.00050000000000000001</v>
      </c>
      <c r="R543" s="224">
        <f>Q543*H543</f>
        <v>0.015225000000000001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211</v>
      </c>
      <c r="AT543" s="226" t="s">
        <v>715</v>
      </c>
      <c r="AU543" s="226" t="s">
        <v>79</v>
      </c>
      <c r="AY543" s="20" t="s">
        <v>161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77</v>
      </c>
      <c r="BK543" s="227">
        <f>ROUND(I543*H543,2)</f>
        <v>0</v>
      </c>
      <c r="BL543" s="20" t="s">
        <v>168</v>
      </c>
      <c r="BM543" s="226" t="s">
        <v>1320</v>
      </c>
    </row>
    <row r="544" s="13" customFormat="1">
      <c r="A544" s="13"/>
      <c r="B544" s="235"/>
      <c r="C544" s="236"/>
      <c r="D544" s="233" t="s">
        <v>178</v>
      </c>
      <c r="E544" s="237" t="s">
        <v>19</v>
      </c>
      <c r="F544" s="238" t="s">
        <v>1321</v>
      </c>
      <c r="G544" s="236"/>
      <c r="H544" s="239">
        <v>29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178</v>
      </c>
      <c r="AU544" s="245" t="s">
        <v>79</v>
      </c>
      <c r="AV544" s="13" t="s">
        <v>79</v>
      </c>
      <c r="AW544" s="13" t="s">
        <v>31</v>
      </c>
      <c r="AX544" s="13" t="s">
        <v>77</v>
      </c>
      <c r="AY544" s="245" t="s">
        <v>161</v>
      </c>
    </row>
    <row r="545" s="13" customFormat="1">
      <c r="A545" s="13"/>
      <c r="B545" s="235"/>
      <c r="C545" s="236"/>
      <c r="D545" s="233" t="s">
        <v>178</v>
      </c>
      <c r="E545" s="236"/>
      <c r="F545" s="238" t="s">
        <v>1322</v>
      </c>
      <c r="G545" s="236"/>
      <c r="H545" s="239">
        <v>30.449999999999999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178</v>
      </c>
      <c r="AU545" s="245" t="s">
        <v>79</v>
      </c>
      <c r="AV545" s="13" t="s">
        <v>79</v>
      </c>
      <c r="AW545" s="13" t="s">
        <v>4</v>
      </c>
      <c r="AX545" s="13" t="s">
        <v>77</v>
      </c>
      <c r="AY545" s="245" t="s">
        <v>161</v>
      </c>
    </row>
    <row r="546" s="2" customFormat="1" ht="24.15" customHeight="1">
      <c r="A546" s="41"/>
      <c r="B546" s="42"/>
      <c r="C546" s="215" t="s">
        <v>1323</v>
      </c>
      <c r="D546" s="215" t="s">
        <v>163</v>
      </c>
      <c r="E546" s="216" t="s">
        <v>1324</v>
      </c>
      <c r="F546" s="217" t="s">
        <v>1325</v>
      </c>
      <c r="G546" s="218" t="s">
        <v>166</v>
      </c>
      <c r="H546" s="219">
        <v>205.21199999999999</v>
      </c>
      <c r="I546" s="220"/>
      <c r="J546" s="221">
        <f>ROUND(I546*H546,2)</f>
        <v>0</v>
      </c>
      <c r="K546" s="217" t="s">
        <v>167</v>
      </c>
      <c r="L546" s="47"/>
      <c r="M546" s="222" t="s">
        <v>19</v>
      </c>
      <c r="N546" s="223" t="s">
        <v>40</v>
      </c>
      <c r="O546" s="87"/>
      <c r="P546" s="224">
        <f>O546*H546</f>
        <v>0</v>
      </c>
      <c r="Q546" s="224">
        <v>0.00363</v>
      </c>
      <c r="R546" s="224">
        <f>Q546*H546</f>
        <v>0.74491955999999993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168</v>
      </c>
      <c r="AT546" s="226" t="s">
        <v>163</v>
      </c>
      <c r="AU546" s="226" t="s">
        <v>79</v>
      </c>
      <c r="AY546" s="20" t="s">
        <v>161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77</v>
      </c>
      <c r="BK546" s="227">
        <f>ROUND(I546*H546,2)</f>
        <v>0</v>
      </c>
      <c r="BL546" s="20" t="s">
        <v>168</v>
      </c>
      <c r="BM546" s="226" t="s">
        <v>1326</v>
      </c>
    </row>
    <row r="547" s="2" customFormat="1">
      <c r="A547" s="41"/>
      <c r="B547" s="42"/>
      <c r="C547" s="43"/>
      <c r="D547" s="228" t="s">
        <v>170</v>
      </c>
      <c r="E547" s="43"/>
      <c r="F547" s="229" t="s">
        <v>1327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170</v>
      </c>
      <c r="AU547" s="20" t="s">
        <v>79</v>
      </c>
    </row>
    <row r="548" s="13" customFormat="1">
      <c r="A548" s="13"/>
      <c r="B548" s="235"/>
      <c r="C548" s="236"/>
      <c r="D548" s="233" t="s">
        <v>178</v>
      </c>
      <c r="E548" s="237" t="s">
        <v>19</v>
      </c>
      <c r="F548" s="238" t="s">
        <v>599</v>
      </c>
      <c r="G548" s="236"/>
      <c r="H548" s="239">
        <v>195.44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178</v>
      </c>
      <c r="AU548" s="245" t="s">
        <v>79</v>
      </c>
      <c r="AV548" s="13" t="s">
        <v>79</v>
      </c>
      <c r="AW548" s="13" t="s">
        <v>31</v>
      </c>
      <c r="AX548" s="13" t="s">
        <v>77</v>
      </c>
      <c r="AY548" s="245" t="s">
        <v>161</v>
      </c>
    </row>
    <row r="549" s="13" customFormat="1">
      <c r="A549" s="13"/>
      <c r="B549" s="235"/>
      <c r="C549" s="236"/>
      <c r="D549" s="233" t="s">
        <v>178</v>
      </c>
      <c r="E549" s="236"/>
      <c r="F549" s="238" t="s">
        <v>1328</v>
      </c>
      <c r="G549" s="236"/>
      <c r="H549" s="239">
        <v>205.21199999999999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178</v>
      </c>
      <c r="AU549" s="245" t="s">
        <v>79</v>
      </c>
      <c r="AV549" s="13" t="s">
        <v>79</v>
      </c>
      <c r="AW549" s="13" t="s">
        <v>4</v>
      </c>
      <c r="AX549" s="13" t="s">
        <v>77</v>
      </c>
      <c r="AY549" s="245" t="s">
        <v>161</v>
      </c>
    </row>
    <row r="550" s="2" customFormat="1" ht="24.15" customHeight="1">
      <c r="A550" s="41"/>
      <c r="B550" s="42"/>
      <c r="C550" s="215" t="s">
        <v>1329</v>
      </c>
      <c r="D550" s="215" t="s">
        <v>163</v>
      </c>
      <c r="E550" s="216" t="s">
        <v>1330</v>
      </c>
      <c r="F550" s="217" t="s">
        <v>1331</v>
      </c>
      <c r="G550" s="218" t="s">
        <v>166</v>
      </c>
      <c r="H550" s="219">
        <v>45.609999999999999</v>
      </c>
      <c r="I550" s="220"/>
      <c r="J550" s="221">
        <f>ROUND(I550*H550,2)</f>
        <v>0</v>
      </c>
      <c r="K550" s="217" t="s">
        <v>167</v>
      </c>
      <c r="L550" s="47"/>
      <c r="M550" s="222" t="s">
        <v>19</v>
      </c>
      <c r="N550" s="223" t="s">
        <v>40</v>
      </c>
      <c r="O550" s="87"/>
      <c r="P550" s="224">
        <f>O550*H550</f>
        <v>0</v>
      </c>
      <c r="Q550" s="224">
        <v>0.00038999999999999999</v>
      </c>
      <c r="R550" s="224">
        <f>Q550*H550</f>
        <v>0.017787899999999999</v>
      </c>
      <c r="S550" s="224">
        <v>1.0000000000000001E-05</v>
      </c>
      <c r="T550" s="225">
        <f>S550*H550</f>
        <v>0.00045610000000000003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6" t="s">
        <v>168</v>
      </c>
      <c r="AT550" s="226" t="s">
        <v>163</v>
      </c>
      <c r="AU550" s="226" t="s">
        <v>79</v>
      </c>
      <c r="AY550" s="20" t="s">
        <v>161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20" t="s">
        <v>77</v>
      </c>
      <c r="BK550" s="227">
        <f>ROUND(I550*H550,2)</f>
        <v>0</v>
      </c>
      <c r="BL550" s="20" t="s">
        <v>168</v>
      </c>
      <c r="BM550" s="226" t="s">
        <v>1332</v>
      </c>
    </row>
    <row r="551" s="2" customFormat="1">
      <c r="A551" s="41"/>
      <c r="B551" s="42"/>
      <c r="C551" s="43"/>
      <c r="D551" s="228" t="s">
        <v>170</v>
      </c>
      <c r="E551" s="43"/>
      <c r="F551" s="229" t="s">
        <v>1333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170</v>
      </c>
      <c r="AU551" s="20" t="s">
        <v>79</v>
      </c>
    </row>
    <row r="552" s="13" customFormat="1">
      <c r="A552" s="13"/>
      <c r="B552" s="235"/>
      <c r="C552" s="236"/>
      <c r="D552" s="233" t="s">
        <v>178</v>
      </c>
      <c r="E552" s="237" t="s">
        <v>19</v>
      </c>
      <c r="F552" s="238" t="s">
        <v>1334</v>
      </c>
      <c r="G552" s="236"/>
      <c r="H552" s="239">
        <v>45.609999999999999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178</v>
      </c>
      <c r="AU552" s="245" t="s">
        <v>79</v>
      </c>
      <c r="AV552" s="13" t="s">
        <v>79</v>
      </c>
      <c r="AW552" s="13" t="s">
        <v>31</v>
      </c>
      <c r="AX552" s="13" t="s">
        <v>77</v>
      </c>
      <c r="AY552" s="245" t="s">
        <v>161</v>
      </c>
    </row>
    <row r="553" s="12" customFormat="1" ht="22.8" customHeight="1">
      <c r="A553" s="12"/>
      <c r="B553" s="199"/>
      <c r="C553" s="200"/>
      <c r="D553" s="201" t="s">
        <v>68</v>
      </c>
      <c r="E553" s="213" t="s">
        <v>1335</v>
      </c>
      <c r="F553" s="213" t="s">
        <v>1336</v>
      </c>
      <c r="G553" s="200"/>
      <c r="H553" s="200"/>
      <c r="I553" s="203"/>
      <c r="J553" s="214">
        <f>BK553</f>
        <v>0</v>
      </c>
      <c r="K553" s="200"/>
      <c r="L553" s="205"/>
      <c r="M553" s="206"/>
      <c r="N553" s="207"/>
      <c r="O553" s="207"/>
      <c r="P553" s="208">
        <f>SUM(P554:P600)</f>
        <v>0</v>
      </c>
      <c r="Q553" s="207"/>
      <c r="R553" s="208">
        <f>SUM(R554:R600)</f>
        <v>27.043128499999998</v>
      </c>
      <c r="S553" s="207"/>
      <c r="T553" s="209">
        <f>SUM(T554:T600)</f>
        <v>16.267545000000002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0" t="s">
        <v>77</v>
      </c>
      <c r="AT553" s="211" t="s">
        <v>68</v>
      </c>
      <c r="AU553" s="211" t="s">
        <v>77</v>
      </c>
      <c r="AY553" s="210" t="s">
        <v>161</v>
      </c>
      <c r="BK553" s="212">
        <f>SUM(BK554:BK600)</f>
        <v>0</v>
      </c>
    </row>
    <row r="554" s="2" customFormat="1" ht="24.15" customHeight="1">
      <c r="A554" s="41"/>
      <c r="B554" s="42"/>
      <c r="C554" s="215" t="s">
        <v>1337</v>
      </c>
      <c r="D554" s="215" t="s">
        <v>163</v>
      </c>
      <c r="E554" s="216" t="s">
        <v>1338</v>
      </c>
      <c r="F554" s="217" t="s">
        <v>1339</v>
      </c>
      <c r="G554" s="218" t="s">
        <v>166</v>
      </c>
      <c r="H554" s="219">
        <v>647.23299999999995</v>
      </c>
      <c r="I554" s="220"/>
      <c r="J554" s="221">
        <f>ROUND(I554*H554,2)</f>
        <v>0</v>
      </c>
      <c r="K554" s="217" t="s">
        <v>167</v>
      </c>
      <c r="L554" s="47"/>
      <c r="M554" s="222" t="s">
        <v>19</v>
      </c>
      <c r="N554" s="223" t="s">
        <v>40</v>
      </c>
      <c r="O554" s="87"/>
      <c r="P554" s="224">
        <f>O554*H554</f>
        <v>0</v>
      </c>
      <c r="Q554" s="224">
        <v>0.021000000000000001</v>
      </c>
      <c r="R554" s="224">
        <f>Q554*H554</f>
        <v>13.591892999999999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168</v>
      </c>
      <c r="AT554" s="226" t="s">
        <v>163</v>
      </c>
      <c r="AU554" s="226" t="s">
        <v>79</v>
      </c>
      <c r="AY554" s="20" t="s">
        <v>161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77</v>
      </c>
      <c r="BK554" s="227">
        <f>ROUND(I554*H554,2)</f>
        <v>0</v>
      </c>
      <c r="BL554" s="20" t="s">
        <v>168</v>
      </c>
      <c r="BM554" s="226" t="s">
        <v>1340</v>
      </c>
    </row>
    <row r="555" s="2" customFormat="1">
      <c r="A555" s="41"/>
      <c r="B555" s="42"/>
      <c r="C555" s="43"/>
      <c r="D555" s="228" t="s">
        <v>170</v>
      </c>
      <c r="E555" s="43"/>
      <c r="F555" s="229" t="s">
        <v>1341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170</v>
      </c>
      <c r="AU555" s="20" t="s">
        <v>79</v>
      </c>
    </row>
    <row r="556" s="14" customFormat="1">
      <c r="A556" s="14"/>
      <c r="B556" s="246"/>
      <c r="C556" s="247"/>
      <c r="D556" s="233" t="s">
        <v>178</v>
      </c>
      <c r="E556" s="248" t="s">
        <v>19</v>
      </c>
      <c r="F556" s="249" t="s">
        <v>286</v>
      </c>
      <c r="G556" s="247"/>
      <c r="H556" s="248" t="s">
        <v>19</v>
      </c>
      <c r="I556" s="250"/>
      <c r="J556" s="247"/>
      <c r="K556" s="247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178</v>
      </c>
      <c r="AU556" s="255" t="s">
        <v>79</v>
      </c>
      <c r="AV556" s="14" t="s">
        <v>77</v>
      </c>
      <c r="AW556" s="14" t="s">
        <v>31</v>
      </c>
      <c r="AX556" s="14" t="s">
        <v>69</v>
      </c>
      <c r="AY556" s="255" t="s">
        <v>161</v>
      </c>
    </row>
    <row r="557" s="13" customFormat="1">
      <c r="A557" s="13"/>
      <c r="B557" s="235"/>
      <c r="C557" s="236"/>
      <c r="D557" s="233" t="s">
        <v>178</v>
      </c>
      <c r="E557" s="237" t="s">
        <v>19</v>
      </c>
      <c r="F557" s="238" t="s">
        <v>1342</v>
      </c>
      <c r="G557" s="236"/>
      <c r="H557" s="239">
        <v>280.75200000000001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178</v>
      </c>
      <c r="AU557" s="245" t="s">
        <v>79</v>
      </c>
      <c r="AV557" s="13" t="s">
        <v>79</v>
      </c>
      <c r="AW557" s="13" t="s">
        <v>31</v>
      </c>
      <c r="AX557" s="13" t="s">
        <v>69</v>
      </c>
      <c r="AY557" s="245" t="s">
        <v>161</v>
      </c>
    </row>
    <row r="558" s="13" customFormat="1">
      <c r="A558" s="13"/>
      <c r="B558" s="235"/>
      <c r="C558" s="236"/>
      <c r="D558" s="233" t="s">
        <v>178</v>
      </c>
      <c r="E558" s="237" t="s">
        <v>19</v>
      </c>
      <c r="F558" s="238" t="s">
        <v>1343</v>
      </c>
      <c r="G558" s="236"/>
      <c r="H558" s="239">
        <v>197.25200000000001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178</v>
      </c>
      <c r="AU558" s="245" t="s">
        <v>79</v>
      </c>
      <c r="AV558" s="13" t="s">
        <v>79</v>
      </c>
      <c r="AW558" s="13" t="s">
        <v>31</v>
      </c>
      <c r="AX558" s="13" t="s">
        <v>69</v>
      </c>
      <c r="AY558" s="245" t="s">
        <v>161</v>
      </c>
    </row>
    <row r="559" s="14" customFormat="1">
      <c r="A559" s="14"/>
      <c r="B559" s="246"/>
      <c r="C559" s="247"/>
      <c r="D559" s="233" t="s">
        <v>178</v>
      </c>
      <c r="E559" s="248" t="s">
        <v>19</v>
      </c>
      <c r="F559" s="249" t="s">
        <v>305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178</v>
      </c>
      <c r="AU559" s="255" t="s">
        <v>79</v>
      </c>
      <c r="AV559" s="14" t="s">
        <v>77</v>
      </c>
      <c r="AW559" s="14" t="s">
        <v>31</v>
      </c>
      <c r="AX559" s="14" t="s">
        <v>69</v>
      </c>
      <c r="AY559" s="255" t="s">
        <v>161</v>
      </c>
    </row>
    <row r="560" s="13" customFormat="1">
      <c r="A560" s="13"/>
      <c r="B560" s="235"/>
      <c r="C560" s="236"/>
      <c r="D560" s="233" t="s">
        <v>178</v>
      </c>
      <c r="E560" s="237" t="s">
        <v>19</v>
      </c>
      <c r="F560" s="238" t="s">
        <v>1344</v>
      </c>
      <c r="G560" s="236"/>
      <c r="H560" s="239">
        <v>169.22900000000001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178</v>
      </c>
      <c r="AU560" s="245" t="s">
        <v>79</v>
      </c>
      <c r="AV560" s="13" t="s">
        <v>79</v>
      </c>
      <c r="AW560" s="13" t="s">
        <v>31</v>
      </c>
      <c r="AX560" s="13" t="s">
        <v>69</v>
      </c>
      <c r="AY560" s="245" t="s">
        <v>161</v>
      </c>
    </row>
    <row r="561" s="15" customFormat="1">
      <c r="A561" s="15"/>
      <c r="B561" s="256"/>
      <c r="C561" s="257"/>
      <c r="D561" s="233" t="s">
        <v>178</v>
      </c>
      <c r="E561" s="258" t="s">
        <v>19</v>
      </c>
      <c r="F561" s="259" t="s">
        <v>221</v>
      </c>
      <c r="G561" s="257"/>
      <c r="H561" s="260">
        <v>647.23299999999995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178</v>
      </c>
      <c r="AU561" s="266" t="s">
        <v>79</v>
      </c>
      <c r="AV561" s="15" t="s">
        <v>168</v>
      </c>
      <c r="AW561" s="15" t="s">
        <v>31</v>
      </c>
      <c r="AX561" s="15" t="s">
        <v>77</v>
      </c>
      <c r="AY561" s="266" t="s">
        <v>161</v>
      </c>
    </row>
    <row r="562" s="2" customFormat="1" ht="24.15" customHeight="1">
      <c r="A562" s="41"/>
      <c r="B562" s="42"/>
      <c r="C562" s="215" t="s">
        <v>1345</v>
      </c>
      <c r="D562" s="215" t="s">
        <v>163</v>
      </c>
      <c r="E562" s="216" t="s">
        <v>1346</v>
      </c>
      <c r="F562" s="217" t="s">
        <v>1347</v>
      </c>
      <c r="G562" s="218" t="s">
        <v>189</v>
      </c>
      <c r="H562" s="219">
        <v>1354.5</v>
      </c>
      <c r="I562" s="220"/>
      <c r="J562" s="221">
        <f>ROUND(I562*H562,2)</f>
        <v>0</v>
      </c>
      <c r="K562" s="217" t="s">
        <v>167</v>
      </c>
      <c r="L562" s="47"/>
      <c r="M562" s="222" t="s">
        <v>19</v>
      </c>
      <c r="N562" s="223" t="s">
        <v>40</v>
      </c>
      <c r="O562" s="87"/>
      <c r="P562" s="224">
        <f>O562*H562</f>
        <v>0</v>
      </c>
      <c r="Q562" s="224">
        <v>0.0017799999999999999</v>
      </c>
      <c r="R562" s="224">
        <f>Q562*H562</f>
        <v>2.4110099999999997</v>
      </c>
      <c r="S562" s="224">
        <v>1.0000000000000001E-05</v>
      </c>
      <c r="T562" s="225">
        <f>S562*H562</f>
        <v>0.013545000000000002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168</v>
      </c>
      <c r="AT562" s="226" t="s">
        <v>163</v>
      </c>
      <c r="AU562" s="226" t="s">
        <v>79</v>
      </c>
      <c r="AY562" s="20" t="s">
        <v>161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77</v>
      </c>
      <c r="BK562" s="227">
        <f>ROUND(I562*H562,2)</f>
        <v>0</v>
      </c>
      <c r="BL562" s="20" t="s">
        <v>168</v>
      </c>
      <c r="BM562" s="226" t="s">
        <v>1348</v>
      </c>
    </row>
    <row r="563" s="2" customFormat="1">
      <c r="A563" s="41"/>
      <c r="B563" s="42"/>
      <c r="C563" s="43"/>
      <c r="D563" s="228" t="s">
        <v>170</v>
      </c>
      <c r="E563" s="43"/>
      <c r="F563" s="229" t="s">
        <v>1349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170</v>
      </c>
      <c r="AU563" s="20" t="s">
        <v>79</v>
      </c>
    </row>
    <row r="564" s="13" customFormat="1">
      <c r="A564" s="13"/>
      <c r="B564" s="235"/>
      <c r="C564" s="236"/>
      <c r="D564" s="233" t="s">
        <v>178</v>
      </c>
      <c r="E564" s="237" t="s">
        <v>19</v>
      </c>
      <c r="F564" s="238" t="s">
        <v>1350</v>
      </c>
      <c r="G564" s="236"/>
      <c r="H564" s="239">
        <v>1354.5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178</v>
      </c>
      <c r="AU564" s="245" t="s">
        <v>79</v>
      </c>
      <c r="AV564" s="13" t="s">
        <v>79</v>
      </c>
      <c r="AW564" s="13" t="s">
        <v>31</v>
      </c>
      <c r="AX564" s="13" t="s">
        <v>77</v>
      </c>
      <c r="AY564" s="245" t="s">
        <v>161</v>
      </c>
    </row>
    <row r="565" s="2" customFormat="1" ht="21.75" customHeight="1">
      <c r="A565" s="41"/>
      <c r="B565" s="42"/>
      <c r="C565" s="215" t="s">
        <v>1351</v>
      </c>
      <c r="D565" s="215" t="s">
        <v>163</v>
      </c>
      <c r="E565" s="216" t="s">
        <v>1352</v>
      </c>
      <c r="F565" s="217" t="s">
        <v>1353</v>
      </c>
      <c r="G565" s="218" t="s">
        <v>166</v>
      </c>
      <c r="H565" s="219">
        <v>232.19999999999999</v>
      </c>
      <c r="I565" s="220"/>
      <c r="J565" s="221">
        <f>ROUND(I565*H565,2)</f>
        <v>0</v>
      </c>
      <c r="K565" s="217" t="s">
        <v>167</v>
      </c>
      <c r="L565" s="47"/>
      <c r="M565" s="222" t="s">
        <v>19</v>
      </c>
      <c r="N565" s="223" t="s">
        <v>40</v>
      </c>
      <c r="O565" s="87"/>
      <c r="P565" s="224">
        <f>O565*H565</f>
        <v>0</v>
      </c>
      <c r="Q565" s="224">
        <v>0</v>
      </c>
      <c r="R565" s="224">
        <f>Q565*H565</f>
        <v>0</v>
      </c>
      <c r="S565" s="224">
        <v>0.070000000000000007</v>
      </c>
      <c r="T565" s="225">
        <f>S565*H565</f>
        <v>16.254000000000001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6" t="s">
        <v>168</v>
      </c>
      <c r="AT565" s="226" t="s">
        <v>163</v>
      </c>
      <c r="AU565" s="226" t="s">
        <v>79</v>
      </c>
      <c r="AY565" s="20" t="s">
        <v>161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20" t="s">
        <v>77</v>
      </c>
      <c r="BK565" s="227">
        <f>ROUND(I565*H565,2)</f>
        <v>0</v>
      </c>
      <c r="BL565" s="20" t="s">
        <v>168</v>
      </c>
      <c r="BM565" s="226" t="s">
        <v>1354</v>
      </c>
    </row>
    <row r="566" s="2" customFormat="1">
      <c r="A566" s="41"/>
      <c r="B566" s="42"/>
      <c r="C566" s="43"/>
      <c r="D566" s="228" t="s">
        <v>170</v>
      </c>
      <c r="E566" s="43"/>
      <c r="F566" s="229" t="s">
        <v>1355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170</v>
      </c>
      <c r="AU566" s="20" t="s">
        <v>79</v>
      </c>
    </row>
    <row r="567" s="13" customFormat="1">
      <c r="A567" s="13"/>
      <c r="B567" s="235"/>
      <c r="C567" s="236"/>
      <c r="D567" s="233" t="s">
        <v>178</v>
      </c>
      <c r="E567" s="237" t="s">
        <v>19</v>
      </c>
      <c r="F567" s="238" t="s">
        <v>1356</v>
      </c>
      <c r="G567" s="236"/>
      <c r="H567" s="239">
        <v>232.19999999999999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178</v>
      </c>
      <c r="AU567" s="245" t="s">
        <v>79</v>
      </c>
      <c r="AV567" s="13" t="s">
        <v>79</v>
      </c>
      <c r="AW567" s="13" t="s">
        <v>31</v>
      </c>
      <c r="AX567" s="13" t="s">
        <v>77</v>
      </c>
      <c r="AY567" s="245" t="s">
        <v>161</v>
      </c>
    </row>
    <row r="568" s="2" customFormat="1" ht="21.75" customHeight="1">
      <c r="A568" s="41"/>
      <c r="B568" s="42"/>
      <c r="C568" s="215" t="s">
        <v>1357</v>
      </c>
      <c r="D568" s="215" t="s">
        <v>163</v>
      </c>
      <c r="E568" s="216" t="s">
        <v>1358</v>
      </c>
      <c r="F568" s="217" t="s">
        <v>1359</v>
      </c>
      <c r="G568" s="218" t="s">
        <v>166</v>
      </c>
      <c r="H568" s="219">
        <v>232.19999999999999</v>
      </c>
      <c r="I568" s="220"/>
      <c r="J568" s="221">
        <f>ROUND(I568*H568,2)</f>
        <v>0</v>
      </c>
      <c r="K568" s="217" t="s">
        <v>167</v>
      </c>
      <c r="L568" s="47"/>
      <c r="M568" s="222" t="s">
        <v>19</v>
      </c>
      <c r="N568" s="223" t="s">
        <v>40</v>
      </c>
      <c r="O568" s="87"/>
      <c r="P568" s="224">
        <f>O568*H568</f>
        <v>0</v>
      </c>
      <c r="Q568" s="224">
        <v>0.0064999999999999997</v>
      </c>
      <c r="R568" s="224">
        <f>Q568*H568</f>
        <v>1.5092999999999999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168</v>
      </c>
      <c r="AT568" s="226" t="s">
        <v>163</v>
      </c>
      <c r="AU568" s="226" t="s">
        <v>79</v>
      </c>
      <c r="AY568" s="20" t="s">
        <v>161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77</v>
      </c>
      <c r="BK568" s="227">
        <f>ROUND(I568*H568,2)</f>
        <v>0</v>
      </c>
      <c r="BL568" s="20" t="s">
        <v>168</v>
      </c>
      <c r="BM568" s="226" t="s">
        <v>1360</v>
      </c>
    </row>
    <row r="569" s="2" customFormat="1">
      <c r="A569" s="41"/>
      <c r="B569" s="42"/>
      <c r="C569" s="43"/>
      <c r="D569" s="228" t="s">
        <v>170</v>
      </c>
      <c r="E569" s="43"/>
      <c r="F569" s="229" t="s">
        <v>1361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170</v>
      </c>
      <c r="AU569" s="20" t="s">
        <v>79</v>
      </c>
    </row>
    <row r="570" s="2" customFormat="1" ht="21.75" customHeight="1">
      <c r="A570" s="41"/>
      <c r="B570" s="42"/>
      <c r="C570" s="215" t="s">
        <v>1362</v>
      </c>
      <c r="D570" s="215" t="s">
        <v>163</v>
      </c>
      <c r="E570" s="216" t="s">
        <v>1363</v>
      </c>
      <c r="F570" s="217" t="s">
        <v>1364</v>
      </c>
      <c r="G570" s="218" t="s">
        <v>166</v>
      </c>
      <c r="H570" s="219">
        <v>232.19999999999999</v>
      </c>
      <c r="I570" s="220"/>
      <c r="J570" s="221">
        <f>ROUND(I570*H570,2)</f>
        <v>0</v>
      </c>
      <c r="K570" s="217" t="s">
        <v>167</v>
      </c>
      <c r="L570" s="47"/>
      <c r="M570" s="222" t="s">
        <v>19</v>
      </c>
      <c r="N570" s="223" t="s">
        <v>40</v>
      </c>
      <c r="O570" s="87"/>
      <c r="P570" s="224">
        <f>O570*H570</f>
        <v>0</v>
      </c>
      <c r="Q570" s="224">
        <v>0.021000000000000001</v>
      </c>
      <c r="R570" s="224">
        <f>Q570*H570</f>
        <v>4.8761999999999999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168</v>
      </c>
      <c r="AT570" s="226" t="s">
        <v>163</v>
      </c>
      <c r="AU570" s="226" t="s">
        <v>79</v>
      </c>
      <c r="AY570" s="20" t="s">
        <v>161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77</v>
      </c>
      <c r="BK570" s="227">
        <f>ROUND(I570*H570,2)</f>
        <v>0</v>
      </c>
      <c r="BL570" s="20" t="s">
        <v>168</v>
      </c>
      <c r="BM570" s="226" t="s">
        <v>1365</v>
      </c>
    </row>
    <row r="571" s="2" customFormat="1">
      <c r="A571" s="41"/>
      <c r="B571" s="42"/>
      <c r="C571" s="43"/>
      <c r="D571" s="228" t="s">
        <v>170</v>
      </c>
      <c r="E571" s="43"/>
      <c r="F571" s="229" t="s">
        <v>1366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170</v>
      </c>
      <c r="AU571" s="20" t="s">
        <v>79</v>
      </c>
    </row>
    <row r="572" s="2" customFormat="1" ht="21.75" customHeight="1">
      <c r="A572" s="41"/>
      <c r="B572" s="42"/>
      <c r="C572" s="215" t="s">
        <v>1367</v>
      </c>
      <c r="D572" s="215" t="s">
        <v>163</v>
      </c>
      <c r="E572" s="216" t="s">
        <v>1368</v>
      </c>
      <c r="F572" s="217" t="s">
        <v>1369</v>
      </c>
      <c r="G572" s="218" t="s">
        <v>166</v>
      </c>
      <c r="H572" s="219">
        <v>232.19999999999999</v>
      </c>
      <c r="I572" s="220"/>
      <c r="J572" s="221">
        <f>ROUND(I572*H572,2)</f>
        <v>0</v>
      </c>
      <c r="K572" s="217" t="s">
        <v>167</v>
      </c>
      <c r="L572" s="47"/>
      <c r="M572" s="222" t="s">
        <v>19</v>
      </c>
      <c r="N572" s="223" t="s">
        <v>40</v>
      </c>
      <c r="O572" s="87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279</v>
      </c>
      <c r="AT572" s="226" t="s">
        <v>163</v>
      </c>
      <c r="AU572" s="226" t="s">
        <v>79</v>
      </c>
      <c r="AY572" s="20" t="s">
        <v>161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0" t="s">
        <v>77</v>
      </c>
      <c r="BK572" s="227">
        <f>ROUND(I572*H572,2)</f>
        <v>0</v>
      </c>
      <c r="BL572" s="20" t="s">
        <v>279</v>
      </c>
      <c r="BM572" s="226" t="s">
        <v>1370</v>
      </c>
    </row>
    <row r="573" s="2" customFormat="1">
      <c r="A573" s="41"/>
      <c r="B573" s="42"/>
      <c r="C573" s="43"/>
      <c r="D573" s="228" t="s">
        <v>170</v>
      </c>
      <c r="E573" s="43"/>
      <c r="F573" s="229" t="s">
        <v>1371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170</v>
      </c>
      <c r="AU573" s="20" t="s">
        <v>79</v>
      </c>
    </row>
    <row r="574" s="13" customFormat="1">
      <c r="A574" s="13"/>
      <c r="B574" s="235"/>
      <c r="C574" s="236"/>
      <c r="D574" s="233" t="s">
        <v>178</v>
      </c>
      <c r="E574" s="237" t="s">
        <v>19</v>
      </c>
      <c r="F574" s="238" t="s">
        <v>1356</v>
      </c>
      <c r="G574" s="236"/>
      <c r="H574" s="239">
        <v>232.19999999999999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178</v>
      </c>
      <c r="AU574" s="245" t="s">
        <v>79</v>
      </c>
      <c r="AV574" s="13" t="s">
        <v>79</v>
      </c>
      <c r="AW574" s="13" t="s">
        <v>31</v>
      </c>
      <c r="AX574" s="13" t="s">
        <v>77</v>
      </c>
      <c r="AY574" s="245" t="s">
        <v>161</v>
      </c>
    </row>
    <row r="575" s="2" customFormat="1" ht="16.5" customHeight="1">
      <c r="A575" s="41"/>
      <c r="B575" s="42"/>
      <c r="C575" s="271" t="s">
        <v>1372</v>
      </c>
      <c r="D575" s="271" t="s">
        <v>715</v>
      </c>
      <c r="E575" s="272" t="s">
        <v>1373</v>
      </c>
      <c r="F575" s="273" t="s">
        <v>1374</v>
      </c>
      <c r="G575" s="274" t="s">
        <v>214</v>
      </c>
      <c r="H575" s="275">
        <v>0.073999999999999996</v>
      </c>
      <c r="I575" s="276"/>
      <c r="J575" s="277">
        <f>ROUND(I575*H575,2)</f>
        <v>0</v>
      </c>
      <c r="K575" s="273" t="s">
        <v>167</v>
      </c>
      <c r="L575" s="278"/>
      <c r="M575" s="279" t="s">
        <v>19</v>
      </c>
      <c r="N575" s="280" t="s">
        <v>40</v>
      </c>
      <c r="O575" s="87"/>
      <c r="P575" s="224">
        <f>O575*H575</f>
        <v>0</v>
      </c>
      <c r="Q575" s="224">
        <v>1</v>
      </c>
      <c r="R575" s="224">
        <f>Q575*H575</f>
        <v>0.073999999999999996</v>
      </c>
      <c r="S575" s="224">
        <v>0</v>
      </c>
      <c r="T575" s="225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6" t="s">
        <v>406</v>
      </c>
      <c r="AT575" s="226" t="s">
        <v>715</v>
      </c>
      <c r="AU575" s="226" t="s">
        <v>79</v>
      </c>
      <c r="AY575" s="20" t="s">
        <v>161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0" t="s">
        <v>77</v>
      </c>
      <c r="BK575" s="227">
        <f>ROUND(I575*H575,2)</f>
        <v>0</v>
      </c>
      <c r="BL575" s="20" t="s">
        <v>279</v>
      </c>
      <c r="BM575" s="226" t="s">
        <v>1375</v>
      </c>
    </row>
    <row r="576" s="2" customFormat="1">
      <c r="A576" s="41"/>
      <c r="B576" s="42"/>
      <c r="C576" s="43"/>
      <c r="D576" s="233" t="s">
        <v>176</v>
      </c>
      <c r="E576" s="43"/>
      <c r="F576" s="234" t="s">
        <v>1376</v>
      </c>
      <c r="G576" s="43"/>
      <c r="H576" s="43"/>
      <c r="I576" s="230"/>
      <c r="J576" s="43"/>
      <c r="K576" s="43"/>
      <c r="L576" s="47"/>
      <c r="M576" s="231"/>
      <c r="N576" s="232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176</v>
      </c>
      <c r="AU576" s="20" t="s">
        <v>79</v>
      </c>
    </row>
    <row r="577" s="13" customFormat="1">
      <c r="A577" s="13"/>
      <c r="B577" s="235"/>
      <c r="C577" s="236"/>
      <c r="D577" s="233" t="s">
        <v>178</v>
      </c>
      <c r="E577" s="236"/>
      <c r="F577" s="238" t="s">
        <v>1377</v>
      </c>
      <c r="G577" s="236"/>
      <c r="H577" s="239">
        <v>0.073999999999999996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178</v>
      </c>
      <c r="AU577" s="245" t="s">
        <v>79</v>
      </c>
      <c r="AV577" s="13" t="s">
        <v>79</v>
      </c>
      <c r="AW577" s="13" t="s">
        <v>4</v>
      </c>
      <c r="AX577" s="13" t="s">
        <v>77</v>
      </c>
      <c r="AY577" s="245" t="s">
        <v>161</v>
      </c>
    </row>
    <row r="578" s="2" customFormat="1" ht="16.5" customHeight="1">
      <c r="A578" s="41"/>
      <c r="B578" s="42"/>
      <c r="C578" s="215" t="s">
        <v>1378</v>
      </c>
      <c r="D578" s="215" t="s">
        <v>163</v>
      </c>
      <c r="E578" s="216" t="s">
        <v>1379</v>
      </c>
      <c r="F578" s="217" t="s">
        <v>1380</v>
      </c>
      <c r="G578" s="218" t="s">
        <v>166</v>
      </c>
      <c r="H578" s="219">
        <v>464.39999999999998</v>
      </c>
      <c r="I578" s="220"/>
      <c r="J578" s="221">
        <f>ROUND(I578*H578,2)</f>
        <v>0</v>
      </c>
      <c r="K578" s="217" t="s">
        <v>167</v>
      </c>
      <c r="L578" s="47"/>
      <c r="M578" s="222" t="s">
        <v>19</v>
      </c>
      <c r="N578" s="223" t="s">
        <v>40</v>
      </c>
      <c r="O578" s="87"/>
      <c r="P578" s="224">
        <f>O578*H578</f>
        <v>0</v>
      </c>
      <c r="Q578" s="224">
        <v>0.00040000000000000002</v>
      </c>
      <c r="R578" s="224">
        <f>Q578*H578</f>
        <v>0.18576000000000001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279</v>
      </c>
      <c r="AT578" s="226" t="s">
        <v>163</v>
      </c>
      <c r="AU578" s="226" t="s">
        <v>79</v>
      </c>
      <c r="AY578" s="20" t="s">
        <v>161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77</v>
      </c>
      <c r="BK578" s="227">
        <f>ROUND(I578*H578,2)</f>
        <v>0</v>
      </c>
      <c r="BL578" s="20" t="s">
        <v>279</v>
      </c>
      <c r="BM578" s="226" t="s">
        <v>1381</v>
      </c>
    </row>
    <row r="579" s="2" customFormat="1">
      <c r="A579" s="41"/>
      <c r="B579" s="42"/>
      <c r="C579" s="43"/>
      <c r="D579" s="228" t="s">
        <v>170</v>
      </c>
      <c r="E579" s="43"/>
      <c r="F579" s="229" t="s">
        <v>1382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170</v>
      </c>
      <c r="AU579" s="20" t="s">
        <v>79</v>
      </c>
    </row>
    <row r="580" s="13" customFormat="1">
      <c r="A580" s="13"/>
      <c r="B580" s="235"/>
      <c r="C580" s="236"/>
      <c r="D580" s="233" t="s">
        <v>178</v>
      </c>
      <c r="E580" s="237" t="s">
        <v>19</v>
      </c>
      <c r="F580" s="238" t="s">
        <v>1383</v>
      </c>
      <c r="G580" s="236"/>
      <c r="H580" s="239">
        <v>464.39999999999998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178</v>
      </c>
      <c r="AU580" s="245" t="s">
        <v>79</v>
      </c>
      <c r="AV580" s="13" t="s">
        <v>79</v>
      </c>
      <c r="AW580" s="13" t="s">
        <v>31</v>
      </c>
      <c r="AX580" s="13" t="s">
        <v>77</v>
      </c>
      <c r="AY580" s="245" t="s">
        <v>161</v>
      </c>
    </row>
    <row r="581" s="2" customFormat="1" ht="24.15" customHeight="1">
      <c r="A581" s="41"/>
      <c r="B581" s="42"/>
      <c r="C581" s="271" t="s">
        <v>1384</v>
      </c>
      <c r="D581" s="271" t="s">
        <v>715</v>
      </c>
      <c r="E581" s="272" t="s">
        <v>1385</v>
      </c>
      <c r="F581" s="273" t="s">
        <v>1386</v>
      </c>
      <c r="G581" s="274" t="s">
        <v>166</v>
      </c>
      <c r="H581" s="275">
        <v>267.02999999999997</v>
      </c>
      <c r="I581" s="276"/>
      <c r="J581" s="277">
        <f>ROUND(I581*H581,2)</f>
        <v>0</v>
      </c>
      <c r="K581" s="273" t="s">
        <v>167</v>
      </c>
      <c r="L581" s="278"/>
      <c r="M581" s="279" t="s">
        <v>19</v>
      </c>
      <c r="N581" s="280" t="s">
        <v>40</v>
      </c>
      <c r="O581" s="87"/>
      <c r="P581" s="224">
        <f>O581*H581</f>
        <v>0</v>
      </c>
      <c r="Q581" s="224">
        <v>0.0044000000000000003</v>
      </c>
      <c r="R581" s="224">
        <f>Q581*H581</f>
        <v>1.1749319999999999</v>
      </c>
      <c r="S581" s="224">
        <v>0</v>
      </c>
      <c r="T581" s="225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406</v>
      </c>
      <c r="AT581" s="226" t="s">
        <v>715</v>
      </c>
      <c r="AU581" s="226" t="s">
        <v>79</v>
      </c>
      <c r="AY581" s="20" t="s">
        <v>161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77</v>
      </c>
      <c r="BK581" s="227">
        <f>ROUND(I581*H581,2)</f>
        <v>0</v>
      </c>
      <c r="BL581" s="20" t="s">
        <v>279</v>
      </c>
      <c r="BM581" s="226" t="s">
        <v>1387</v>
      </c>
    </row>
    <row r="582" s="13" customFormat="1">
      <c r="A582" s="13"/>
      <c r="B582" s="235"/>
      <c r="C582" s="236"/>
      <c r="D582" s="233" t="s">
        <v>178</v>
      </c>
      <c r="E582" s="237" t="s">
        <v>19</v>
      </c>
      <c r="F582" s="238" t="s">
        <v>1388</v>
      </c>
      <c r="G582" s="236"/>
      <c r="H582" s="239">
        <v>232.19999999999999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178</v>
      </c>
      <c r="AU582" s="245" t="s">
        <v>79</v>
      </c>
      <c r="AV582" s="13" t="s">
        <v>79</v>
      </c>
      <c r="AW582" s="13" t="s">
        <v>31</v>
      </c>
      <c r="AX582" s="13" t="s">
        <v>77</v>
      </c>
      <c r="AY582" s="245" t="s">
        <v>161</v>
      </c>
    </row>
    <row r="583" s="13" customFormat="1">
      <c r="A583" s="13"/>
      <c r="B583" s="235"/>
      <c r="C583" s="236"/>
      <c r="D583" s="233" t="s">
        <v>178</v>
      </c>
      <c r="E583" s="236"/>
      <c r="F583" s="238" t="s">
        <v>1389</v>
      </c>
      <c r="G583" s="236"/>
      <c r="H583" s="239">
        <v>267.02999999999997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178</v>
      </c>
      <c r="AU583" s="245" t="s">
        <v>79</v>
      </c>
      <c r="AV583" s="13" t="s">
        <v>79</v>
      </c>
      <c r="AW583" s="13" t="s">
        <v>4</v>
      </c>
      <c r="AX583" s="13" t="s">
        <v>77</v>
      </c>
      <c r="AY583" s="245" t="s">
        <v>161</v>
      </c>
    </row>
    <row r="584" s="2" customFormat="1" ht="24.15" customHeight="1">
      <c r="A584" s="41"/>
      <c r="B584" s="42"/>
      <c r="C584" s="271" t="s">
        <v>1390</v>
      </c>
      <c r="D584" s="271" t="s">
        <v>715</v>
      </c>
      <c r="E584" s="272" t="s">
        <v>1391</v>
      </c>
      <c r="F584" s="273" t="s">
        <v>1392</v>
      </c>
      <c r="G584" s="274" t="s">
        <v>166</v>
      </c>
      <c r="H584" s="275">
        <v>267.02999999999997</v>
      </c>
      <c r="I584" s="276"/>
      <c r="J584" s="277">
        <f>ROUND(I584*H584,2)</f>
        <v>0</v>
      </c>
      <c r="K584" s="273" t="s">
        <v>167</v>
      </c>
      <c r="L584" s="278"/>
      <c r="M584" s="279" t="s">
        <v>19</v>
      </c>
      <c r="N584" s="280" t="s">
        <v>40</v>
      </c>
      <c r="O584" s="87"/>
      <c r="P584" s="224">
        <f>O584*H584</f>
        <v>0</v>
      </c>
      <c r="Q584" s="224">
        <v>0.0044999999999999997</v>
      </c>
      <c r="R584" s="224">
        <f>Q584*H584</f>
        <v>1.2016349999999998</v>
      </c>
      <c r="S584" s="224">
        <v>0</v>
      </c>
      <c r="T584" s="225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6" t="s">
        <v>406</v>
      </c>
      <c r="AT584" s="226" t="s">
        <v>715</v>
      </c>
      <c r="AU584" s="226" t="s">
        <v>79</v>
      </c>
      <c r="AY584" s="20" t="s">
        <v>161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20" t="s">
        <v>77</v>
      </c>
      <c r="BK584" s="227">
        <f>ROUND(I584*H584,2)</f>
        <v>0</v>
      </c>
      <c r="BL584" s="20" t="s">
        <v>279</v>
      </c>
      <c r="BM584" s="226" t="s">
        <v>1393</v>
      </c>
    </row>
    <row r="585" s="13" customFormat="1">
      <c r="A585" s="13"/>
      <c r="B585" s="235"/>
      <c r="C585" s="236"/>
      <c r="D585" s="233" t="s">
        <v>178</v>
      </c>
      <c r="E585" s="237" t="s">
        <v>19</v>
      </c>
      <c r="F585" s="238" t="s">
        <v>1388</v>
      </c>
      <c r="G585" s="236"/>
      <c r="H585" s="239">
        <v>232.19999999999999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178</v>
      </c>
      <c r="AU585" s="245" t="s">
        <v>79</v>
      </c>
      <c r="AV585" s="13" t="s">
        <v>79</v>
      </c>
      <c r="AW585" s="13" t="s">
        <v>31</v>
      </c>
      <c r="AX585" s="13" t="s">
        <v>77</v>
      </c>
      <c r="AY585" s="245" t="s">
        <v>161</v>
      </c>
    </row>
    <row r="586" s="13" customFormat="1">
      <c r="A586" s="13"/>
      <c r="B586" s="235"/>
      <c r="C586" s="236"/>
      <c r="D586" s="233" t="s">
        <v>178</v>
      </c>
      <c r="E586" s="236"/>
      <c r="F586" s="238" t="s">
        <v>1389</v>
      </c>
      <c r="G586" s="236"/>
      <c r="H586" s="239">
        <v>267.02999999999997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178</v>
      </c>
      <c r="AU586" s="245" t="s">
        <v>79</v>
      </c>
      <c r="AV586" s="13" t="s">
        <v>79</v>
      </c>
      <c r="AW586" s="13" t="s">
        <v>4</v>
      </c>
      <c r="AX586" s="13" t="s">
        <v>77</v>
      </c>
      <c r="AY586" s="245" t="s">
        <v>161</v>
      </c>
    </row>
    <row r="587" s="2" customFormat="1" ht="24.15" customHeight="1">
      <c r="A587" s="41"/>
      <c r="B587" s="42"/>
      <c r="C587" s="215" t="s">
        <v>610</v>
      </c>
      <c r="D587" s="215" t="s">
        <v>163</v>
      </c>
      <c r="E587" s="216" t="s">
        <v>1394</v>
      </c>
      <c r="F587" s="217" t="s">
        <v>1395</v>
      </c>
      <c r="G587" s="218" t="s">
        <v>166</v>
      </c>
      <c r="H587" s="219">
        <v>232.19999999999999</v>
      </c>
      <c r="I587" s="220"/>
      <c r="J587" s="221">
        <f>ROUND(I587*H587,2)</f>
        <v>0</v>
      </c>
      <c r="K587" s="217" t="s">
        <v>167</v>
      </c>
      <c r="L587" s="47"/>
      <c r="M587" s="222" t="s">
        <v>19</v>
      </c>
      <c r="N587" s="223" t="s">
        <v>40</v>
      </c>
      <c r="O587" s="87"/>
      <c r="P587" s="224">
        <f>O587*H587</f>
        <v>0</v>
      </c>
      <c r="Q587" s="224">
        <v>0.0060000000000000001</v>
      </c>
      <c r="R587" s="224">
        <f>Q587*H587</f>
        <v>1.3932</v>
      </c>
      <c r="S587" s="224">
        <v>0</v>
      </c>
      <c r="T587" s="22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279</v>
      </c>
      <c r="AT587" s="226" t="s">
        <v>163</v>
      </c>
      <c r="AU587" s="226" t="s">
        <v>79</v>
      </c>
      <c r="AY587" s="20" t="s">
        <v>161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77</v>
      </c>
      <c r="BK587" s="227">
        <f>ROUND(I587*H587,2)</f>
        <v>0</v>
      </c>
      <c r="BL587" s="20" t="s">
        <v>279</v>
      </c>
      <c r="BM587" s="226" t="s">
        <v>1396</v>
      </c>
    </row>
    <row r="588" s="2" customFormat="1">
      <c r="A588" s="41"/>
      <c r="B588" s="42"/>
      <c r="C588" s="43"/>
      <c r="D588" s="228" t="s">
        <v>170</v>
      </c>
      <c r="E588" s="43"/>
      <c r="F588" s="229" t="s">
        <v>1397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170</v>
      </c>
      <c r="AU588" s="20" t="s">
        <v>79</v>
      </c>
    </row>
    <row r="589" s="13" customFormat="1">
      <c r="A589" s="13"/>
      <c r="B589" s="235"/>
      <c r="C589" s="236"/>
      <c r="D589" s="233" t="s">
        <v>178</v>
      </c>
      <c r="E589" s="237" t="s">
        <v>19</v>
      </c>
      <c r="F589" s="238" t="s">
        <v>1356</v>
      </c>
      <c r="G589" s="236"/>
      <c r="H589" s="239">
        <v>232.19999999999999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178</v>
      </c>
      <c r="AU589" s="245" t="s">
        <v>79</v>
      </c>
      <c r="AV589" s="13" t="s">
        <v>79</v>
      </c>
      <c r="AW589" s="13" t="s">
        <v>31</v>
      </c>
      <c r="AX589" s="13" t="s">
        <v>77</v>
      </c>
      <c r="AY589" s="245" t="s">
        <v>161</v>
      </c>
    </row>
    <row r="590" s="2" customFormat="1" ht="16.5" customHeight="1">
      <c r="A590" s="41"/>
      <c r="B590" s="42"/>
      <c r="C590" s="271" t="s">
        <v>1398</v>
      </c>
      <c r="D590" s="271" t="s">
        <v>715</v>
      </c>
      <c r="E590" s="272" t="s">
        <v>1399</v>
      </c>
      <c r="F590" s="273" t="s">
        <v>1400</v>
      </c>
      <c r="G590" s="274" t="s">
        <v>166</v>
      </c>
      <c r="H590" s="275">
        <v>255.41999999999999</v>
      </c>
      <c r="I590" s="276"/>
      <c r="J590" s="277">
        <f>ROUND(I590*H590,2)</f>
        <v>0</v>
      </c>
      <c r="K590" s="273" t="s">
        <v>167</v>
      </c>
      <c r="L590" s="278"/>
      <c r="M590" s="279" t="s">
        <v>19</v>
      </c>
      <c r="N590" s="280" t="s">
        <v>40</v>
      </c>
      <c r="O590" s="87"/>
      <c r="P590" s="224">
        <f>O590*H590</f>
        <v>0</v>
      </c>
      <c r="Q590" s="224">
        <v>0.0015</v>
      </c>
      <c r="R590" s="224">
        <f>Q590*H590</f>
        <v>0.38312999999999997</v>
      </c>
      <c r="S590" s="224">
        <v>0</v>
      </c>
      <c r="T590" s="225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6" t="s">
        <v>406</v>
      </c>
      <c r="AT590" s="226" t="s">
        <v>715</v>
      </c>
      <c r="AU590" s="226" t="s">
        <v>79</v>
      </c>
      <c r="AY590" s="20" t="s">
        <v>161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20" t="s">
        <v>77</v>
      </c>
      <c r="BK590" s="227">
        <f>ROUND(I590*H590,2)</f>
        <v>0</v>
      </c>
      <c r="BL590" s="20" t="s">
        <v>279</v>
      </c>
      <c r="BM590" s="226" t="s">
        <v>1401</v>
      </c>
    </row>
    <row r="591" s="13" customFormat="1">
      <c r="A591" s="13"/>
      <c r="B591" s="235"/>
      <c r="C591" s="236"/>
      <c r="D591" s="233" t="s">
        <v>178</v>
      </c>
      <c r="E591" s="236"/>
      <c r="F591" s="238" t="s">
        <v>1402</v>
      </c>
      <c r="G591" s="236"/>
      <c r="H591" s="239">
        <v>255.41999999999999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178</v>
      </c>
      <c r="AU591" s="245" t="s">
        <v>79</v>
      </c>
      <c r="AV591" s="13" t="s">
        <v>79</v>
      </c>
      <c r="AW591" s="13" t="s">
        <v>4</v>
      </c>
      <c r="AX591" s="13" t="s">
        <v>77</v>
      </c>
      <c r="AY591" s="245" t="s">
        <v>161</v>
      </c>
    </row>
    <row r="592" s="2" customFormat="1" ht="24.15" customHeight="1">
      <c r="A592" s="41"/>
      <c r="B592" s="42"/>
      <c r="C592" s="215" t="s">
        <v>1403</v>
      </c>
      <c r="D592" s="215" t="s">
        <v>163</v>
      </c>
      <c r="E592" s="216" t="s">
        <v>1404</v>
      </c>
      <c r="F592" s="217" t="s">
        <v>1405</v>
      </c>
      <c r="G592" s="218" t="s">
        <v>166</v>
      </c>
      <c r="H592" s="219">
        <v>243.81</v>
      </c>
      <c r="I592" s="220"/>
      <c r="J592" s="221">
        <f>ROUND(I592*H592,2)</f>
        <v>0</v>
      </c>
      <c r="K592" s="217" t="s">
        <v>167</v>
      </c>
      <c r="L592" s="47"/>
      <c r="M592" s="222" t="s">
        <v>19</v>
      </c>
      <c r="N592" s="223" t="s">
        <v>40</v>
      </c>
      <c r="O592" s="87"/>
      <c r="P592" s="224">
        <f>O592*H592</f>
        <v>0</v>
      </c>
      <c r="Q592" s="224">
        <v>0.00035</v>
      </c>
      <c r="R592" s="224">
        <f>Q592*H592</f>
        <v>0.085333500000000007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279</v>
      </c>
      <c r="AT592" s="226" t="s">
        <v>163</v>
      </c>
      <c r="AU592" s="226" t="s">
        <v>79</v>
      </c>
      <c r="AY592" s="20" t="s">
        <v>161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77</v>
      </c>
      <c r="BK592" s="227">
        <f>ROUND(I592*H592,2)</f>
        <v>0</v>
      </c>
      <c r="BL592" s="20" t="s">
        <v>279</v>
      </c>
      <c r="BM592" s="226" t="s">
        <v>1406</v>
      </c>
    </row>
    <row r="593" s="2" customFormat="1">
      <c r="A593" s="41"/>
      <c r="B593" s="42"/>
      <c r="C593" s="43"/>
      <c r="D593" s="228" t="s">
        <v>170</v>
      </c>
      <c r="E593" s="43"/>
      <c r="F593" s="229" t="s">
        <v>1407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170</v>
      </c>
      <c r="AU593" s="20" t="s">
        <v>79</v>
      </c>
    </row>
    <row r="594" s="13" customFormat="1">
      <c r="A594" s="13"/>
      <c r="B594" s="235"/>
      <c r="C594" s="236"/>
      <c r="D594" s="233" t="s">
        <v>178</v>
      </c>
      <c r="E594" s="237" t="s">
        <v>19</v>
      </c>
      <c r="F594" s="238" t="s">
        <v>1388</v>
      </c>
      <c r="G594" s="236"/>
      <c r="H594" s="239">
        <v>232.19999999999999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178</v>
      </c>
      <c r="AU594" s="245" t="s">
        <v>79</v>
      </c>
      <c r="AV594" s="13" t="s">
        <v>79</v>
      </c>
      <c r="AW594" s="13" t="s">
        <v>31</v>
      </c>
      <c r="AX594" s="13" t="s">
        <v>77</v>
      </c>
      <c r="AY594" s="245" t="s">
        <v>161</v>
      </c>
    </row>
    <row r="595" s="13" customFormat="1">
      <c r="A595" s="13"/>
      <c r="B595" s="235"/>
      <c r="C595" s="236"/>
      <c r="D595" s="233" t="s">
        <v>178</v>
      </c>
      <c r="E595" s="236"/>
      <c r="F595" s="238" t="s">
        <v>1408</v>
      </c>
      <c r="G595" s="236"/>
      <c r="H595" s="239">
        <v>243.81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178</v>
      </c>
      <c r="AU595" s="245" t="s">
        <v>79</v>
      </c>
      <c r="AV595" s="13" t="s">
        <v>79</v>
      </c>
      <c r="AW595" s="13" t="s">
        <v>4</v>
      </c>
      <c r="AX595" s="13" t="s">
        <v>77</v>
      </c>
      <c r="AY595" s="245" t="s">
        <v>161</v>
      </c>
    </row>
    <row r="596" s="2" customFormat="1" ht="24.15" customHeight="1">
      <c r="A596" s="41"/>
      <c r="B596" s="42"/>
      <c r="C596" s="215" t="s">
        <v>1409</v>
      </c>
      <c r="D596" s="215" t="s">
        <v>163</v>
      </c>
      <c r="E596" s="216" t="s">
        <v>1410</v>
      </c>
      <c r="F596" s="217" t="s">
        <v>1411</v>
      </c>
      <c r="G596" s="218" t="s">
        <v>166</v>
      </c>
      <c r="H596" s="219">
        <v>232.19999999999999</v>
      </c>
      <c r="I596" s="220"/>
      <c r="J596" s="221">
        <f>ROUND(I596*H596,2)</f>
        <v>0</v>
      </c>
      <c r="K596" s="217" t="s">
        <v>167</v>
      </c>
      <c r="L596" s="47"/>
      <c r="M596" s="222" t="s">
        <v>19</v>
      </c>
      <c r="N596" s="223" t="s">
        <v>40</v>
      </c>
      <c r="O596" s="87"/>
      <c r="P596" s="224">
        <f>O596*H596</f>
        <v>0</v>
      </c>
      <c r="Q596" s="224">
        <v>0.00010000000000000001</v>
      </c>
      <c r="R596" s="224">
        <f>Q596*H596</f>
        <v>0.023220000000000001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279</v>
      </c>
      <c r="AT596" s="226" t="s">
        <v>163</v>
      </c>
      <c r="AU596" s="226" t="s">
        <v>79</v>
      </c>
      <c r="AY596" s="20" t="s">
        <v>161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77</v>
      </c>
      <c r="BK596" s="227">
        <f>ROUND(I596*H596,2)</f>
        <v>0</v>
      </c>
      <c r="BL596" s="20" t="s">
        <v>279</v>
      </c>
      <c r="BM596" s="226" t="s">
        <v>1412</v>
      </c>
    </row>
    <row r="597" s="2" customFormat="1">
      <c r="A597" s="41"/>
      <c r="B597" s="42"/>
      <c r="C597" s="43"/>
      <c r="D597" s="228" t="s">
        <v>170</v>
      </c>
      <c r="E597" s="43"/>
      <c r="F597" s="229" t="s">
        <v>1413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170</v>
      </c>
      <c r="AU597" s="20" t="s">
        <v>79</v>
      </c>
    </row>
    <row r="598" s="13" customFormat="1">
      <c r="A598" s="13"/>
      <c r="B598" s="235"/>
      <c r="C598" s="236"/>
      <c r="D598" s="233" t="s">
        <v>178</v>
      </c>
      <c r="E598" s="237" t="s">
        <v>19</v>
      </c>
      <c r="F598" s="238" t="s">
        <v>1388</v>
      </c>
      <c r="G598" s="236"/>
      <c r="H598" s="239">
        <v>232.19999999999999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178</v>
      </c>
      <c r="AU598" s="245" t="s">
        <v>79</v>
      </c>
      <c r="AV598" s="13" t="s">
        <v>79</v>
      </c>
      <c r="AW598" s="13" t="s">
        <v>31</v>
      </c>
      <c r="AX598" s="13" t="s">
        <v>77</v>
      </c>
      <c r="AY598" s="245" t="s">
        <v>161</v>
      </c>
    </row>
    <row r="599" s="2" customFormat="1" ht="16.5" customHeight="1">
      <c r="A599" s="41"/>
      <c r="B599" s="42"/>
      <c r="C599" s="271" t="s">
        <v>1414</v>
      </c>
      <c r="D599" s="271" t="s">
        <v>715</v>
      </c>
      <c r="E599" s="272" t="s">
        <v>1415</v>
      </c>
      <c r="F599" s="273" t="s">
        <v>1416</v>
      </c>
      <c r="G599" s="274" t="s">
        <v>166</v>
      </c>
      <c r="H599" s="275">
        <v>267.02999999999997</v>
      </c>
      <c r="I599" s="276"/>
      <c r="J599" s="277">
        <f>ROUND(I599*H599,2)</f>
        <v>0</v>
      </c>
      <c r="K599" s="273" t="s">
        <v>167</v>
      </c>
      <c r="L599" s="278"/>
      <c r="M599" s="279" t="s">
        <v>19</v>
      </c>
      <c r="N599" s="280" t="s">
        <v>40</v>
      </c>
      <c r="O599" s="87"/>
      <c r="P599" s="224">
        <f>O599*H599</f>
        <v>0</v>
      </c>
      <c r="Q599" s="224">
        <v>0.00050000000000000001</v>
      </c>
      <c r="R599" s="224">
        <f>Q599*H599</f>
        <v>0.133515</v>
      </c>
      <c r="S599" s="224">
        <v>0</v>
      </c>
      <c r="T599" s="225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406</v>
      </c>
      <c r="AT599" s="226" t="s">
        <v>715</v>
      </c>
      <c r="AU599" s="226" t="s">
        <v>79</v>
      </c>
      <c r="AY599" s="20" t="s">
        <v>161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77</v>
      </c>
      <c r="BK599" s="227">
        <f>ROUND(I599*H599,2)</f>
        <v>0</v>
      </c>
      <c r="BL599" s="20" t="s">
        <v>279</v>
      </c>
      <c r="BM599" s="226" t="s">
        <v>1417</v>
      </c>
    </row>
    <row r="600" s="13" customFormat="1">
      <c r="A600" s="13"/>
      <c r="B600" s="235"/>
      <c r="C600" s="236"/>
      <c r="D600" s="233" t="s">
        <v>178</v>
      </c>
      <c r="E600" s="236"/>
      <c r="F600" s="238" t="s">
        <v>1389</v>
      </c>
      <c r="G600" s="236"/>
      <c r="H600" s="239">
        <v>267.02999999999997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178</v>
      </c>
      <c r="AU600" s="245" t="s">
        <v>79</v>
      </c>
      <c r="AV600" s="13" t="s">
        <v>79</v>
      </c>
      <c r="AW600" s="13" t="s">
        <v>4</v>
      </c>
      <c r="AX600" s="13" t="s">
        <v>77</v>
      </c>
      <c r="AY600" s="245" t="s">
        <v>161</v>
      </c>
    </row>
    <row r="601" s="12" customFormat="1" ht="22.8" customHeight="1">
      <c r="A601" s="12"/>
      <c r="B601" s="199"/>
      <c r="C601" s="200"/>
      <c r="D601" s="201" t="s">
        <v>68</v>
      </c>
      <c r="E601" s="213" t="s">
        <v>1418</v>
      </c>
      <c r="F601" s="213" t="s">
        <v>1419</v>
      </c>
      <c r="G601" s="200"/>
      <c r="H601" s="200"/>
      <c r="I601" s="203"/>
      <c r="J601" s="214">
        <f>BK601</f>
        <v>0</v>
      </c>
      <c r="K601" s="200"/>
      <c r="L601" s="205"/>
      <c r="M601" s="206"/>
      <c r="N601" s="207"/>
      <c r="O601" s="207"/>
      <c r="P601" s="208">
        <f>SUM(P602:P658)</f>
        <v>0</v>
      </c>
      <c r="Q601" s="207"/>
      <c r="R601" s="208">
        <f>SUM(R602:R658)</f>
        <v>3.8402724499999996</v>
      </c>
      <c r="S601" s="207"/>
      <c r="T601" s="209">
        <f>SUM(T602:T658)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0" t="s">
        <v>79</v>
      </c>
      <c r="AT601" s="211" t="s">
        <v>68</v>
      </c>
      <c r="AU601" s="211" t="s">
        <v>77</v>
      </c>
      <c r="AY601" s="210" t="s">
        <v>161</v>
      </c>
      <c r="BK601" s="212">
        <f>SUM(BK602:BK658)</f>
        <v>0</v>
      </c>
    </row>
    <row r="602" s="2" customFormat="1" ht="24.15" customHeight="1">
      <c r="A602" s="41"/>
      <c r="B602" s="42"/>
      <c r="C602" s="215" t="s">
        <v>1420</v>
      </c>
      <c r="D602" s="215" t="s">
        <v>163</v>
      </c>
      <c r="E602" s="216" t="s">
        <v>1421</v>
      </c>
      <c r="F602" s="217" t="s">
        <v>1422</v>
      </c>
      <c r="G602" s="218" t="s">
        <v>166</v>
      </c>
      <c r="H602" s="219">
        <v>64.802999999999997</v>
      </c>
      <c r="I602" s="220"/>
      <c r="J602" s="221">
        <f>ROUND(I602*H602,2)</f>
        <v>0</v>
      </c>
      <c r="K602" s="217" t="s">
        <v>167</v>
      </c>
      <c r="L602" s="47"/>
      <c r="M602" s="222" t="s">
        <v>19</v>
      </c>
      <c r="N602" s="223" t="s">
        <v>40</v>
      </c>
      <c r="O602" s="87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6" t="s">
        <v>279</v>
      </c>
      <c r="AT602" s="226" t="s">
        <v>163</v>
      </c>
      <c r="AU602" s="226" t="s">
        <v>79</v>
      </c>
      <c r="AY602" s="20" t="s">
        <v>161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20" t="s">
        <v>77</v>
      </c>
      <c r="BK602" s="227">
        <f>ROUND(I602*H602,2)</f>
        <v>0</v>
      </c>
      <c r="BL602" s="20" t="s">
        <v>279</v>
      </c>
      <c r="BM602" s="226" t="s">
        <v>1423</v>
      </c>
    </row>
    <row r="603" s="2" customFormat="1">
      <c r="A603" s="41"/>
      <c r="B603" s="42"/>
      <c r="C603" s="43"/>
      <c r="D603" s="228" t="s">
        <v>170</v>
      </c>
      <c r="E603" s="43"/>
      <c r="F603" s="229" t="s">
        <v>1424</v>
      </c>
      <c r="G603" s="43"/>
      <c r="H603" s="43"/>
      <c r="I603" s="230"/>
      <c r="J603" s="43"/>
      <c r="K603" s="43"/>
      <c r="L603" s="47"/>
      <c r="M603" s="231"/>
      <c r="N603" s="232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170</v>
      </c>
      <c r="AU603" s="20" t="s">
        <v>79</v>
      </c>
    </row>
    <row r="604" s="13" customFormat="1">
      <c r="A604" s="13"/>
      <c r="B604" s="235"/>
      <c r="C604" s="236"/>
      <c r="D604" s="233" t="s">
        <v>178</v>
      </c>
      <c r="E604" s="237" t="s">
        <v>638</v>
      </c>
      <c r="F604" s="238" t="s">
        <v>1425</v>
      </c>
      <c r="G604" s="236"/>
      <c r="H604" s="239">
        <v>64.802999999999997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178</v>
      </c>
      <c r="AU604" s="245" t="s">
        <v>79</v>
      </c>
      <c r="AV604" s="13" t="s">
        <v>79</v>
      </c>
      <c r="AW604" s="13" t="s">
        <v>31</v>
      </c>
      <c r="AX604" s="13" t="s">
        <v>69</v>
      </c>
      <c r="AY604" s="245" t="s">
        <v>161</v>
      </c>
    </row>
    <row r="605" s="15" customFormat="1">
      <c r="A605" s="15"/>
      <c r="B605" s="256"/>
      <c r="C605" s="257"/>
      <c r="D605" s="233" t="s">
        <v>178</v>
      </c>
      <c r="E605" s="258" t="s">
        <v>19</v>
      </c>
      <c r="F605" s="259" t="s">
        <v>221</v>
      </c>
      <c r="G605" s="257"/>
      <c r="H605" s="260">
        <v>64.802999999999997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178</v>
      </c>
      <c r="AU605" s="266" t="s">
        <v>79</v>
      </c>
      <c r="AV605" s="15" t="s">
        <v>168</v>
      </c>
      <c r="AW605" s="15" t="s">
        <v>31</v>
      </c>
      <c r="AX605" s="15" t="s">
        <v>77</v>
      </c>
      <c r="AY605" s="266" t="s">
        <v>161</v>
      </c>
    </row>
    <row r="606" s="2" customFormat="1" ht="16.5" customHeight="1">
      <c r="A606" s="41"/>
      <c r="B606" s="42"/>
      <c r="C606" s="271" t="s">
        <v>1426</v>
      </c>
      <c r="D606" s="271" t="s">
        <v>715</v>
      </c>
      <c r="E606" s="272" t="s">
        <v>1427</v>
      </c>
      <c r="F606" s="273" t="s">
        <v>1428</v>
      </c>
      <c r="G606" s="274" t="s">
        <v>214</v>
      </c>
      <c r="H606" s="275">
        <v>0.021000000000000001</v>
      </c>
      <c r="I606" s="276"/>
      <c r="J606" s="277">
        <f>ROUND(I606*H606,2)</f>
        <v>0</v>
      </c>
      <c r="K606" s="273" t="s">
        <v>167</v>
      </c>
      <c r="L606" s="278"/>
      <c r="M606" s="279" t="s">
        <v>19</v>
      </c>
      <c r="N606" s="280" t="s">
        <v>40</v>
      </c>
      <c r="O606" s="87"/>
      <c r="P606" s="224">
        <f>O606*H606</f>
        <v>0</v>
      </c>
      <c r="Q606" s="224">
        <v>1</v>
      </c>
      <c r="R606" s="224">
        <f>Q606*H606</f>
        <v>0.021000000000000001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406</v>
      </c>
      <c r="AT606" s="226" t="s">
        <v>715</v>
      </c>
      <c r="AU606" s="226" t="s">
        <v>79</v>
      </c>
      <c r="AY606" s="20" t="s">
        <v>161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77</v>
      </c>
      <c r="BK606" s="227">
        <f>ROUND(I606*H606,2)</f>
        <v>0</v>
      </c>
      <c r="BL606" s="20" t="s">
        <v>279</v>
      </c>
      <c r="BM606" s="226" t="s">
        <v>1429</v>
      </c>
    </row>
    <row r="607" s="13" customFormat="1">
      <c r="A607" s="13"/>
      <c r="B607" s="235"/>
      <c r="C607" s="236"/>
      <c r="D607" s="233" t="s">
        <v>178</v>
      </c>
      <c r="E607" s="236"/>
      <c r="F607" s="238" t="s">
        <v>1430</v>
      </c>
      <c r="G607" s="236"/>
      <c r="H607" s="239">
        <v>0.021000000000000001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178</v>
      </c>
      <c r="AU607" s="245" t="s">
        <v>79</v>
      </c>
      <c r="AV607" s="13" t="s">
        <v>79</v>
      </c>
      <c r="AW607" s="13" t="s">
        <v>4</v>
      </c>
      <c r="AX607" s="13" t="s">
        <v>77</v>
      </c>
      <c r="AY607" s="245" t="s">
        <v>161</v>
      </c>
    </row>
    <row r="608" s="2" customFormat="1" ht="16.5" customHeight="1">
      <c r="A608" s="41"/>
      <c r="B608" s="42"/>
      <c r="C608" s="215" t="s">
        <v>1431</v>
      </c>
      <c r="D608" s="215" t="s">
        <v>163</v>
      </c>
      <c r="E608" s="216" t="s">
        <v>1432</v>
      </c>
      <c r="F608" s="217" t="s">
        <v>1433</v>
      </c>
      <c r="G608" s="218" t="s">
        <v>166</v>
      </c>
      <c r="H608" s="219">
        <v>64.802999999999997</v>
      </c>
      <c r="I608" s="220"/>
      <c r="J608" s="221">
        <f>ROUND(I608*H608,2)</f>
        <v>0</v>
      </c>
      <c r="K608" s="217" t="s">
        <v>167</v>
      </c>
      <c r="L608" s="47"/>
      <c r="M608" s="222" t="s">
        <v>19</v>
      </c>
      <c r="N608" s="223" t="s">
        <v>40</v>
      </c>
      <c r="O608" s="87"/>
      <c r="P608" s="224">
        <f>O608*H608</f>
        <v>0</v>
      </c>
      <c r="Q608" s="224">
        <v>0.00088000000000000003</v>
      </c>
      <c r="R608" s="224">
        <f>Q608*H608</f>
        <v>0.057026639999999996</v>
      </c>
      <c r="S608" s="224">
        <v>0</v>
      </c>
      <c r="T608" s="225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6" t="s">
        <v>279</v>
      </c>
      <c r="AT608" s="226" t="s">
        <v>163</v>
      </c>
      <c r="AU608" s="226" t="s">
        <v>79</v>
      </c>
      <c r="AY608" s="20" t="s">
        <v>161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20" t="s">
        <v>77</v>
      </c>
      <c r="BK608" s="227">
        <f>ROUND(I608*H608,2)</f>
        <v>0</v>
      </c>
      <c r="BL608" s="20" t="s">
        <v>279</v>
      </c>
      <c r="BM608" s="226" t="s">
        <v>1434</v>
      </c>
    </row>
    <row r="609" s="2" customFormat="1">
      <c r="A609" s="41"/>
      <c r="B609" s="42"/>
      <c r="C609" s="43"/>
      <c r="D609" s="228" t="s">
        <v>170</v>
      </c>
      <c r="E609" s="43"/>
      <c r="F609" s="229" t="s">
        <v>1435</v>
      </c>
      <c r="G609" s="43"/>
      <c r="H609" s="43"/>
      <c r="I609" s="230"/>
      <c r="J609" s="43"/>
      <c r="K609" s="43"/>
      <c r="L609" s="47"/>
      <c r="M609" s="231"/>
      <c r="N609" s="232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170</v>
      </c>
      <c r="AU609" s="20" t="s">
        <v>79</v>
      </c>
    </row>
    <row r="610" s="13" customFormat="1">
      <c r="A610" s="13"/>
      <c r="B610" s="235"/>
      <c r="C610" s="236"/>
      <c r="D610" s="233" t="s">
        <v>178</v>
      </c>
      <c r="E610" s="237" t="s">
        <v>19</v>
      </c>
      <c r="F610" s="238" t="s">
        <v>638</v>
      </c>
      <c r="G610" s="236"/>
      <c r="H610" s="239">
        <v>64.802999999999997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178</v>
      </c>
      <c r="AU610" s="245" t="s">
        <v>79</v>
      </c>
      <c r="AV610" s="13" t="s">
        <v>79</v>
      </c>
      <c r="AW610" s="13" t="s">
        <v>31</v>
      </c>
      <c r="AX610" s="13" t="s">
        <v>77</v>
      </c>
      <c r="AY610" s="245" t="s">
        <v>161</v>
      </c>
    </row>
    <row r="611" s="2" customFormat="1" ht="24.15" customHeight="1">
      <c r="A611" s="41"/>
      <c r="B611" s="42"/>
      <c r="C611" s="271" t="s">
        <v>1436</v>
      </c>
      <c r="D611" s="271" t="s">
        <v>715</v>
      </c>
      <c r="E611" s="272" t="s">
        <v>1437</v>
      </c>
      <c r="F611" s="273" t="s">
        <v>1438</v>
      </c>
      <c r="G611" s="274" t="s">
        <v>166</v>
      </c>
      <c r="H611" s="275">
        <v>74.522999999999996</v>
      </c>
      <c r="I611" s="276"/>
      <c r="J611" s="277">
        <f>ROUND(I611*H611,2)</f>
        <v>0</v>
      </c>
      <c r="K611" s="273" t="s">
        <v>167</v>
      </c>
      <c r="L611" s="278"/>
      <c r="M611" s="279" t="s">
        <v>19</v>
      </c>
      <c r="N611" s="280" t="s">
        <v>40</v>
      </c>
      <c r="O611" s="87"/>
      <c r="P611" s="224">
        <f>O611*H611</f>
        <v>0</v>
      </c>
      <c r="Q611" s="224">
        <v>0.0054000000000000003</v>
      </c>
      <c r="R611" s="224">
        <f>Q611*H611</f>
        <v>0.40242420000000001</v>
      </c>
      <c r="S611" s="224">
        <v>0</v>
      </c>
      <c r="T611" s="225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6" t="s">
        <v>406</v>
      </c>
      <c r="AT611" s="226" t="s">
        <v>715</v>
      </c>
      <c r="AU611" s="226" t="s">
        <v>79</v>
      </c>
      <c r="AY611" s="20" t="s">
        <v>161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20" t="s">
        <v>77</v>
      </c>
      <c r="BK611" s="227">
        <f>ROUND(I611*H611,2)</f>
        <v>0</v>
      </c>
      <c r="BL611" s="20" t="s">
        <v>279</v>
      </c>
      <c r="BM611" s="226" t="s">
        <v>1439</v>
      </c>
    </row>
    <row r="612" s="13" customFormat="1">
      <c r="A612" s="13"/>
      <c r="B612" s="235"/>
      <c r="C612" s="236"/>
      <c r="D612" s="233" t="s">
        <v>178</v>
      </c>
      <c r="E612" s="236"/>
      <c r="F612" s="238" t="s">
        <v>1440</v>
      </c>
      <c r="G612" s="236"/>
      <c r="H612" s="239">
        <v>74.522999999999996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178</v>
      </c>
      <c r="AU612" s="245" t="s">
        <v>79</v>
      </c>
      <c r="AV612" s="13" t="s">
        <v>79</v>
      </c>
      <c r="AW612" s="13" t="s">
        <v>4</v>
      </c>
      <c r="AX612" s="13" t="s">
        <v>77</v>
      </c>
      <c r="AY612" s="245" t="s">
        <v>161</v>
      </c>
    </row>
    <row r="613" s="2" customFormat="1" ht="37.8" customHeight="1">
      <c r="A613" s="41"/>
      <c r="B613" s="42"/>
      <c r="C613" s="215" t="s">
        <v>1441</v>
      </c>
      <c r="D613" s="215" t="s">
        <v>163</v>
      </c>
      <c r="E613" s="216" t="s">
        <v>1442</v>
      </c>
      <c r="F613" s="217" t="s">
        <v>1443</v>
      </c>
      <c r="G613" s="218" t="s">
        <v>166</v>
      </c>
      <c r="H613" s="219">
        <v>64.802999999999997</v>
      </c>
      <c r="I613" s="220"/>
      <c r="J613" s="221">
        <f>ROUND(I613*H613,2)</f>
        <v>0</v>
      </c>
      <c r="K613" s="217" t="s">
        <v>167</v>
      </c>
      <c r="L613" s="47"/>
      <c r="M613" s="222" t="s">
        <v>19</v>
      </c>
      <c r="N613" s="223" t="s">
        <v>40</v>
      </c>
      <c r="O613" s="87"/>
      <c r="P613" s="224">
        <f>O613*H613</f>
        <v>0</v>
      </c>
      <c r="Q613" s="224">
        <v>0.00027999999999999998</v>
      </c>
      <c r="R613" s="224">
        <f>Q613*H613</f>
        <v>0.018144839999999999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279</v>
      </c>
      <c r="AT613" s="226" t="s">
        <v>163</v>
      </c>
      <c r="AU613" s="226" t="s">
        <v>79</v>
      </c>
      <c r="AY613" s="20" t="s">
        <v>161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77</v>
      </c>
      <c r="BK613" s="227">
        <f>ROUND(I613*H613,2)</f>
        <v>0</v>
      </c>
      <c r="BL613" s="20" t="s">
        <v>279</v>
      </c>
      <c r="BM613" s="226" t="s">
        <v>1444</v>
      </c>
    </row>
    <row r="614" s="2" customFormat="1">
      <c r="A614" s="41"/>
      <c r="B614" s="42"/>
      <c r="C614" s="43"/>
      <c r="D614" s="228" t="s">
        <v>170</v>
      </c>
      <c r="E614" s="43"/>
      <c r="F614" s="229" t="s">
        <v>1445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170</v>
      </c>
      <c r="AU614" s="20" t="s">
        <v>79</v>
      </c>
    </row>
    <row r="615" s="2" customFormat="1">
      <c r="A615" s="41"/>
      <c r="B615" s="42"/>
      <c r="C615" s="43"/>
      <c r="D615" s="233" t="s">
        <v>176</v>
      </c>
      <c r="E615" s="43"/>
      <c r="F615" s="234" t="s">
        <v>1446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176</v>
      </c>
      <c r="AU615" s="20" t="s">
        <v>79</v>
      </c>
    </row>
    <row r="616" s="13" customFormat="1">
      <c r="A616" s="13"/>
      <c r="B616" s="235"/>
      <c r="C616" s="236"/>
      <c r="D616" s="233" t="s">
        <v>178</v>
      </c>
      <c r="E616" s="237" t="s">
        <v>19</v>
      </c>
      <c r="F616" s="238" t="s">
        <v>638</v>
      </c>
      <c r="G616" s="236"/>
      <c r="H616" s="239">
        <v>64.802999999999997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178</v>
      </c>
      <c r="AU616" s="245" t="s">
        <v>79</v>
      </c>
      <c r="AV616" s="13" t="s">
        <v>79</v>
      </c>
      <c r="AW616" s="13" t="s">
        <v>31</v>
      </c>
      <c r="AX616" s="13" t="s">
        <v>77</v>
      </c>
      <c r="AY616" s="245" t="s">
        <v>161</v>
      </c>
    </row>
    <row r="617" s="2" customFormat="1" ht="16.5" customHeight="1">
      <c r="A617" s="41"/>
      <c r="B617" s="42"/>
      <c r="C617" s="271" t="s">
        <v>1447</v>
      </c>
      <c r="D617" s="271" t="s">
        <v>715</v>
      </c>
      <c r="E617" s="272" t="s">
        <v>1448</v>
      </c>
      <c r="F617" s="273" t="s">
        <v>1449</v>
      </c>
      <c r="G617" s="274" t="s">
        <v>166</v>
      </c>
      <c r="H617" s="275">
        <v>74.522999999999996</v>
      </c>
      <c r="I617" s="276"/>
      <c r="J617" s="277">
        <f>ROUND(I617*H617,2)</f>
        <v>0</v>
      </c>
      <c r="K617" s="273" t="s">
        <v>167</v>
      </c>
      <c r="L617" s="278"/>
      <c r="M617" s="279" t="s">
        <v>19</v>
      </c>
      <c r="N617" s="280" t="s">
        <v>40</v>
      </c>
      <c r="O617" s="87"/>
      <c r="P617" s="224">
        <f>O617*H617</f>
        <v>0</v>
      </c>
      <c r="Q617" s="224">
        <v>0.0015200000000000001</v>
      </c>
      <c r="R617" s="224">
        <f>Q617*H617</f>
        <v>0.11327495999999999</v>
      </c>
      <c r="S617" s="224">
        <v>0</v>
      </c>
      <c r="T617" s="225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6" t="s">
        <v>406</v>
      </c>
      <c r="AT617" s="226" t="s">
        <v>715</v>
      </c>
      <c r="AU617" s="226" t="s">
        <v>79</v>
      </c>
      <c r="AY617" s="20" t="s">
        <v>161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20" t="s">
        <v>77</v>
      </c>
      <c r="BK617" s="227">
        <f>ROUND(I617*H617,2)</f>
        <v>0</v>
      </c>
      <c r="BL617" s="20" t="s">
        <v>279</v>
      </c>
      <c r="BM617" s="226" t="s">
        <v>1450</v>
      </c>
    </row>
    <row r="618" s="13" customFormat="1">
      <c r="A618" s="13"/>
      <c r="B618" s="235"/>
      <c r="C618" s="236"/>
      <c r="D618" s="233" t="s">
        <v>178</v>
      </c>
      <c r="E618" s="236"/>
      <c r="F618" s="238" t="s">
        <v>1440</v>
      </c>
      <c r="G618" s="236"/>
      <c r="H618" s="239">
        <v>74.522999999999996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178</v>
      </c>
      <c r="AU618" s="245" t="s">
        <v>79</v>
      </c>
      <c r="AV618" s="13" t="s">
        <v>79</v>
      </c>
      <c r="AW618" s="13" t="s">
        <v>4</v>
      </c>
      <c r="AX618" s="13" t="s">
        <v>77</v>
      </c>
      <c r="AY618" s="245" t="s">
        <v>161</v>
      </c>
    </row>
    <row r="619" s="2" customFormat="1" ht="16.5" customHeight="1">
      <c r="A619" s="41"/>
      <c r="B619" s="42"/>
      <c r="C619" s="215" t="s">
        <v>1451</v>
      </c>
      <c r="D619" s="215" t="s">
        <v>163</v>
      </c>
      <c r="E619" s="216" t="s">
        <v>1452</v>
      </c>
      <c r="F619" s="217" t="s">
        <v>1453</v>
      </c>
      <c r="G619" s="218" t="s">
        <v>166</v>
      </c>
      <c r="H619" s="219">
        <v>64.802999999999997</v>
      </c>
      <c r="I619" s="220"/>
      <c r="J619" s="221">
        <f>ROUND(I619*H619,2)</f>
        <v>0</v>
      </c>
      <c r="K619" s="217" t="s">
        <v>167</v>
      </c>
      <c r="L619" s="47"/>
      <c r="M619" s="222" t="s">
        <v>19</v>
      </c>
      <c r="N619" s="223" t="s">
        <v>40</v>
      </c>
      <c r="O619" s="87"/>
      <c r="P619" s="224">
        <f>O619*H619</f>
        <v>0</v>
      </c>
      <c r="Q619" s="224">
        <v>0.00012999999999999999</v>
      </c>
      <c r="R619" s="224">
        <f>Q619*H619</f>
        <v>0.0084243899999999986</v>
      </c>
      <c r="S619" s="224">
        <v>0</v>
      </c>
      <c r="T619" s="22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6" t="s">
        <v>279</v>
      </c>
      <c r="AT619" s="226" t="s">
        <v>163</v>
      </c>
      <c r="AU619" s="226" t="s">
        <v>79</v>
      </c>
      <c r="AY619" s="20" t="s">
        <v>161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20" t="s">
        <v>77</v>
      </c>
      <c r="BK619" s="227">
        <f>ROUND(I619*H619,2)</f>
        <v>0</v>
      </c>
      <c r="BL619" s="20" t="s">
        <v>279</v>
      </c>
      <c r="BM619" s="226" t="s">
        <v>1454</v>
      </c>
    </row>
    <row r="620" s="2" customFormat="1">
      <c r="A620" s="41"/>
      <c r="B620" s="42"/>
      <c r="C620" s="43"/>
      <c r="D620" s="228" t="s">
        <v>170</v>
      </c>
      <c r="E620" s="43"/>
      <c r="F620" s="229" t="s">
        <v>1455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170</v>
      </c>
      <c r="AU620" s="20" t="s">
        <v>79</v>
      </c>
    </row>
    <row r="621" s="13" customFormat="1">
      <c r="A621" s="13"/>
      <c r="B621" s="235"/>
      <c r="C621" s="236"/>
      <c r="D621" s="233" t="s">
        <v>178</v>
      </c>
      <c r="E621" s="237" t="s">
        <v>19</v>
      </c>
      <c r="F621" s="238" t="s">
        <v>638</v>
      </c>
      <c r="G621" s="236"/>
      <c r="H621" s="239">
        <v>64.802999999999997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178</v>
      </c>
      <c r="AU621" s="245" t="s">
        <v>79</v>
      </c>
      <c r="AV621" s="13" t="s">
        <v>79</v>
      </c>
      <c r="AW621" s="13" t="s">
        <v>31</v>
      </c>
      <c r="AX621" s="13" t="s">
        <v>77</v>
      </c>
      <c r="AY621" s="245" t="s">
        <v>161</v>
      </c>
    </row>
    <row r="622" s="2" customFormat="1" ht="24.15" customHeight="1">
      <c r="A622" s="41"/>
      <c r="B622" s="42"/>
      <c r="C622" s="215" t="s">
        <v>1456</v>
      </c>
      <c r="D622" s="215" t="s">
        <v>163</v>
      </c>
      <c r="E622" s="216" t="s">
        <v>1457</v>
      </c>
      <c r="F622" s="217" t="s">
        <v>1458</v>
      </c>
      <c r="G622" s="218" t="s">
        <v>166</v>
      </c>
      <c r="H622" s="219">
        <v>64.802999999999997</v>
      </c>
      <c r="I622" s="220"/>
      <c r="J622" s="221">
        <f>ROUND(I622*H622,2)</f>
        <v>0</v>
      </c>
      <c r="K622" s="217" t="s">
        <v>167</v>
      </c>
      <c r="L622" s="47"/>
      <c r="M622" s="222" t="s">
        <v>19</v>
      </c>
      <c r="N622" s="223" t="s">
        <v>40</v>
      </c>
      <c r="O622" s="87"/>
      <c r="P622" s="224">
        <f>O622*H622</f>
        <v>0</v>
      </c>
      <c r="Q622" s="224">
        <v>0.00116</v>
      </c>
      <c r="R622" s="224">
        <f>Q622*H622</f>
        <v>0.075171479999999999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279</v>
      </c>
      <c r="AT622" s="226" t="s">
        <v>163</v>
      </c>
      <c r="AU622" s="226" t="s">
        <v>79</v>
      </c>
      <c r="AY622" s="20" t="s">
        <v>161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77</v>
      </c>
      <c r="BK622" s="227">
        <f>ROUND(I622*H622,2)</f>
        <v>0</v>
      </c>
      <c r="BL622" s="20" t="s">
        <v>279</v>
      </c>
      <c r="BM622" s="226" t="s">
        <v>1459</v>
      </c>
    </row>
    <row r="623" s="2" customFormat="1">
      <c r="A623" s="41"/>
      <c r="B623" s="42"/>
      <c r="C623" s="43"/>
      <c r="D623" s="228" t="s">
        <v>170</v>
      </c>
      <c r="E623" s="43"/>
      <c r="F623" s="229" t="s">
        <v>1460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170</v>
      </c>
      <c r="AU623" s="20" t="s">
        <v>79</v>
      </c>
    </row>
    <row r="624" s="13" customFormat="1">
      <c r="A624" s="13"/>
      <c r="B624" s="235"/>
      <c r="C624" s="236"/>
      <c r="D624" s="233" t="s">
        <v>178</v>
      </c>
      <c r="E624" s="237" t="s">
        <v>19</v>
      </c>
      <c r="F624" s="238" t="s">
        <v>638</v>
      </c>
      <c r="G624" s="236"/>
      <c r="H624" s="239">
        <v>64.802999999999997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178</v>
      </c>
      <c r="AU624" s="245" t="s">
        <v>79</v>
      </c>
      <c r="AV624" s="13" t="s">
        <v>79</v>
      </c>
      <c r="AW624" s="13" t="s">
        <v>31</v>
      </c>
      <c r="AX624" s="13" t="s">
        <v>77</v>
      </c>
      <c r="AY624" s="245" t="s">
        <v>161</v>
      </c>
    </row>
    <row r="625" s="2" customFormat="1" ht="16.5" customHeight="1">
      <c r="A625" s="41"/>
      <c r="B625" s="42"/>
      <c r="C625" s="271" t="s">
        <v>1461</v>
      </c>
      <c r="D625" s="271" t="s">
        <v>715</v>
      </c>
      <c r="E625" s="272" t="s">
        <v>1462</v>
      </c>
      <c r="F625" s="273" t="s">
        <v>1463</v>
      </c>
      <c r="G625" s="274" t="s">
        <v>166</v>
      </c>
      <c r="H625" s="275">
        <v>64.155000000000001</v>
      </c>
      <c r="I625" s="276"/>
      <c r="J625" s="277">
        <f>ROUND(I625*H625,2)</f>
        <v>0</v>
      </c>
      <c r="K625" s="273" t="s">
        <v>167</v>
      </c>
      <c r="L625" s="278"/>
      <c r="M625" s="279" t="s">
        <v>19</v>
      </c>
      <c r="N625" s="280" t="s">
        <v>40</v>
      </c>
      <c r="O625" s="87"/>
      <c r="P625" s="224">
        <f>O625*H625</f>
        <v>0</v>
      </c>
      <c r="Q625" s="224">
        <v>0.024</v>
      </c>
      <c r="R625" s="224">
        <f>Q625*H625</f>
        <v>1.53972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406</v>
      </c>
      <c r="AT625" s="226" t="s">
        <v>715</v>
      </c>
      <c r="AU625" s="226" t="s">
        <v>79</v>
      </c>
      <c r="AY625" s="20" t="s">
        <v>161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77</v>
      </c>
      <c r="BK625" s="227">
        <f>ROUND(I625*H625,2)</f>
        <v>0</v>
      </c>
      <c r="BL625" s="20" t="s">
        <v>279</v>
      </c>
      <c r="BM625" s="226" t="s">
        <v>1464</v>
      </c>
    </row>
    <row r="626" s="13" customFormat="1">
      <c r="A626" s="13"/>
      <c r="B626" s="235"/>
      <c r="C626" s="236"/>
      <c r="D626" s="233" t="s">
        <v>178</v>
      </c>
      <c r="E626" s="237" t="s">
        <v>19</v>
      </c>
      <c r="F626" s="238" t="s">
        <v>1465</v>
      </c>
      <c r="G626" s="236"/>
      <c r="H626" s="239">
        <v>58.323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178</v>
      </c>
      <c r="AU626" s="245" t="s">
        <v>79</v>
      </c>
      <c r="AV626" s="13" t="s">
        <v>79</v>
      </c>
      <c r="AW626" s="13" t="s">
        <v>31</v>
      </c>
      <c r="AX626" s="13" t="s">
        <v>77</v>
      </c>
      <c r="AY626" s="245" t="s">
        <v>161</v>
      </c>
    </row>
    <row r="627" s="13" customFormat="1">
      <c r="A627" s="13"/>
      <c r="B627" s="235"/>
      <c r="C627" s="236"/>
      <c r="D627" s="233" t="s">
        <v>178</v>
      </c>
      <c r="E627" s="236"/>
      <c r="F627" s="238" t="s">
        <v>1466</v>
      </c>
      <c r="G627" s="236"/>
      <c r="H627" s="239">
        <v>64.155000000000001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178</v>
      </c>
      <c r="AU627" s="245" t="s">
        <v>79</v>
      </c>
      <c r="AV627" s="13" t="s">
        <v>79</v>
      </c>
      <c r="AW627" s="13" t="s">
        <v>4</v>
      </c>
      <c r="AX627" s="13" t="s">
        <v>77</v>
      </c>
      <c r="AY627" s="245" t="s">
        <v>161</v>
      </c>
    </row>
    <row r="628" s="2" customFormat="1" ht="16.5" customHeight="1">
      <c r="A628" s="41"/>
      <c r="B628" s="42"/>
      <c r="C628" s="271" t="s">
        <v>1467</v>
      </c>
      <c r="D628" s="271" t="s">
        <v>715</v>
      </c>
      <c r="E628" s="272" t="s">
        <v>1468</v>
      </c>
      <c r="F628" s="273" t="s">
        <v>1469</v>
      </c>
      <c r="G628" s="274" t="s">
        <v>166</v>
      </c>
      <c r="H628" s="275">
        <v>7.4800000000000004</v>
      </c>
      <c r="I628" s="276"/>
      <c r="J628" s="277">
        <f>ROUND(I628*H628,2)</f>
        <v>0</v>
      </c>
      <c r="K628" s="273" t="s">
        <v>167</v>
      </c>
      <c r="L628" s="278"/>
      <c r="M628" s="279" t="s">
        <v>19</v>
      </c>
      <c r="N628" s="280" t="s">
        <v>40</v>
      </c>
      <c r="O628" s="87"/>
      <c r="P628" s="224">
        <f>O628*H628</f>
        <v>0</v>
      </c>
      <c r="Q628" s="224">
        <v>0.014999999999999999</v>
      </c>
      <c r="R628" s="224">
        <f>Q628*H628</f>
        <v>0.11220000000000001</v>
      </c>
      <c r="S628" s="224">
        <v>0</v>
      </c>
      <c r="T628" s="225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6" t="s">
        <v>406</v>
      </c>
      <c r="AT628" s="226" t="s">
        <v>715</v>
      </c>
      <c r="AU628" s="226" t="s">
        <v>79</v>
      </c>
      <c r="AY628" s="20" t="s">
        <v>161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20" t="s">
        <v>77</v>
      </c>
      <c r="BK628" s="227">
        <f>ROUND(I628*H628,2)</f>
        <v>0</v>
      </c>
      <c r="BL628" s="20" t="s">
        <v>279</v>
      </c>
      <c r="BM628" s="226" t="s">
        <v>1470</v>
      </c>
    </row>
    <row r="629" s="13" customFormat="1">
      <c r="A629" s="13"/>
      <c r="B629" s="235"/>
      <c r="C629" s="236"/>
      <c r="D629" s="233" t="s">
        <v>178</v>
      </c>
      <c r="E629" s="237" t="s">
        <v>19</v>
      </c>
      <c r="F629" s="238" t="s">
        <v>1471</v>
      </c>
      <c r="G629" s="236"/>
      <c r="H629" s="239">
        <v>6.7999999999999998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178</v>
      </c>
      <c r="AU629" s="245" t="s">
        <v>79</v>
      </c>
      <c r="AV629" s="13" t="s">
        <v>79</v>
      </c>
      <c r="AW629" s="13" t="s">
        <v>31</v>
      </c>
      <c r="AX629" s="13" t="s">
        <v>77</v>
      </c>
      <c r="AY629" s="245" t="s">
        <v>161</v>
      </c>
    </row>
    <row r="630" s="13" customFormat="1">
      <c r="A630" s="13"/>
      <c r="B630" s="235"/>
      <c r="C630" s="236"/>
      <c r="D630" s="233" t="s">
        <v>178</v>
      </c>
      <c r="E630" s="236"/>
      <c r="F630" s="238" t="s">
        <v>1472</v>
      </c>
      <c r="G630" s="236"/>
      <c r="H630" s="239">
        <v>7.4800000000000004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178</v>
      </c>
      <c r="AU630" s="245" t="s">
        <v>79</v>
      </c>
      <c r="AV630" s="13" t="s">
        <v>79</v>
      </c>
      <c r="AW630" s="13" t="s">
        <v>4</v>
      </c>
      <c r="AX630" s="13" t="s">
        <v>77</v>
      </c>
      <c r="AY630" s="245" t="s">
        <v>161</v>
      </c>
    </row>
    <row r="631" s="2" customFormat="1" ht="16.5" customHeight="1">
      <c r="A631" s="41"/>
      <c r="B631" s="42"/>
      <c r="C631" s="215" t="s">
        <v>1473</v>
      </c>
      <c r="D631" s="215" t="s">
        <v>163</v>
      </c>
      <c r="E631" s="216" t="s">
        <v>1474</v>
      </c>
      <c r="F631" s="217" t="s">
        <v>1475</v>
      </c>
      <c r="G631" s="218" t="s">
        <v>1476</v>
      </c>
      <c r="H631" s="219">
        <v>1</v>
      </c>
      <c r="I631" s="220"/>
      <c r="J631" s="221">
        <f>ROUND(I631*H631,2)</f>
        <v>0</v>
      </c>
      <c r="K631" s="217" t="s">
        <v>19</v>
      </c>
      <c r="L631" s="47"/>
      <c r="M631" s="222" t="s">
        <v>19</v>
      </c>
      <c r="N631" s="223" t="s">
        <v>40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279</v>
      </c>
      <c r="AT631" s="226" t="s">
        <v>163</v>
      </c>
      <c r="AU631" s="226" t="s">
        <v>79</v>
      </c>
      <c r="AY631" s="20" t="s">
        <v>161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77</v>
      </c>
      <c r="BK631" s="227">
        <f>ROUND(I631*H631,2)</f>
        <v>0</v>
      </c>
      <c r="BL631" s="20" t="s">
        <v>279</v>
      </c>
      <c r="BM631" s="226" t="s">
        <v>1477</v>
      </c>
    </row>
    <row r="632" s="2" customFormat="1" ht="16.5" customHeight="1">
      <c r="A632" s="41"/>
      <c r="B632" s="42"/>
      <c r="C632" s="215" t="s">
        <v>1478</v>
      </c>
      <c r="D632" s="215" t="s">
        <v>163</v>
      </c>
      <c r="E632" s="216" t="s">
        <v>1479</v>
      </c>
      <c r="F632" s="217" t="s">
        <v>1480</v>
      </c>
      <c r="G632" s="218" t="s">
        <v>166</v>
      </c>
      <c r="H632" s="219">
        <v>61.229999999999997</v>
      </c>
      <c r="I632" s="220"/>
      <c r="J632" s="221">
        <f>ROUND(I632*H632,2)</f>
        <v>0</v>
      </c>
      <c r="K632" s="217" t="s">
        <v>167</v>
      </c>
      <c r="L632" s="47"/>
      <c r="M632" s="222" t="s">
        <v>19</v>
      </c>
      <c r="N632" s="223" t="s">
        <v>40</v>
      </c>
      <c r="O632" s="87"/>
      <c r="P632" s="224">
        <f>O632*H632</f>
        <v>0</v>
      </c>
      <c r="Q632" s="224">
        <v>0.00116</v>
      </c>
      <c r="R632" s="224">
        <f>Q632*H632</f>
        <v>0.071026800000000001</v>
      </c>
      <c r="S632" s="224">
        <v>0</v>
      </c>
      <c r="T632" s="225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6" t="s">
        <v>279</v>
      </c>
      <c r="AT632" s="226" t="s">
        <v>163</v>
      </c>
      <c r="AU632" s="226" t="s">
        <v>79</v>
      </c>
      <c r="AY632" s="20" t="s">
        <v>161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20" t="s">
        <v>77</v>
      </c>
      <c r="BK632" s="227">
        <f>ROUND(I632*H632,2)</f>
        <v>0</v>
      </c>
      <c r="BL632" s="20" t="s">
        <v>279</v>
      </c>
      <c r="BM632" s="226" t="s">
        <v>1481</v>
      </c>
    </row>
    <row r="633" s="2" customFormat="1">
      <c r="A633" s="41"/>
      <c r="B633" s="42"/>
      <c r="C633" s="43"/>
      <c r="D633" s="228" t="s">
        <v>170</v>
      </c>
      <c r="E633" s="43"/>
      <c r="F633" s="229" t="s">
        <v>1482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170</v>
      </c>
      <c r="AU633" s="20" t="s">
        <v>79</v>
      </c>
    </row>
    <row r="634" s="2" customFormat="1" ht="16.5" customHeight="1">
      <c r="A634" s="41"/>
      <c r="B634" s="42"/>
      <c r="C634" s="271" t="s">
        <v>1483</v>
      </c>
      <c r="D634" s="271" t="s">
        <v>715</v>
      </c>
      <c r="E634" s="272" t="s">
        <v>1484</v>
      </c>
      <c r="F634" s="273" t="s">
        <v>1485</v>
      </c>
      <c r="G634" s="274" t="s">
        <v>166</v>
      </c>
      <c r="H634" s="275">
        <v>50.863999999999997</v>
      </c>
      <c r="I634" s="276"/>
      <c r="J634" s="277">
        <f>ROUND(I634*H634,2)</f>
        <v>0</v>
      </c>
      <c r="K634" s="273" t="s">
        <v>19</v>
      </c>
      <c r="L634" s="278"/>
      <c r="M634" s="279" t="s">
        <v>19</v>
      </c>
      <c r="N634" s="280" t="s">
        <v>40</v>
      </c>
      <c r="O634" s="87"/>
      <c r="P634" s="224">
        <f>O634*H634</f>
        <v>0</v>
      </c>
      <c r="Q634" s="224">
        <v>0.026249999999999999</v>
      </c>
      <c r="R634" s="224">
        <f>Q634*H634</f>
        <v>1.3351799999999998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406</v>
      </c>
      <c r="AT634" s="226" t="s">
        <v>715</v>
      </c>
      <c r="AU634" s="226" t="s">
        <v>79</v>
      </c>
      <c r="AY634" s="20" t="s">
        <v>161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77</v>
      </c>
      <c r="BK634" s="227">
        <f>ROUND(I634*H634,2)</f>
        <v>0</v>
      </c>
      <c r="BL634" s="20" t="s">
        <v>279</v>
      </c>
      <c r="BM634" s="226" t="s">
        <v>1486</v>
      </c>
    </row>
    <row r="635" s="13" customFormat="1">
      <c r="A635" s="13"/>
      <c r="B635" s="235"/>
      <c r="C635" s="236"/>
      <c r="D635" s="233" t="s">
        <v>178</v>
      </c>
      <c r="E635" s="237" t="s">
        <v>19</v>
      </c>
      <c r="F635" s="238" t="s">
        <v>1487</v>
      </c>
      <c r="G635" s="236"/>
      <c r="H635" s="239">
        <v>46.240000000000002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178</v>
      </c>
      <c r="AU635" s="245" t="s">
        <v>79</v>
      </c>
      <c r="AV635" s="13" t="s">
        <v>79</v>
      </c>
      <c r="AW635" s="13" t="s">
        <v>31</v>
      </c>
      <c r="AX635" s="13" t="s">
        <v>77</v>
      </c>
      <c r="AY635" s="245" t="s">
        <v>161</v>
      </c>
    </row>
    <row r="636" s="13" customFormat="1">
      <c r="A636" s="13"/>
      <c r="B636" s="235"/>
      <c r="C636" s="236"/>
      <c r="D636" s="233" t="s">
        <v>178</v>
      </c>
      <c r="E636" s="236"/>
      <c r="F636" s="238" t="s">
        <v>1488</v>
      </c>
      <c r="G636" s="236"/>
      <c r="H636" s="239">
        <v>50.863999999999997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178</v>
      </c>
      <c r="AU636" s="245" t="s">
        <v>79</v>
      </c>
      <c r="AV636" s="13" t="s">
        <v>79</v>
      </c>
      <c r="AW636" s="13" t="s">
        <v>4</v>
      </c>
      <c r="AX636" s="13" t="s">
        <v>77</v>
      </c>
      <c r="AY636" s="245" t="s">
        <v>161</v>
      </c>
    </row>
    <row r="637" s="2" customFormat="1" ht="16.5" customHeight="1">
      <c r="A637" s="41"/>
      <c r="B637" s="42"/>
      <c r="C637" s="271" t="s">
        <v>1489</v>
      </c>
      <c r="D637" s="271" t="s">
        <v>715</v>
      </c>
      <c r="E637" s="272" t="s">
        <v>1490</v>
      </c>
      <c r="F637" s="273" t="s">
        <v>1491</v>
      </c>
      <c r="G637" s="274" t="s">
        <v>166</v>
      </c>
      <c r="H637" s="275">
        <v>4.4000000000000004</v>
      </c>
      <c r="I637" s="276"/>
      <c r="J637" s="277">
        <f>ROUND(I637*H637,2)</f>
        <v>0</v>
      </c>
      <c r="K637" s="273" t="s">
        <v>19</v>
      </c>
      <c r="L637" s="278"/>
      <c r="M637" s="279" t="s">
        <v>19</v>
      </c>
      <c r="N637" s="280" t="s">
        <v>40</v>
      </c>
      <c r="O637" s="87"/>
      <c r="P637" s="224">
        <f>O637*H637</f>
        <v>0</v>
      </c>
      <c r="Q637" s="224">
        <v>0.00038000000000000002</v>
      </c>
      <c r="R637" s="224">
        <f>Q637*H637</f>
        <v>0.0016720000000000003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406</v>
      </c>
      <c r="AT637" s="226" t="s">
        <v>715</v>
      </c>
      <c r="AU637" s="226" t="s">
        <v>79</v>
      </c>
      <c r="AY637" s="20" t="s">
        <v>161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279</v>
      </c>
      <c r="BM637" s="226" t="s">
        <v>1492</v>
      </c>
    </row>
    <row r="638" s="13" customFormat="1">
      <c r="A638" s="13"/>
      <c r="B638" s="235"/>
      <c r="C638" s="236"/>
      <c r="D638" s="233" t="s">
        <v>178</v>
      </c>
      <c r="E638" s="237" t="s">
        <v>19</v>
      </c>
      <c r="F638" s="238" t="s">
        <v>1493</v>
      </c>
      <c r="G638" s="236"/>
      <c r="H638" s="239">
        <v>4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178</v>
      </c>
      <c r="AU638" s="245" t="s">
        <v>79</v>
      </c>
      <c r="AV638" s="13" t="s">
        <v>79</v>
      </c>
      <c r="AW638" s="13" t="s">
        <v>31</v>
      </c>
      <c r="AX638" s="13" t="s">
        <v>69</v>
      </c>
      <c r="AY638" s="245" t="s">
        <v>161</v>
      </c>
    </row>
    <row r="639" s="15" customFormat="1">
      <c r="A639" s="15"/>
      <c r="B639" s="256"/>
      <c r="C639" s="257"/>
      <c r="D639" s="233" t="s">
        <v>178</v>
      </c>
      <c r="E639" s="258" t="s">
        <v>19</v>
      </c>
      <c r="F639" s="259" t="s">
        <v>221</v>
      </c>
      <c r="G639" s="257"/>
      <c r="H639" s="260">
        <v>4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6" t="s">
        <v>178</v>
      </c>
      <c r="AU639" s="266" t="s">
        <v>79</v>
      </c>
      <c r="AV639" s="15" t="s">
        <v>168</v>
      </c>
      <c r="AW639" s="15" t="s">
        <v>31</v>
      </c>
      <c r="AX639" s="15" t="s">
        <v>77</v>
      </c>
      <c r="AY639" s="266" t="s">
        <v>161</v>
      </c>
    </row>
    <row r="640" s="13" customFormat="1">
      <c r="A640" s="13"/>
      <c r="B640" s="235"/>
      <c r="C640" s="236"/>
      <c r="D640" s="233" t="s">
        <v>178</v>
      </c>
      <c r="E640" s="236"/>
      <c r="F640" s="238" t="s">
        <v>1494</v>
      </c>
      <c r="G640" s="236"/>
      <c r="H640" s="239">
        <v>4.4000000000000004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178</v>
      </c>
      <c r="AU640" s="245" t="s">
        <v>79</v>
      </c>
      <c r="AV640" s="13" t="s">
        <v>79</v>
      </c>
      <c r="AW640" s="13" t="s">
        <v>4</v>
      </c>
      <c r="AX640" s="13" t="s">
        <v>77</v>
      </c>
      <c r="AY640" s="245" t="s">
        <v>161</v>
      </c>
    </row>
    <row r="641" s="2" customFormat="1" ht="16.5" customHeight="1">
      <c r="A641" s="41"/>
      <c r="B641" s="42"/>
      <c r="C641" s="271" t="s">
        <v>1495</v>
      </c>
      <c r="D641" s="271" t="s">
        <v>715</v>
      </c>
      <c r="E641" s="272" t="s">
        <v>1496</v>
      </c>
      <c r="F641" s="273" t="s">
        <v>1497</v>
      </c>
      <c r="G641" s="274" t="s">
        <v>166</v>
      </c>
      <c r="H641" s="275">
        <v>12.089</v>
      </c>
      <c r="I641" s="276"/>
      <c r="J641" s="277">
        <f>ROUND(I641*H641,2)</f>
        <v>0</v>
      </c>
      <c r="K641" s="273" t="s">
        <v>19</v>
      </c>
      <c r="L641" s="278"/>
      <c r="M641" s="279" t="s">
        <v>19</v>
      </c>
      <c r="N641" s="280" t="s">
        <v>40</v>
      </c>
      <c r="O641" s="87"/>
      <c r="P641" s="224">
        <f>O641*H641</f>
        <v>0</v>
      </c>
      <c r="Q641" s="224">
        <v>0.00096000000000000002</v>
      </c>
      <c r="R641" s="224">
        <f>Q641*H641</f>
        <v>0.01160544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406</v>
      </c>
      <c r="AT641" s="226" t="s">
        <v>715</v>
      </c>
      <c r="AU641" s="226" t="s">
        <v>79</v>
      </c>
      <c r="AY641" s="20" t="s">
        <v>161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77</v>
      </c>
      <c r="BK641" s="227">
        <f>ROUND(I641*H641,2)</f>
        <v>0</v>
      </c>
      <c r="BL641" s="20" t="s">
        <v>279</v>
      </c>
      <c r="BM641" s="226" t="s">
        <v>1498</v>
      </c>
    </row>
    <row r="642" s="13" customFormat="1">
      <c r="A642" s="13"/>
      <c r="B642" s="235"/>
      <c r="C642" s="236"/>
      <c r="D642" s="233" t="s">
        <v>178</v>
      </c>
      <c r="E642" s="237" t="s">
        <v>19</v>
      </c>
      <c r="F642" s="238" t="s">
        <v>1499</v>
      </c>
      <c r="G642" s="236"/>
      <c r="H642" s="239">
        <v>10.99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178</v>
      </c>
      <c r="AU642" s="245" t="s">
        <v>79</v>
      </c>
      <c r="AV642" s="13" t="s">
        <v>79</v>
      </c>
      <c r="AW642" s="13" t="s">
        <v>31</v>
      </c>
      <c r="AX642" s="13" t="s">
        <v>77</v>
      </c>
      <c r="AY642" s="245" t="s">
        <v>161</v>
      </c>
    </row>
    <row r="643" s="13" customFormat="1">
      <c r="A643" s="13"/>
      <c r="B643" s="235"/>
      <c r="C643" s="236"/>
      <c r="D643" s="233" t="s">
        <v>178</v>
      </c>
      <c r="E643" s="236"/>
      <c r="F643" s="238" t="s">
        <v>1500</v>
      </c>
      <c r="G643" s="236"/>
      <c r="H643" s="239">
        <v>12.089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178</v>
      </c>
      <c r="AU643" s="245" t="s">
        <v>79</v>
      </c>
      <c r="AV643" s="13" t="s">
        <v>79</v>
      </c>
      <c r="AW643" s="13" t="s">
        <v>4</v>
      </c>
      <c r="AX643" s="13" t="s">
        <v>77</v>
      </c>
      <c r="AY643" s="245" t="s">
        <v>161</v>
      </c>
    </row>
    <row r="644" s="2" customFormat="1" ht="24.15" customHeight="1">
      <c r="A644" s="41"/>
      <c r="B644" s="42"/>
      <c r="C644" s="215" t="s">
        <v>1501</v>
      </c>
      <c r="D644" s="215" t="s">
        <v>163</v>
      </c>
      <c r="E644" s="216" t="s">
        <v>1502</v>
      </c>
      <c r="F644" s="217" t="s">
        <v>1503</v>
      </c>
      <c r="G644" s="218" t="s">
        <v>189</v>
      </c>
      <c r="H644" s="219">
        <v>29.324999999999999</v>
      </c>
      <c r="I644" s="220"/>
      <c r="J644" s="221">
        <f>ROUND(I644*H644,2)</f>
        <v>0</v>
      </c>
      <c r="K644" s="217" t="s">
        <v>167</v>
      </c>
      <c r="L644" s="47"/>
      <c r="M644" s="222" t="s">
        <v>19</v>
      </c>
      <c r="N644" s="223" t="s">
        <v>40</v>
      </c>
      <c r="O644" s="87"/>
      <c r="P644" s="224">
        <f>O644*H644</f>
        <v>0</v>
      </c>
      <c r="Q644" s="224">
        <v>0.00115</v>
      </c>
      <c r="R644" s="224">
        <f>Q644*H644</f>
        <v>0.033723749999999997</v>
      </c>
      <c r="S644" s="224">
        <v>0</v>
      </c>
      <c r="T644" s="225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6" t="s">
        <v>279</v>
      </c>
      <c r="AT644" s="226" t="s">
        <v>163</v>
      </c>
      <c r="AU644" s="226" t="s">
        <v>79</v>
      </c>
      <c r="AY644" s="20" t="s">
        <v>161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20" t="s">
        <v>77</v>
      </c>
      <c r="BK644" s="227">
        <f>ROUND(I644*H644,2)</f>
        <v>0</v>
      </c>
      <c r="BL644" s="20" t="s">
        <v>279</v>
      </c>
      <c r="BM644" s="226" t="s">
        <v>1504</v>
      </c>
    </row>
    <row r="645" s="2" customFormat="1">
      <c r="A645" s="41"/>
      <c r="B645" s="42"/>
      <c r="C645" s="43"/>
      <c r="D645" s="228" t="s">
        <v>170</v>
      </c>
      <c r="E645" s="43"/>
      <c r="F645" s="229" t="s">
        <v>1505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170</v>
      </c>
      <c r="AU645" s="20" t="s">
        <v>79</v>
      </c>
    </row>
    <row r="646" s="13" customFormat="1">
      <c r="A646" s="13"/>
      <c r="B646" s="235"/>
      <c r="C646" s="236"/>
      <c r="D646" s="233" t="s">
        <v>178</v>
      </c>
      <c r="E646" s="237" t="s">
        <v>19</v>
      </c>
      <c r="F646" s="238" t="s">
        <v>1506</v>
      </c>
      <c r="G646" s="236"/>
      <c r="H646" s="239">
        <v>29.324999999999999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178</v>
      </c>
      <c r="AU646" s="245" t="s">
        <v>79</v>
      </c>
      <c r="AV646" s="13" t="s">
        <v>79</v>
      </c>
      <c r="AW646" s="13" t="s">
        <v>31</v>
      </c>
      <c r="AX646" s="13" t="s">
        <v>77</v>
      </c>
      <c r="AY646" s="245" t="s">
        <v>161</v>
      </c>
    </row>
    <row r="647" s="2" customFormat="1" ht="24.15" customHeight="1">
      <c r="A647" s="41"/>
      <c r="B647" s="42"/>
      <c r="C647" s="215" t="s">
        <v>1507</v>
      </c>
      <c r="D647" s="215" t="s">
        <v>163</v>
      </c>
      <c r="E647" s="216" t="s">
        <v>1508</v>
      </c>
      <c r="F647" s="217" t="s">
        <v>1509</v>
      </c>
      <c r="G647" s="218" t="s">
        <v>189</v>
      </c>
      <c r="H647" s="219">
        <v>29.324999999999999</v>
      </c>
      <c r="I647" s="220"/>
      <c r="J647" s="221">
        <f>ROUND(I647*H647,2)</f>
        <v>0</v>
      </c>
      <c r="K647" s="217" t="s">
        <v>167</v>
      </c>
      <c r="L647" s="47"/>
      <c r="M647" s="222" t="s">
        <v>19</v>
      </c>
      <c r="N647" s="223" t="s">
        <v>40</v>
      </c>
      <c r="O647" s="87"/>
      <c r="P647" s="224">
        <f>O647*H647</f>
        <v>0</v>
      </c>
      <c r="Q647" s="224">
        <v>0.00063000000000000003</v>
      </c>
      <c r="R647" s="224">
        <f>Q647*H647</f>
        <v>0.018474750000000002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279</v>
      </c>
      <c r="AT647" s="226" t="s">
        <v>163</v>
      </c>
      <c r="AU647" s="226" t="s">
        <v>79</v>
      </c>
      <c r="AY647" s="20" t="s">
        <v>161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77</v>
      </c>
      <c r="BK647" s="227">
        <f>ROUND(I647*H647,2)</f>
        <v>0</v>
      </c>
      <c r="BL647" s="20" t="s">
        <v>279</v>
      </c>
      <c r="BM647" s="226" t="s">
        <v>1510</v>
      </c>
    </row>
    <row r="648" s="2" customFormat="1">
      <c r="A648" s="41"/>
      <c r="B648" s="42"/>
      <c r="C648" s="43"/>
      <c r="D648" s="228" t="s">
        <v>170</v>
      </c>
      <c r="E648" s="43"/>
      <c r="F648" s="229" t="s">
        <v>1511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170</v>
      </c>
      <c r="AU648" s="20" t="s">
        <v>79</v>
      </c>
    </row>
    <row r="649" s="2" customFormat="1" ht="21.75" customHeight="1">
      <c r="A649" s="41"/>
      <c r="B649" s="42"/>
      <c r="C649" s="215" t="s">
        <v>1512</v>
      </c>
      <c r="D649" s="215" t="s">
        <v>163</v>
      </c>
      <c r="E649" s="216" t="s">
        <v>1513</v>
      </c>
      <c r="F649" s="217" t="s">
        <v>1514</v>
      </c>
      <c r="G649" s="218" t="s">
        <v>189</v>
      </c>
      <c r="H649" s="219">
        <v>34.844999999999999</v>
      </c>
      <c r="I649" s="220"/>
      <c r="J649" s="221">
        <f>ROUND(I649*H649,2)</f>
        <v>0</v>
      </c>
      <c r="K649" s="217" t="s">
        <v>167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0.00055999999999999995</v>
      </c>
      <c r="R649" s="224">
        <f>Q649*H649</f>
        <v>0.019513199999999998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279</v>
      </c>
      <c r="AT649" s="226" t="s">
        <v>163</v>
      </c>
      <c r="AU649" s="226" t="s">
        <v>79</v>
      </c>
      <c r="AY649" s="20" t="s">
        <v>161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279</v>
      </c>
      <c r="BM649" s="226" t="s">
        <v>1515</v>
      </c>
    </row>
    <row r="650" s="2" customFormat="1">
      <c r="A650" s="41"/>
      <c r="B650" s="42"/>
      <c r="C650" s="43"/>
      <c r="D650" s="228" t="s">
        <v>170</v>
      </c>
      <c r="E650" s="43"/>
      <c r="F650" s="229" t="s">
        <v>1516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170</v>
      </c>
      <c r="AU650" s="20" t="s">
        <v>79</v>
      </c>
    </row>
    <row r="651" s="13" customFormat="1">
      <c r="A651" s="13"/>
      <c r="B651" s="235"/>
      <c r="C651" s="236"/>
      <c r="D651" s="233" t="s">
        <v>178</v>
      </c>
      <c r="E651" s="237" t="s">
        <v>19</v>
      </c>
      <c r="F651" s="238" t="s">
        <v>1517</v>
      </c>
      <c r="G651" s="236"/>
      <c r="H651" s="239">
        <v>34.844999999999999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178</v>
      </c>
      <c r="AU651" s="245" t="s">
        <v>79</v>
      </c>
      <c r="AV651" s="13" t="s">
        <v>79</v>
      </c>
      <c r="AW651" s="13" t="s">
        <v>31</v>
      </c>
      <c r="AX651" s="13" t="s">
        <v>77</v>
      </c>
      <c r="AY651" s="245" t="s">
        <v>161</v>
      </c>
    </row>
    <row r="652" s="2" customFormat="1" ht="24.15" customHeight="1">
      <c r="A652" s="41"/>
      <c r="B652" s="42"/>
      <c r="C652" s="215" t="s">
        <v>1518</v>
      </c>
      <c r="D652" s="215" t="s">
        <v>163</v>
      </c>
      <c r="E652" s="216" t="s">
        <v>1519</v>
      </c>
      <c r="F652" s="217" t="s">
        <v>1520</v>
      </c>
      <c r="G652" s="218" t="s">
        <v>387</v>
      </c>
      <c r="H652" s="219">
        <v>1</v>
      </c>
      <c r="I652" s="220"/>
      <c r="J652" s="221">
        <f>ROUND(I652*H652,2)</f>
        <v>0</v>
      </c>
      <c r="K652" s="217" t="s">
        <v>167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5.0000000000000002E-05</v>
      </c>
      <c r="R652" s="224">
        <f>Q652*H652</f>
        <v>5.0000000000000002E-05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279</v>
      </c>
      <c r="AT652" s="226" t="s">
        <v>163</v>
      </c>
      <c r="AU652" s="226" t="s">
        <v>79</v>
      </c>
      <c r="AY652" s="20" t="s">
        <v>161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279</v>
      </c>
      <c r="BM652" s="226" t="s">
        <v>1521</v>
      </c>
    </row>
    <row r="653" s="2" customFormat="1">
      <c r="A653" s="41"/>
      <c r="B653" s="42"/>
      <c r="C653" s="43"/>
      <c r="D653" s="228" t="s">
        <v>170</v>
      </c>
      <c r="E653" s="43"/>
      <c r="F653" s="229" t="s">
        <v>1522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170</v>
      </c>
      <c r="AU653" s="20" t="s">
        <v>79</v>
      </c>
    </row>
    <row r="654" s="13" customFormat="1">
      <c r="A654" s="13"/>
      <c r="B654" s="235"/>
      <c r="C654" s="236"/>
      <c r="D654" s="233" t="s">
        <v>178</v>
      </c>
      <c r="E654" s="237" t="s">
        <v>19</v>
      </c>
      <c r="F654" s="238" t="s">
        <v>1523</v>
      </c>
      <c r="G654" s="236"/>
      <c r="H654" s="239">
        <v>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178</v>
      </c>
      <c r="AU654" s="245" t="s">
        <v>79</v>
      </c>
      <c r="AV654" s="13" t="s">
        <v>79</v>
      </c>
      <c r="AW654" s="13" t="s">
        <v>31</v>
      </c>
      <c r="AX654" s="13" t="s">
        <v>77</v>
      </c>
      <c r="AY654" s="245" t="s">
        <v>161</v>
      </c>
    </row>
    <row r="655" s="2" customFormat="1" ht="21.75" customHeight="1">
      <c r="A655" s="41"/>
      <c r="B655" s="42"/>
      <c r="C655" s="271" t="s">
        <v>1524</v>
      </c>
      <c r="D655" s="271" t="s">
        <v>715</v>
      </c>
      <c r="E655" s="272" t="s">
        <v>1525</v>
      </c>
      <c r="F655" s="273" t="s">
        <v>1526</v>
      </c>
      <c r="G655" s="274" t="s">
        <v>387</v>
      </c>
      <c r="H655" s="275">
        <v>1</v>
      </c>
      <c r="I655" s="276"/>
      <c r="J655" s="277">
        <f>ROUND(I655*H655,2)</f>
        <v>0</v>
      </c>
      <c r="K655" s="273" t="s">
        <v>167</v>
      </c>
      <c r="L655" s="278"/>
      <c r="M655" s="279" t="s">
        <v>19</v>
      </c>
      <c r="N655" s="280" t="s">
        <v>40</v>
      </c>
      <c r="O655" s="87"/>
      <c r="P655" s="224">
        <f>O655*H655</f>
        <v>0</v>
      </c>
      <c r="Q655" s="224">
        <v>0.00164</v>
      </c>
      <c r="R655" s="224">
        <f>Q655*H655</f>
        <v>0.00164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406</v>
      </c>
      <c r="AT655" s="226" t="s">
        <v>715</v>
      </c>
      <c r="AU655" s="226" t="s">
        <v>79</v>
      </c>
      <c r="AY655" s="20" t="s">
        <v>161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279</v>
      </c>
      <c r="BM655" s="226" t="s">
        <v>1527</v>
      </c>
    </row>
    <row r="656" s="2" customFormat="1">
      <c r="A656" s="41"/>
      <c r="B656" s="42"/>
      <c r="C656" s="43"/>
      <c r="D656" s="233" t="s">
        <v>176</v>
      </c>
      <c r="E656" s="43"/>
      <c r="F656" s="234" t="s">
        <v>1528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176</v>
      </c>
      <c r="AU656" s="20" t="s">
        <v>79</v>
      </c>
    </row>
    <row r="657" s="2" customFormat="1" ht="24.15" customHeight="1">
      <c r="A657" s="41"/>
      <c r="B657" s="42"/>
      <c r="C657" s="215" t="s">
        <v>1529</v>
      </c>
      <c r="D657" s="215" t="s">
        <v>163</v>
      </c>
      <c r="E657" s="216" t="s">
        <v>1530</v>
      </c>
      <c r="F657" s="217" t="s">
        <v>1531</v>
      </c>
      <c r="G657" s="218" t="s">
        <v>214</v>
      </c>
      <c r="H657" s="219">
        <v>3.8399999999999999</v>
      </c>
      <c r="I657" s="220"/>
      <c r="J657" s="221">
        <f>ROUND(I657*H657,2)</f>
        <v>0</v>
      </c>
      <c r="K657" s="217" t="s">
        <v>167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279</v>
      </c>
      <c r="AT657" s="226" t="s">
        <v>163</v>
      </c>
      <c r="AU657" s="226" t="s">
        <v>79</v>
      </c>
      <c r="AY657" s="20" t="s">
        <v>161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279</v>
      </c>
      <c r="BM657" s="226" t="s">
        <v>1532</v>
      </c>
    </row>
    <row r="658" s="2" customFormat="1">
      <c r="A658" s="41"/>
      <c r="B658" s="42"/>
      <c r="C658" s="43"/>
      <c r="D658" s="228" t="s">
        <v>170</v>
      </c>
      <c r="E658" s="43"/>
      <c r="F658" s="229" t="s">
        <v>1533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170</v>
      </c>
      <c r="AU658" s="20" t="s">
        <v>79</v>
      </c>
    </row>
    <row r="659" s="12" customFormat="1" ht="22.8" customHeight="1">
      <c r="A659" s="12"/>
      <c r="B659" s="199"/>
      <c r="C659" s="200"/>
      <c r="D659" s="201" t="s">
        <v>68</v>
      </c>
      <c r="E659" s="213" t="s">
        <v>1534</v>
      </c>
      <c r="F659" s="213" t="s">
        <v>1535</v>
      </c>
      <c r="G659" s="200"/>
      <c r="H659" s="200"/>
      <c r="I659" s="203"/>
      <c r="J659" s="214">
        <f>BK659</f>
        <v>0</v>
      </c>
      <c r="K659" s="200"/>
      <c r="L659" s="205"/>
      <c r="M659" s="206"/>
      <c r="N659" s="207"/>
      <c r="O659" s="207"/>
      <c r="P659" s="208">
        <f>SUM(P660:P687)</f>
        <v>0</v>
      </c>
      <c r="Q659" s="207"/>
      <c r="R659" s="208">
        <f>SUM(R660:R687)</f>
        <v>4.0851921999999998</v>
      </c>
      <c r="S659" s="207"/>
      <c r="T659" s="209">
        <f>SUM(T660:T687)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0" t="s">
        <v>79</v>
      </c>
      <c r="AT659" s="211" t="s">
        <v>68</v>
      </c>
      <c r="AU659" s="211" t="s">
        <v>77</v>
      </c>
      <c r="AY659" s="210" t="s">
        <v>161</v>
      </c>
      <c r="BK659" s="212">
        <f>SUM(BK660:BK687)</f>
        <v>0</v>
      </c>
    </row>
    <row r="660" s="2" customFormat="1" ht="21.75" customHeight="1">
      <c r="A660" s="41"/>
      <c r="B660" s="42"/>
      <c r="C660" s="215" t="s">
        <v>1536</v>
      </c>
      <c r="D660" s="215" t="s">
        <v>163</v>
      </c>
      <c r="E660" s="216" t="s">
        <v>1537</v>
      </c>
      <c r="F660" s="217" t="s">
        <v>1538</v>
      </c>
      <c r="G660" s="218" t="s">
        <v>166</v>
      </c>
      <c r="H660" s="219">
        <v>328.5</v>
      </c>
      <c r="I660" s="220"/>
      <c r="J660" s="221">
        <f>ROUND(I660*H660,2)</f>
        <v>0</v>
      </c>
      <c r="K660" s="217" t="s">
        <v>167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279</v>
      </c>
      <c r="AT660" s="226" t="s">
        <v>163</v>
      </c>
      <c r="AU660" s="226" t="s">
        <v>79</v>
      </c>
      <c r="AY660" s="20" t="s">
        <v>161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279</v>
      </c>
      <c r="BM660" s="226" t="s">
        <v>1539</v>
      </c>
    </row>
    <row r="661" s="2" customFormat="1">
      <c r="A661" s="41"/>
      <c r="B661" s="42"/>
      <c r="C661" s="43"/>
      <c r="D661" s="228" t="s">
        <v>170</v>
      </c>
      <c r="E661" s="43"/>
      <c r="F661" s="229" t="s">
        <v>1540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170</v>
      </c>
      <c r="AU661" s="20" t="s">
        <v>79</v>
      </c>
    </row>
    <row r="662" s="13" customFormat="1">
      <c r="A662" s="13"/>
      <c r="B662" s="235"/>
      <c r="C662" s="236"/>
      <c r="D662" s="233" t="s">
        <v>178</v>
      </c>
      <c r="E662" s="237" t="s">
        <v>19</v>
      </c>
      <c r="F662" s="238" t="s">
        <v>1541</v>
      </c>
      <c r="G662" s="236"/>
      <c r="H662" s="239">
        <v>328.5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178</v>
      </c>
      <c r="AU662" s="245" t="s">
        <v>79</v>
      </c>
      <c r="AV662" s="13" t="s">
        <v>79</v>
      </c>
      <c r="AW662" s="13" t="s">
        <v>31</v>
      </c>
      <c r="AX662" s="13" t="s">
        <v>77</v>
      </c>
      <c r="AY662" s="245" t="s">
        <v>161</v>
      </c>
    </row>
    <row r="663" s="2" customFormat="1" ht="21.75" customHeight="1">
      <c r="A663" s="41"/>
      <c r="B663" s="42"/>
      <c r="C663" s="215" t="s">
        <v>1542</v>
      </c>
      <c r="D663" s="215" t="s">
        <v>163</v>
      </c>
      <c r="E663" s="216" t="s">
        <v>1368</v>
      </c>
      <c r="F663" s="217" t="s">
        <v>1369</v>
      </c>
      <c r="G663" s="218" t="s">
        <v>166</v>
      </c>
      <c r="H663" s="219">
        <v>31.460000000000001</v>
      </c>
      <c r="I663" s="220"/>
      <c r="J663" s="221">
        <f>ROUND(I663*H663,2)</f>
        <v>0</v>
      </c>
      <c r="K663" s="217" t="s">
        <v>167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279</v>
      </c>
      <c r="AT663" s="226" t="s">
        <v>163</v>
      </c>
      <c r="AU663" s="226" t="s">
        <v>79</v>
      </c>
      <c r="AY663" s="20" t="s">
        <v>161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279</v>
      </c>
      <c r="BM663" s="226" t="s">
        <v>1543</v>
      </c>
    </row>
    <row r="664" s="2" customFormat="1">
      <c r="A664" s="41"/>
      <c r="B664" s="42"/>
      <c r="C664" s="43"/>
      <c r="D664" s="228" t="s">
        <v>170</v>
      </c>
      <c r="E664" s="43"/>
      <c r="F664" s="229" t="s">
        <v>1371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170</v>
      </c>
      <c r="AU664" s="20" t="s">
        <v>79</v>
      </c>
    </row>
    <row r="665" s="13" customFormat="1">
      <c r="A665" s="13"/>
      <c r="B665" s="235"/>
      <c r="C665" s="236"/>
      <c r="D665" s="233" t="s">
        <v>178</v>
      </c>
      <c r="E665" s="237" t="s">
        <v>602</v>
      </c>
      <c r="F665" s="238" t="s">
        <v>1544</v>
      </c>
      <c r="G665" s="236"/>
      <c r="H665" s="239">
        <v>31.460000000000001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178</v>
      </c>
      <c r="AU665" s="245" t="s">
        <v>79</v>
      </c>
      <c r="AV665" s="13" t="s">
        <v>79</v>
      </c>
      <c r="AW665" s="13" t="s">
        <v>31</v>
      </c>
      <c r="AX665" s="13" t="s">
        <v>69</v>
      </c>
      <c r="AY665" s="245" t="s">
        <v>161</v>
      </c>
    </row>
    <row r="666" s="15" customFormat="1">
      <c r="A666" s="15"/>
      <c r="B666" s="256"/>
      <c r="C666" s="257"/>
      <c r="D666" s="233" t="s">
        <v>178</v>
      </c>
      <c r="E666" s="258" t="s">
        <v>19</v>
      </c>
      <c r="F666" s="259" t="s">
        <v>221</v>
      </c>
      <c r="G666" s="257"/>
      <c r="H666" s="260">
        <v>31.460000000000001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178</v>
      </c>
      <c r="AU666" s="266" t="s">
        <v>79</v>
      </c>
      <c r="AV666" s="15" t="s">
        <v>168</v>
      </c>
      <c r="AW666" s="15" t="s">
        <v>31</v>
      </c>
      <c r="AX666" s="15" t="s">
        <v>77</v>
      </c>
      <c r="AY666" s="266" t="s">
        <v>161</v>
      </c>
    </row>
    <row r="667" s="2" customFormat="1" ht="16.5" customHeight="1">
      <c r="A667" s="41"/>
      <c r="B667" s="42"/>
      <c r="C667" s="271" t="s">
        <v>1545</v>
      </c>
      <c r="D667" s="271" t="s">
        <v>715</v>
      </c>
      <c r="E667" s="272" t="s">
        <v>1373</v>
      </c>
      <c r="F667" s="273" t="s">
        <v>1374</v>
      </c>
      <c r="G667" s="274" t="s">
        <v>214</v>
      </c>
      <c r="H667" s="275">
        <v>0.108</v>
      </c>
      <c r="I667" s="276"/>
      <c r="J667" s="277">
        <f>ROUND(I667*H667,2)</f>
        <v>0</v>
      </c>
      <c r="K667" s="273" t="s">
        <v>167</v>
      </c>
      <c r="L667" s="278"/>
      <c r="M667" s="279" t="s">
        <v>19</v>
      </c>
      <c r="N667" s="280" t="s">
        <v>40</v>
      </c>
      <c r="O667" s="87"/>
      <c r="P667" s="224">
        <f>O667*H667</f>
        <v>0</v>
      </c>
      <c r="Q667" s="224">
        <v>1</v>
      </c>
      <c r="R667" s="224">
        <f>Q667*H667</f>
        <v>0.108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406</v>
      </c>
      <c r="AT667" s="226" t="s">
        <v>715</v>
      </c>
      <c r="AU667" s="226" t="s">
        <v>79</v>
      </c>
      <c r="AY667" s="20" t="s">
        <v>161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77</v>
      </c>
      <c r="BK667" s="227">
        <f>ROUND(I667*H667,2)</f>
        <v>0</v>
      </c>
      <c r="BL667" s="20" t="s">
        <v>279</v>
      </c>
      <c r="BM667" s="226" t="s">
        <v>1546</v>
      </c>
    </row>
    <row r="668" s="2" customFormat="1">
      <c r="A668" s="41"/>
      <c r="B668" s="42"/>
      <c r="C668" s="43"/>
      <c r="D668" s="233" t="s">
        <v>176</v>
      </c>
      <c r="E668" s="43"/>
      <c r="F668" s="234" t="s">
        <v>1376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176</v>
      </c>
      <c r="AU668" s="20" t="s">
        <v>79</v>
      </c>
    </row>
    <row r="669" s="13" customFormat="1">
      <c r="A669" s="13"/>
      <c r="B669" s="235"/>
      <c r="C669" s="236"/>
      <c r="D669" s="233" t="s">
        <v>178</v>
      </c>
      <c r="E669" s="236"/>
      <c r="F669" s="238" t="s">
        <v>1547</v>
      </c>
      <c r="G669" s="236"/>
      <c r="H669" s="239">
        <v>0.108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178</v>
      </c>
      <c r="AU669" s="245" t="s">
        <v>79</v>
      </c>
      <c r="AV669" s="13" t="s">
        <v>79</v>
      </c>
      <c r="AW669" s="13" t="s">
        <v>4</v>
      </c>
      <c r="AX669" s="13" t="s">
        <v>77</v>
      </c>
      <c r="AY669" s="245" t="s">
        <v>161</v>
      </c>
    </row>
    <row r="670" s="2" customFormat="1" ht="16.5" customHeight="1">
      <c r="A670" s="41"/>
      <c r="B670" s="42"/>
      <c r="C670" s="215" t="s">
        <v>1548</v>
      </c>
      <c r="D670" s="215" t="s">
        <v>163</v>
      </c>
      <c r="E670" s="216" t="s">
        <v>1549</v>
      </c>
      <c r="F670" s="217" t="s">
        <v>1550</v>
      </c>
      <c r="G670" s="218" t="s">
        <v>166</v>
      </c>
      <c r="H670" s="219">
        <v>657</v>
      </c>
      <c r="I670" s="220"/>
      <c r="J670" s="221">
        <f>ROUND(I670*H670,2)</f>
        <v>0</v>
      </c>
      <c r="K670" s="217" t="s">
        <v>167</v>
      </c>
      <c r="L670" s="47"/>
      <c r="M670" s="222" t="s">
        <v>19</v>
      </c>
      <c r="N670" s="223" t="s">
        <v>40</v>
      </c>
      <c r="O670" s="87"/>
      <c r="P670" s="224">
        <f>O670*H670</f>
        <v>0</v>
      </c>
      <c r="Q670" s="224">
        <v>0.00040000000000000002</v>
      </c>
      <c r="R670" s="224">
        <f>Q670*H670</f>
        <v>0.26280000000000003</v>
      </c>
      <c r="S670" s="224">
        <v>0</v>
      </c>
      <c r="T670" s="225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6" t="s">
        <v>279</v>
      </c>
      <c r="AT670" s="226" t="s">
        <v>163</v>
      </c>
      <c r="AU670" s="226" t="s">
        <v>79</v>
      </c>
      <c r="AY670" s="20" t="s">
        <v>161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20" t="s">
        <v>77</v>
      </c>
      <c r="BK670" s="227">
        <f>ROUND(I670*H670,2)</f>
        <v>0</v>
      </c>
      <c r="BL670" s="20" t="s">
        <v>279</v>
      </c>
      <c r="BM670" s="226" t="s">
        <v>1551</v>
      </c>
    </row>
    <row r="671" s="2" customFormat="1">
      <c r="A671" s="41"/>
      <c r="B671" s="42"/>
      <c r="C671" s="43"/>
      <c r="D671" s="228" t="s">
        <v>170</v>
      </c>
      <c r="E671" s="43"/>
      <c r="F671" s="229" t="s">
        <v>1552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170</v>
      </c>
      <c r="AU671" s="20" t="s">
        <v>79</v>
      </c>
    </row>
    <row r="672" s="13" customFormat="1">
      <c r="A672" s="13"/>
      <c r="B672" s="235"/>
      <c r="C672" s="236"/>
      <c r="D672" s="233" t="s">
        <v>178</v>
      </c>
      <c r="E672" s="237" t="s">
        <v>19</v>
      </c>
      <c r="F672" s="238" t="s">
        <v>1553</v>
      </c>
      <c r="G672" s="236"/>
      <c r="H672" s="239">
        <v>657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178</v>
      </c>
      <c r="AU672" s="245" t="s">
        <v>79</v>
      </c>
      <c r="AV672" s="13" t="s">
        <v>79</v>
      </c>
      <c r="AW672" s="13" t="s">
        <v>31</v>
      </c>
      <c r="AX672" s="13" t="s">
        <v>77</v>
      </c>
      <c r="AY672" s="245" t="s">
        <v>161</v>
      </c>
    </row>
    <row r="673" s="2" customFormat="1" ht="16.5" customHeight="1">
      <c r="A673" s="41"/>
      <c r="B673" s="42"/>
      <c r="C673" s="215" t="s">
        <v>1554</v>
      </c>
      <c r="D673" s="215" t="s">
        <v>163</v>
      </c>
      <c r="E673" s="216" t="s">
        <v>1379</v>
      </c>
      <c r="F673" s="217" t="s">
        <v>1380</v>
      </c>
      <c r="G673" s="218" t="s">
        <v>166</v>
      </c>
      <c r="H673" s="219">
        <v>75.504000000000005</v>
      </c>
      <c r="I673" s="220"/>
      <c r="J673" s="221">
        <f>ROUND(I673*H673,2)</f>
        <v>0</v>
      </c>
      <c r="K673" s="217" t="s">
        <v>167</v>
      </c>
      <c r="L673" s="47"/>
      <c r="M673" s="222" t="s">
        <v>19</v>
      </c>
      <c r="N673" s="223" t="s">
        <v>40</v>
      </c>
      <c r="O673" s="87"/>
      <c r="P673" s="224">
        <f>O673*H673</f>
        <v>0</v>
      </c>
      <c r="Q673" s="224">
        <v>0.00040000000000000002</v>
      </c>
      <c r="R673" s="224">
        <f>Q673*H673</f>
        <v>0.030201600000000002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279</v>
      </c>
      <c r="AT673" s="226" t="s">
        <v>163</v>
      </c>
      <c r="AU673" s="226" t="s">
        <v>79</v>
      </c>
      <c r="AY673" s="20" t="s">
        <v>161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77</v>
      </c>
      <c r="BK673" s="227">
        <f>ROUND(I673*H673,2)</f>
        <v>0</v>
      </c>
      <c r="BL673" s="20" t="s">
        <v>279</v>
      </c>
      <c r="BM673" s="226" t="s">
        <v>1555</v>
      </c>
    </row>
    <row r="674" s="2" customFormat="1">
      <c r="A674" s="41"/>
      <c r="B674" s="42"/>
      <c r="C674" s="43"/>
      <c r="D674" s="228" t="s">
        <v>170</v>
      </c>
      <c r="E674" s="43"/>
      <c r="F674" s="229" t="s">
        <v>1382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170</v>
      </c>
      <c r="AU674" s="20" t="s">
        <v>79</v>
      </c>
    </row>
    <row r="675" s="13" customFormat="1">
      <c r="A675" s="13"/>
      <c r="B675" s="235"/>
      <c r="C675" s="236"/>
      <c r="D675" s="233" t="s">
        <v>178</v>
      </c>
      <c r="E675" s="237" t="s">
        <v>19</v>
      </c>
      <c r="F675" s="238" t="s">
        <v>1556</v>
      </c>
      <c r="G675" s="236"/>
      <c r="H675" s="239">
        <v>75.504000000000005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178</v>
      </c>
      <c r="AU675" s="245" t="s">
        <v>79</v>
      </c>
      <c r="AV675" s="13" t="s">
        <v>79</v>
      </c>
      <c r="AW675" s="13" t="s">
        <v>31</v>
      </c>
      <c r="AX675" s="13" t="s">
        <v>77</v>
      </c>
      <c r="AY675" s="245" t="s">
        <v>161</v>
      </c>
    </row>
    <row r="676" s="2" customFormat="1" ht="24.15" customHeight="1">
      <c r="A676" s="41"/>
      <c r="B676" s="42"/>
      <c r="C676" s="271" t="s">
        <v>1557</v>
      </c>
      <c r="D676" s="271" t="s">
        <v>715</v>
      </c>
      <c r="E676" s="272" t="s">
        <v>1385</v>
      </c>
      <c r="F676" s="273" t="s">
        <v>1386</v>
      </c>
      <c r="G676" s="274" t="s">
        <v>166</v>
      </c>
      <c r="H676" s="275">
        <v>413.95400000000001</v>
      </c>
      <c r="I676" s="276"/>
      <c r="J676" s="277">
        <f>ROUND(I676*H676,2)</f>
        <v>0</v>
      </c>
      <c r="K676" s="273" t="s">
        <v>167</v>
      </c>
      <c r="L676" s="278"/>
      <c r="M676" s="279" t="s">
        <v>19</v>
      </c>
      <c r="N676" s="280" t="s">
        <v>40</v>
      </c>
      <c r="O676" s="87"/>
      <c r="P676" s="224">
        <f>O676*H676</f>
        <v>0</v>
      </c>
      <c r="Q676" s="224">
        <v>0.0044000000000000003</v>
      </c>
      <c r="R676" s="224">
        <f>Q676*H676</f>
        <v>1.8213976000000001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406</v>
      </c>
      <c r="AT676" s="226" t="s">
        <v>715</v>
      </c>
      <c r="AU676" s="226" t="s">
        <v>79</v>
      </c>
      <c r="AY676" s="20" t="s">
        <v>161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77</v>
      </c>
      <c r="BK676" s="227">
        <f>ROUND(I676*H676,2)</f>
        <v>0</v>
      </c>
      <c r="BL676" s="20" t="s">
        <v>279</v>
      </c>
      <c r="BM676" s="226" t="s">
        <v>1558</v>
      </c>
    </row>
    <row r="677" s="13" customFormat="1">
      <c r="A677" s="13"/>
      <c r="B677" s="235"/>
      <c r="C677" s="236"/>
      <c r="D677" s="233" t="s">
        <v>178</v>
      </c>
      <c r="E677" s="237" t="s">
        <v>19</v>
      </c>
      <c r="F677" s="238" t="s">
        <v>1559</v>
      </c>
      <c r="G677" s="236"/>
      <c r="H677" s="239">
        <v>328.5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178</v>
      </c>
      <c r="AU677" s="245" t="s">
        <v>79</v>
      </c>
      <c r="AV677" s="13" t="s">
        <v>79</v>
      </c>
      <c r="AW677" s="13" t="s">
        <v>31</v>
      </c>
      <c r="AX677" s="13" t="s">
        <v>69</v>
      </c>
      <c r="AY677" s="245" t="s">
        <v>161</v>
      </c>
    </row>
    <row r="678" s="13" customFormat="1">
      <c r="A678" s="13"/>
      <c r="B678" s="235"/>
      <c r="C678" s="236"/>
      <c r="D678" s="233" t="s">
        <v>178</v>
      </c>
      <c r="E678" s="237" t="s">
        <v>19</v>
      </c>
      <c r="F678" s="238" t="s">
        <v>602</v>
      </c>
      <c r="G678" s="236"/>
      <c r="H678" s="239">
        <v>31.460000000000001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178</v>
      </c>
      <c r="AU678" s="245" t="s">
        <v>79</v>
      </c>
      <c r="AV678" s="13" t="s">
        <v>79</v>
      </c>
      <c r="AW678" s="13" t="s">
        <v>31</v>
      </c>
      <c r="AX678" s="13" t="s">
        <v>69</v>
      </c>
      <c r="AY678" s="245" t="s">
        <v>161</v>
      </c>
    </row>
    <row r="679" s="15" customFormat="1">
      <c r="A679" s="15"/>
      <c r="B679" s="256"/>
      <c r="C679" s="257"/>
      <c r="D679" s="233" t="s">
        <v>178</v>
      </c>
      <c r="E679" s="258" t="s">
        <v>19</v>
      </c>
      <c r="F679" s="259" t="s">
        <v>221</v>
      </c>
      <c r="G679" s="257"/>
      <c r="H679" s="260">
        <v>359.95999999999998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178</v>
      </c>
      <c r="AU679" s="266" t="s">
        <v>79</v>
      </c>
      <c r="AV679" s="15" t="s">
        <v>168</v>
      </c>
      <c r="AW679" s="15" t="s">
        <v>31</v>
      </c>
      <c r="AX679" s="15" t="s">
        <v>77</v>
      </c>
      <c r="AY679" s="266" t="s">
        <v>161</v>
      </c>
    </row>
    <row r="680" s="13" customFormat="1">
      <c r="A680" s="13"/>
      <c r="B680" s="235"/>
      <c r="C680" s="236"/>
      <c r="D680" s="233" t="s">
        <v>178</v>
      </c>
      <c r="E680" s="236"/>
      <c r="F680" s="238" t="s">
        <v>1560</v>
      </c>
      <c r="G680" s="236"/>
      <c r="H680" s="239">
        <v>413.95400000000001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178</v>
      </c>
      <c r="AU680" s="245" t="s">
        <v>79</v>
      </c>
      <c r="AV680" s="13" t="s">
        <v>79</v>
      </c>
      <c r="AW680" s="13" t="s">
        <v>4</v>
      </c>
      <c r="AX680" s="13" t="s">
        <v>77</v>
      </c>
      <c r="AY680" s="245" t="s">
        <v>161</v>
      </c>
    </row>
    <row r="681" s="2" customFormat="1" ht="24.15" customHeight="1">
      <c r="A681" s="41"/>
      <c r="B681" s="42"/>
      <c r="C681" s="271" t="s">
        <v>1561</v>
      </c>
      <c r="D681" s="271" t="s">
        <v>715</v>
      </c>
      <c r="E681" s="272" t="s">
        <v>1391</v>
      </c>
      <c r="F681" s="273" t="s">
        <v>1392</v>
      </c>
      <c r="G681" s="274" t="s">
        <v>166</v>
      </c>
      <c r="H681" s="275">
        <v>413.95400000000001</v>
      </c>
      <c r="I681" s="276"/>
      <c r="J681" s="277">
        <f>ROUND(I681*H681,2)</f>
        <v>0</v>
      </c>
      <c r="K681" s="273" t="s">
        <v>167</v>
      </c>
      <c r="L681" s="278"/>
      <c r="M681" s="279" t="s">
        <v>19</v>
      </c>
      <c r="N681" s="280" t="s">
        <v>40</v>
      </c>
      <c r="O681" s="87"/>
      <c r="P681" s="224">
        <f>O681*H681</f>
        <v>0</v>
      </c>
      <c r="Q681" s="224">
        <v>0.0044999999999999997</v>
      </c>
      <c r="R681" s="224">
        <f>Q681*H681</f>
        <v>1.8627929999999999</v>
      </c>
      <c r="S681" s="224">
        <v>0</v>
      </c>
      <c r="T681" s="225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6" t="s">
        <v>406</v>
      </c>
      <c r="AT681" s="226" t="s">
        <v>715</v>
      </c>
      <c r="AU681" s="226" t="s">
        <v>79</v>
      </c>
      <c r="AY681" s="20" t="s">
        <v>161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20" t="s">
        <v>77</v>
      </c>
      <c r="BK681" s="227">
        <f>ROUND(I681*H681,2)</f>
        <v>0</v>
      </c>
      <c r="BL681" s="20" t="s">
        <v>279</v>
      </c>
      <c r="BM681" s="226" t="s">
        <v>1562</v>
      </c>
    </row>
    <row r="682" s="13" customFormat="1">
      <c r="A682" s="13"/>
      <c r="B682" s="235"/>
      <c r="C682" s="236"/>
      <c r="D682" s="233" t="s">
        <v>178</v>
      </c>
      <c r="E682" s="237" t="s">
        <v>19</v>
      </c>
      <c r="F682" s="238" t="s">
        <v>1559</v>
      </c>
      <c r="G682" s="236"/>
      <c r="H682" s="239">
        <v>328.5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178</v>
      </c>
      <c r="AU682" s="245" t="s">
        <v>79</v>
      </c>
      <c r="AV682" s="13" t="s">
        <v>79</v>
      </c>
      <c r="AW682" s="13" t="s">
        <v>31</v>
      </c>
      <c r="AX682" s="13" t="s">
        <v>69</v>
      </c>
      <c r="AY682" s="245" t="s">
        <v>161</v>
      </c>
    </row>
    <row r="683" s="13" customFormat="1">
      <c r="A683" s="13"/>
      <c r="B683" s="235"/>
      <c r="C683" s="236"/>
      <c r="D683" s="233" t="s">
        <v>178</v>
      </c>
      <c r="E683" s="237" t="s">
        <v>19</v>
      </c>
      <c r="F683" s="238" t="s">
        <v>602</v>
      </c>
      <c r="G683" s="236"/>
      <c r="H683" s="239">
        <v>31.460000000000001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178</v>
      </c>
      <c r="AU683" s="245" t="s">
        <v>79</v>
      </c>
      <c r="AV683" s="13" t="s">
        <v>79</v>
      </c>
      <c r="AW683" s="13" t="s">
        <v>31</v>
      </c>
      <c r="AX683" s="13" t="s">
        <v>69</v>
      </c>
      <c r="AY683" s="245" t="s">
        <v>161</v>
      </c>
    </row>
    <row r="684" s="15" customFormat="1">
      <c r="A684" s="15"/>
      <c r="B684" s="256"/>
      <c r="C684" s="257"/>
      <c r="D684" s="233" t="s">
        <v>178</v>
      </c>
      <c r="E684" s="258" t="s">
        <v>19</v>
      </c>
      <c r="F684" s="259" t="s">
        <v>221</v>
      </c>
      <c r="G684" s="257"/>
      <c r="H684" s="260">
        <v>359.95999999999998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178</v>
      </c>
      <c r="AU684" s="266" t="s">
        <v>79</v>
      </c>
      <c r="AV684" s="15" t="s">
        <v>168</v>
      </c>
      <c r="AW684" s="15" t="s">
        <v>31</v>
      </c>
      <c r="AX684" s="15" t="s">
        <v>77</v>
      </c>
      <c r="AY684" s="266" t="s">
        <v>161</v>
      </c>
    </row>
    <row r="685" s="13" customFormat="1">
      <c r="A685" s="13"/>
      <c r="B685" s="235"/>
      <c r="C685" s="236"/>
      <c r="D685" s="233" t="s">
        <v>178</v>
      </c>
      <c r="E685" s="236"/>
      <c r="F685" s="238" t="s">
        <v>1560</v>
      </c>
      <c r="G685" s="236"/>
      <c r="H685" s="239">
        <v>413.95400000000001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178</v>
      </c>
      <c r="AU685" s="245" t="s">
        <v>79</v>
      </c>
      <c r="AV685" s="13" t="s">
        <v>79</v>
      </c>
      <c r="AW685" s="13" t="s">
        <v>4</v>
      </c>
      <c r="AX685" s="13" t="s">
        <v>77</v>
      </c>
      <c r="AY685" s="245" t="s">
        <v>161</v>
      </c>
    </row>
    <row r="686" s="2" customFormat="1" ht="24.15" customHeight="1">
      <c r="A686" s="41"/>
      <c r="B686" s="42"/>
      <c r="C686" s="215" t="s">
        <v>1563</v>
      </c>
      <c r="D686" s="215" t="s">
        <v>163</v>
      </c>
      <c r="E686" s="216" t="s">
        <v>1564</v>
      </c>
      <c r="F686" s="217" t="s">
        <v>1565</v>
      </c>
      <c r="G686" s="218" t="s">
        <v>214</v>
      </c>
      <c r="H686" s="219">
        <v>4.085</v>
      </c>
      <c r="I686" s="220"/>
      <c r="J686" s="221">
        <f>ROUND(I686*H686,2)</f>
        <v>0</v>
      </c>
      <c r="K686" s="217" t="s">
        <v>167</v>
      </c>
      <c r="L686" s="47"/>
      <c r="M686" s="222" t="s">
        <v>19</v>
      </c>
      <c r="N686" s="223" t="s">
        <v>40</v>
      </c>
      <c r="O686" s="87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6" t="s">
        <v>279</v>
      </c>
      <c r="AT686" s="226" t="s">
        <v>163</v>
      </c>
      <c r="AU686" s="226" t="s">
        <v>79</v>
      </c>
      <c r="AY686" s="20" t="s">
        <v>161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20" t="s">
        <v>77</v>
      </c>
      <c r="BK686" s="227">
        <f>ROUND(I686*H686,2)</f>
        <v>0</v>
      </c>
      <c r="BL686" s="20" t="s">
        <v>279</v>
      </c>
      <c r="BM686" s="226" t="s">
        <v>1566</v>
      </c>
    </row>
    <row r="687" s="2" customFormat="1">
      <c r="A687" s="41"/>
      <c r="B687" s="42"/>
      <c r="C687" s="43"/>
      <c r="D687" s="228" t="s">
        <v>170</v>
      </c>
      <c r="E687" s="43"/>
      <c r="F687" s="229" t="s">
        <v>1567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170</v>
      </c>
      <c r="AU687" s="20" t="s">
        <v>79</v>
      </c>
    </row>
    <row r="688" s="12" customFormat="1" ht="22.8" customHeight="1">
      <c r="A688" s="12"/>
      <c r="B688" s="199"/>
      <c r="C688" s="200"/>
      <c r="D688" s="201" t="s">
        <v>68</v>
      </c>
      <c r="E688" s="213" t="s">
        <v>1568</v>
      </c>
      <c r="F688" s="213" t="s">
        <v>1569</v>
      </c>
      <c r="G688" s="200"/>
      <c r="H688" s="200"/>
      <c r="I688" s="203"/>
      <c r="J688" s="214">
        <f>BK688</f>
        <v>0</v>
      </c>
      <c r="K688" s="200"/>
      <c r="L688" s="205"/>
      <c r="M688" s="206"/>
      <c r="N688" s="207"/>
      <c r="O688" s="207"/>
      <c r="P688" s="208">
        <f>SUM(P689:P715)</f>
        <v>0</v>
      </c>
      <c r="Q688" s="207"/>
      <c r="R688" s="208">
        <f>SUM(R689:R715)</f>
        <v>1.7802256000000001</v>
      </c>
      <c r="S688" s="207"/>
      <c r="T688" s="209">
        <f>SUM(T689:T715)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0" t="s">
        <v>79</v>
      </c>
      <c r="AT688" s="211" t="s">
        <v>68</v>
      </c>
      <c r="AU688" s="211" t="s">
        <v>77</v>
      </c>
      <c r="AY688" s="210" t="s">
        <v>161</v>
      </c>
      <c r="BK688" s="212">
        <f>SUM(BK689:BK715)</f>
        <v>0</v>
      </c>
    </row>
    <row r="689" s="2" customFormat="1" ht="24.15" customHeight="1">
      <c r="A689" s="41"/>
      <c r="B689" s="42"/>
      <c r="C689" s="215" t="s">
        <v>1570</v>
      </c>
      <c r="D689" s="215" t="s">
        <v>163</v>
      </c>
      <c r="E689" s="216" t="s">
        <v>1571</v>
      </c>
      <c r="F689" s="217" t="s">
        <v>1572</v>
      </c>
      <c r="G689" s="218" t="s">
        <v>166</v>
      </c>
      <c r="H689" s="219">
        <v>524.10000000000002</v>
      </c>
      <c r="I689" s="220"/>
      <c r="J689" s="221">
        <f>ROUND(I689*H689,2)</f>
        <v>0</v>
      </c>
      <c r="K689" s="217" t="s">
        <v>167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279</v>
      </c>
      <c r="AT689" s="226" t="s">
        <v>163</v>
      </c>
      <c r="AU689" s="226" t="s">
        <v>79</v>
      </c>
      <c r="AY689" s="20" t="s">
        <v>161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279</v>
      </c>
      <c r="BM689" s="226" t="s">
        <v>1573</v>
      </c>
    </row>
    <row r="690" s="2" customFormat="1">
      <c r="A690" s="41"/>
      <c r="B690" s="42"/>
      <c r="C690" s="43"/>
      <c r="D690" s="228" t="s">
        <v>170</v>
      </c>
      <c r="E690" s="43"/>
      <c r="F690" s="229" t="s">
        <v>1574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170</v>
      </c>
      <c r="AU690" s="20" t="s">
        <v>79</v>
      </c>
    </row>
    <row r="691" s="2" customFormat="1" ht="16.5" customHeight="1">
      <c r="A691" s="41"/>
      <c r="B691" s="42"/>
      <c r="C691" s="271" t="s">
        <v>1575</v>
      </c>
      <c r="D691" s="271" t="s">
        <v>715</v>
      </c>
      <c r="E691" s="272" t="s">
        <v>1576</v>
      </c>
      <c r="F691" s="273" t="s">
        <v>1577</v>
      </c>
      <c r="G691" s="274" t="s">
        <v>166</v>
      </c>
      <c r="H691" s="275">
        <v>107.58</v>
      </c>
      <c r="I691" s="276"/>
      <c r="J691" s="277">
        <f>ROUND(I691*H691,2)</f>
        <v>0</v>
      </c>
      <c r="K691" s="273" t="s">
        <v>167</v>
      </c>
      <c r="L691" s="278"/>
      <c r="M691" s="279" t="s">
        <v>19</v>
      </c>
      <c r="N691" s="280" t="s">
        <v>40</v>
      </c>
      <c r="O691" s="87"/>
      <c r="P691" s="224">
        <f>O691*H691</f>
        <v>0</v>
      </c>
      <c r="Q691" s="224">
        <v>0.0011999999999999999</v>
      </c>
      <c r="R691" s="224">
        <f>Q691*H691</f>
        <v>0.12909599999999999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406</v>
      </c>
      <c r="AT691" s="226" t="s">
        <v>715</v>
      </c>
      <c r="AU691" s="226" t="s">
        <v>79</v>
      </c>
      <c r="AY691" s="20" t="s">
        <v>161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279</v>
      </c>
      <c r="BM691" s="226" t="s">
        <v>1578</v>
      </c>
    </row>
    <row r="692" s="13" customFormat="1">
      <c r="A692" s="13"/>
      <c r="B692" s="235"/>
      <c r="C692" s="236"/>
      <c r="D692" s="233" t="s">
        <v>178</v>
      </c>
      <c r="E692" s="237" t="s">
        <v>19</v>
      </c>
      <c r="F692" s="238" t="s">
        <v>1579</v>
      </c>
      <c r="G692" s="236"/>
      <c r="H692" s="239">
        <v>97.799999999999997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178</v>
      </c>
      <c r="AU692" s="245" t="s">
        <v>79</v>
      </c>
      <c r="AV692" s="13" t="s">
        <v>79</v>
      </c>
      <c r="AW692" s="13" t="s">
        <v>31</v>
      </c>
      <c r="AX692" s="13" t="s">
        <v>77</v>
      </c>
      <c r="AY692" s="245" t="s">
        <v>161</v>
      </c>
    </row>
    <row r="693" s="13" customFormat="1">
      <c r="A693" s="13"/>
      <c r="B693" s="235"/>
      <c r="C693" s="236"/>
      <c r="D693" s="233" t="s">
        <v>178</v>
      </c>
      <c r="E693" s="236"/>
      <c r="F693" s="238" t="s">
        <v>1580</v>
      </c>
      <c r="G693" s="236"/>
      <c r="H693" s="239">
        <v>107.58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178</v>
      </c>
      <c r="AU693" s="245" t="s">
        <v>79</v>
      </c>
      <c r="AV693" s="13" t="s">
        <v>79</v>
      </c>
      <c r="AW693" s="13" t="s">
        <v>4</v>
      </c>
      <c r="AX693" s="13" t="s">
        <v>77</v>
      </c>
      <c r="AY693" s="245" t="s">
        <v>161</v>
      </c>
    </row>
    <row r="694" s="2" customFormat="1" ht="16.5" customHeight="1">
      <c r="A694" s="41"/>
      <c r="B694" s="42"/>
      <c r="C694" s="271" t="s">
        <v>1581</v>
      </c>
      <c r="D694" s="271" t="s">
        <v>715</v>
      </c>
      <c r="E694" s="272" t="s">
        <v>1582</v>
      </c>
      <c r="F694" s="273" t="s">
        <v>1583</v>
      </c>
      <c r="G694" s="274" t="s">
        <v>166</v>
      </c>
      <c r="H694" s="275">
        <v>312.73000000000002</v>
      </c>
      <c r="I694" s="276"/>
      <c r="J694" s="277">
        <f>ROUND(I694*H694,2)</f>
        <v>0</v>
      </c>
      <c r="K694" s="273" t="s">
        <v>167</v>
      </c>
      <c r="L694" s="278"/>
      <c r="M694" s="279" t="s">
        <v>19</v>
      </c>
      <c r="N694" s="280" t="s">
        <v>40</v>
      </c>
      <c r="O694" s="87"/>
      <c r="P694" s="224">
        <f>O694*H694</f>
        <v>0</v>
      </c>
      <c r="Q694" s="224">
        <v>0.0040000000000000001</v>
      </c>
      <c r="R694" s="224">
        <f>Q694*H694</f>
        <v>1.25092</v>
      </c>
      <c r="S694" s="224">
        <v>0</v>
      </c>
      <c r="T694" s="22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6" t="s">
        <v>406</v>
      </c>
      <c r="AT694" s="226" t="s">
        <v>715</v>
      </c>
      <c r="AU694" s="226" t="s">
        <v>79</v>
      </c>
      <c r="AY694" s="20" t="s">
        <v>161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20" t="s">
        <v>77</v>
      </c>
      <c r="BK694" s="227">
        <f>ROUND(I694*H694,2)</f>
        <v>0</v>
      </c>
      <c r="BL694" s="20" t="s">
        <v>279</v>
      </c>
      <c r="BM694" s="226" t="s">
        <v>1584</v>
      </c>
    </row>
    <row r="695" s="13" customFormat="1">
      <c r="A695" s="13"/>
      <c r="B695" s="235"/>
      <c r="C695" s="236"/>
      <c r="D695" s="233" t="s">
        <v>178</v>
      </c>
      <c r="E695" s="237" t="s">
        <v>19</v>
      </c>
      <c r="F695" s="238" t="s">
        <v>1585</v>
      </c>
      <c r="G695" s="236"/>
      <c r="H695" s="239">
        <v>284.30000000000001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178</v>
      </c>
      <c r="AU695" s="245" t="s">
        <v>79</v>
      </c>
      <c r="AV695" s="13" t="s">
        <v>79</v>
      </c>
      <c r="AW695" s="13" t="s">
        <v>31</v>
      </c>
      <c r="AX695" s="13" t="s">
        <v>77</v>
      </c>
      <c r="AY695" s="245" t="s">
        <v>161</v>
      </c>
    </row>
    <row r="696" s="13" customFormat="1">
      <c r="A696" s="13"/>
      <c r="B696" s="235"/>
      <c r="C696" s="236"/>
      <c r="D696" s="233" t="s">
        <v>178</v>
      </c>
      <c r="E696" s="236"/>
      <c r="F696" s="238" t="s">
        <v>1586</v>
      </c>
      <c r="G696" s="236"/>
      <c r="H696" s="239">
        <v>312.73000000000002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178</v>
      </c>
      <c r="AU696" s="245" t="s">
        <v>79</v>
      </c>
      <c r="AV696" s="13" t="s">
        <v>79</v>
      </c>
      <c r="AW696" s="13" t="s">
        <v>4</v>
      </c>
      <c r="AX696" s="13" t="s">
        <v>77</v>
      </c>
      <c r="AY696" s="245" t="s">
        <v>161</v>
      </c>
    </row>
    <row r="697" s="2" customFormat="1" ht="16.5" customHeight="1">
      <c r="A697" s="41"/>
      <c r="B697" s="42"/>
      <c r="C697" s="271" t="s">
        <v>1587</v>
      </c>
      <c r="D697" s="271" t="s">
        <v>715</v>
      </c>
      <c r="E697" s="272" t="s">
        <v>1588</v>
      </c>
      <c r="F697" s="273" t="s">
        <v>1589</v>
      </c>
      <c r="G697" s="274" t="s">
        <v>166</v>
      </c>
      <c r="H697" s="275">
        <v>23.32</v>
      </c>
      <c r="I697" s="276"/>
      <c r="J697" s="277">
        <f>ROUND(I697*H697,2)</f>
        <v>0</v>
      </c>
      <c r="K697" s="273" t="s">
        <v>167</v>
      </c>
      <c r="L697" s="278"/>
      <c r="M697" s="279" t="s">
        <v>19</v>
      </c>
      <c r="N697" s="280" t="s">
        <v>40</v>
      </c>
      <c r="O697" s="87"/>
      <c r="P697" s="224">
        <f>O697*H697</f>
        <v>0</v>
      </c>
      <c r="Q697" s="224">
        <v>0.0037499999999999999</v>
      </c>
      <c r="R697" s="224">
        <f>Q697*H697</f>
        <v>0.08745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406</v>
      </c>
      <c r="AT697" s="226" t="s">
        <v>715</v>
      </c>
      <c r="AU697" s="226" t="s">
        <v>79</v>
      </c>
      <c r="AY697" s="20" t="s">
        <v>161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279</v>
      </c>
      <c r="BM697" s="226" t="s">
        <v>1590</v>
      </c>
    </row>
    <row r="698" s="13" customFormat="1">
      <c r="A698" s="13"/>
      <c r="B698" s="235"/>
      <c r="C698" s="236"/>
      <c r="D698" s="233" t="s">
        <v>178</v>
      </c>
      <c r="E698" s="237" t="s">
        <v>19</v>
      </c>
      <c r="F698" s="238" t="s">
        <v>1591</v>
      </c>
      <c r="G698" s="236"/>
      <c r="H698" s="239">
        <v>21.199999999999999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178</v>
      </c>
      <c r="AU698" s="245" t="s">
        <v>79</v>
      </c>
      <c r="AV698" s="13" t="s">
        <v>79</v>
      </c>
      <c r="AW698" s="13" t="s">
        <v>31</v>
      </c>
      <c r="AX698" s="13" t="s">
        <v>77</v>
      </c>
      <c r="AY698" s="245" t="s">
        <v>161</v>
      </c>
    </row>
    <row r="699" s="13" customFormat="1">
      <c r="A699" s="13"/>
      <c r="B699" s="235"/>
      <c r="C699" s="236"/>
      <c r="D699" s="233" t="s">
        <v>178</v>
      </c>
      <c r="E699" s="236"/>
      <c r="F699" s="238" t="s">
        <v>1592</v>
      </c>
      <c r="G699" s="236"/>
      <c r="H699" s="239">
        <v>23.32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178</v>
      </c>
      <c r="AU699" s="245" t="s">
        <v>79</v>
      </c>
      <c r="AV699" s="13" t="s">
        <v>79</v>
      </c>
      <c r="AW699" s="13" t="s">
        <v>4</v>
      </c>
      <c r="AX699" s="13" t="s">
        <v>77</v>
      </c>
      <c r="AY699" s="245" t="s">
        <v>161</v>
      </c>
    </row>
    <row r="700" s="2" customFormat="1" ht="16.5" customHeight="1">
      <c r="A700" s="41"/>
      <c r="B700" s="42"/>
      <c r="C700" s="271" t="s">
        <v>1593</v>
      </c>
      <c r="D700" s="271" t="s">
        <v>715</v>
      </c>
      <c r="E700" s="272" t="s">
        <v>1594</v>
      </c>
      <c r="F700" s="273" t="s">
        <v>1595</v>
      </c>
      <c r="G700" s="274" t="s">
        <v>166</v>
      </c>
      <c r="H700" s="275">
        <v>25.300000000000001</v>
      </c>
      <c r="I700" s="276"/>
      <c r="J700" s="277">
        <f>ROUND(I700*H700,2)</f>
        <v>0</v>
      </c>
      <c r="K700" s="273" t="s">
        <v>167</v>
      </c>
      <c r="L700" s="278"/>
      <c r="M700" s="279" t="s">
        <v>19</v>
      </c>
      <c r="N700" s="280" t="s">
        <v>40</v>
      </c>
      <c r="O700" s="87"/>
      <c r="P700" s="224">
        <f>O700*H700</f>
        <v>0</v>
      </c>
      <c r="Q700" s="224">
        <v>0.0023999999999999998</v>
      </c>
      <c r="R700" s="224">
        <f>Q700*H700</f>
        <v>0.060719999999999996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406</v>
      </c>
      <c r="AT700" s="226" t="s">
        <v>715</v>
      </c>
      <c r="AU700" s="226" t="s">
        <v>79</v>
      </c>
      <c r="AY700" s="20" t="s">
        <v>161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77</v>
      </c>
      <c r="BK700" s="227">
        <f>ROUND(I700*H700,2)</f>
        <v>0</v>
      </c>
      <c r="BL700" s="20" t="s">
        <v>279</v>
      </c>
      <c r="BM700" s="226" t="s">
        <v>1596</v>
      </c>
    </row>
    <row r="701" s="13" customFormat="1">
      <c r="A701" s="13"/>
      <c r="B701" s="235"/>
      <c r="C701" s="236"/>
      <c r="D701" s="233" t="s">
        <v>178</v>
      </c>
      <c r="E701" s="237" t="s">
        <v>19</v>
      </c>
      <c r="F701" s="238" t="s">
        <v>1597</v>
      </c>
      <c r="G701" s="236"/>
      <c r="H701" s="239">
        <v>23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178</v>
      </c>
      <c r="AU701" s="245" t="s">
        <v>79</v>
      </c>
      <c r="AV701" s="13" t="s">
        <v>79</v>
      </c>
      <c r="AW701" s="13" t="s">
        <v>31</v>
      </c>
      <c r="AX701" s="13" t="s">
        <v>77</v>
      </c>
      <c r="AY701" s="245" t="s">
        <v>161</v>
      </c>
    </row>
    <row r="702" s="13" customFormat="1">
      <c r="A702" s="13"/>
      <c r="B702" s="235"/>
      <c r="C702" s="236"/>
      <c r="D702" s="233" t="s">
        <v>178</v>
      </c>
      <c r="E702" s="236"/>
      <c r="F702" s="238" t="s">
        <v>1598</v>
      </c>
      <c r="G702" s="236"/>
      <c r="H702" s="239">
        <v>25.300000000000001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178</v>
      </c>
      <c r="AU702" s="245" t="s">
        <v>79</v>
      </c>
      <c r="AV702" s="13" t="s">
        <v>79</v>
      </c>
      <c r="AW702" s="13" t="s">
        <v>4</v>
      </c>
      <c r="AX702" s="13" t="s">
        <v>77</v>
      </c>
      <c r="AY702" s="245" t="s">
        <v>161</v>
      </c>
    </row>
    <row r="703" s="2" customFormat="1" ht="16.5" customHeight="1">
      <c r="A703" s="41"/>
      <c r="B703" s="42"/>
      <c r="C703" s="271" t="s">
        <v>1599</v>
      </c>
      <c r="D703" s="271" t="s">
        <v>715</v>
      </c>
      <c r="E703" s="272" t="s">
        <v>1600</v>
      </c>
      <c r="F703" s="273" t="s">
        <v>1601</v>
      </c>
      <c r="G703" s="274" t="s">
        <v>166</v>
      </c>
      <c r="H703" s="275">
        <v>107.58</v>
      </c>
      <c r="I703" s="276"/>
      <c r="J703" s="277">
        <f>ROUND(I703*H703,2)</f>
        <v>0</v>
      </c>
      <c r="K703" s="273" t="s">
        <v>167</v>
      </c>
      <c r="L703" s="278"/>
      <c r="M703" s="279" t="s">
        <v>19</v>
      </c>
      <c r="N703" s="280" t="s">
        <v>40</v>
      </c>
      <c r="O703" s="87"/>
      <c r="P703" s="224">
        <f>O703*H703</f>
        <v>0</v>
      </c>
      <c r="Q703" s="224">
        <v>0.00051999999999999995</v>
      </c>
      <c r="R703" s="224">
        <f>Q703*H703</f>
        <v>0.055941599999999994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406</v>
      </c>
      <c r="AT703" s="226" t="s">
        <v>715</v>
      </c>
      <c r="AU703" s="226" t="s">
        <v>79</v>
      </c>
      <c r="AY703" s="20" t="s">
        <v>161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279</v>
      </c>
      <c r="BM703" s="226" t="s">
        <v>1602</v>
      </c>
    </row>
    <row r="704" s="13" customFormat="1">
      <c r="A704" s="13"/>
      <c r="B704" s="235"/>
      <c r="C704" s="236"/>
      <c r="D704" s="233" t="s">
        <v>178</v>
      </c>
      <c r="E704" s="237" t="s">
        <v>19</v>
      </c>
      <c r="F704" s="238" t="s">
        <v>1603</v>
      </c>
      <c r="G704" s="236"/>
      <c r="H704" s="239">
        <v>97.799999999999997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178</v>
      </c>
      <c r="AU704" s="245" t="s">
        <v>79</v>
      </c>
      <c r="AV704" s="13" t="s">
        <v>79</v>
      </c>
      <c r="AW704" s="13" t="s">
        <v>31</v>
      </c>
      <c r="AX704" s="13" t="s">
        <v>77</v>
      </c>
      <c r="AY704" s="245" t="s">
        <v>161</v>
      </c>
    </row>
    <row r="705" s="13" customFormat="1">
      <c r="A705" s="13"/>
      <c r="B705" s="235"/>
      <c r="C705" s="236"/>
      <c r="D705" s="233" t="s">
        <v>178</v>
      </c>
      <c r="E705" s="236"/>
      <c r="F705" s="238" t="s">
        <v>1580</v>
      </c>
      <c r="G705" s="236"/>
      <c r="H705" s="239">
        <v>107.58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178</v>
      </c>
      <c r="AU705" s="245" t="s">
        <v>79</v>
      </c>
      <c r="AV705" s="13" t="s">
        <v>79</v>
      </c>
      <c r="AW705" s="13" t="s">
        <v>4</v>
      </c>
      <c r="AX705" s="13" t="s">
        <v>77</v>
      </c>
      <c r="AY705" s="245" t="s">
        <v>161</v>
      </c>
    </row>
    <row r="706" s="2" customFormat="1" ht="24.15" customHeight="1">
      <c r="A706" s="41"/>
      <c r="B706" s="42"/>
      <c r="C706" s="215" t="s">
        <v>1604</v>
      </c>
      <c r="D706" s="215" t="s">
        <v>163</v>
      </c>
      <c r="E706" s="216" t="s">
        <v>1605</v>
      </c>
      <c r="F706" s="217" t="s">
        <v>1606</v>
      </c>
      <c r="G706" s="218" t="s">
        <v>166</v>
      </c>
      <c r="H706" s="219">
        <v>426.30000000000001</v>
      </c>
      <c r="I706" s="220"/>
      <c r="J706" s="221">
        <f>ROUND(I706*H706,2)</f>
        <v>0</v>
      </c>
      <c r="K706" s="217" t="s">
        <v>167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279</v>
      </c>
      <c r="AT706" s="226" t="s">
        <v>163</v>
      </c>
      <c r="AU706" s="226" t="s">
        <v>79</v>
      </c>
      <c r="AY706" s="20" t="s">
        <v>161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279</v>
      </c>
      <c r="BM706" s="226" t="s">
        <v>1607</v>
      </c>
    </row>
    <row r="707" s="2" customFormat="1">
      <c r="A707" s="41"/>
      <c r="B707" s="42"/>
      <c r="C707" s="43"/>
      <c r="D707" s="228" t="s">
        <v>170</v>
      </c>
      <c r="E707" s="43"/>
      <c r="F707" s="229" t="s">
        <v>1608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170</v>
      </c>
      <c r="AU707" s="20" t="s">
        <v>79</v>
      </c>
    </row>
    <row r="708" s="13" customFormat="1">
      <c r="A708" s="13"/>
      <c r="B708" s="235"/>
      <c r="C708" s="236"/>
      <c r="D708" s="233" t="s">
        <v>178</v>
      </c>
      <c r="E708" s="237" t="s">
        <v>19</v>
      </c>
      <c r="F708" s="238" t="s">
        <v>1609</v>
      </c>
      <c r="G708" s="236"/>
      <c r="H708" s="239">
        <v>282.80000000000001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178</v>
      </c>
      <c r="AU708" s="245" t="s">
        <v>79</v>
      </c>
      <c r="AV708" s="13" t="s">
        <v>79</v>
      </c>
      <c r="AW708" s="13" t="s">
        <v>31</v>
      </c>
      <c r="AX708" s="13" t="s">
        <v>69</v>
      </c>
      <c r="AY708" s="245" t="s">
        <v>161</v>
      </c>
    </row>
    <row r="709" s="13" customFormat="1">
      <c r="A709" s="13"/>
      <c r="B709" s="235"/>
      <c r="C709" s="236"/>
      <c r="D709" s="233" t="s">
        <v>178</v>
      </c>
      <c r="E709" s="237" t="s">
        <v>19</v>
      </c>
      <c r="F709" s="238" t="s">
        <v>1610</v>
      </c>
      <c r="G709" s="236"/>
      <c r="H709" s="239">
        <v>99.299999999999997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178</v>
      </c>
      <c r="AU709" s="245" t="s">
        <v>79</v>
      </c>
      <c r="AV709" s="13" t="s">
        <v>79</v>
      </c>
      <c r="AW709" s="13" t="s">
        <v>31</v>
      </c>
      <c r="AX709" s="13" t="s">
        <v>69</v>
      </c>
      <c r="AY709" s="245" t="s">
        <v>161</v>
      </c>
    </row>
    <row r="710" s="13" customFormat="1">
      <c r="A710" s="13"/>
      <c r="B710" s="235"/>
      <c r="C710" s="236"/>
      <c r="D710" s="233" t="s">
        <v>178</v>
      </c>
      <c r="E710" s="237" t="s">
        <v>19</v>
      </c>
      <c r="F710" s="238" t="s">
        <v>1611</v>
      </c>
      <c r="G710" s="236"/>
      <c r="H710" s="239">
        <v>44.200000000000003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178</v>
      </c>
      <c r="AU710" s="245" t="s">
        <v>79</v>
      </c>
      <c r="AV710" s="13" t="s">
        <v>79</v>
      </c>
      <c r="AW710" s="13" t="s">
        <v>31</v>
      </c>
      <c r="AX710" s="13" t="s">
        <v>69</v>
      </c>
      <c r="AY710" s="245" t="s">
        <v>161</v>
      </c>
    </row>
    <row r="711" s="15" customFormat="1">
      <c r="A711" s="15"/>
      <c r="B711" s="256"/>
      <c r="C711" s="257"/>
      <c r="D711" s="233" t="s">
        <v>178</v>
      </c>
      <c r="E711" s="258" t="s">
        <v>19</v>
      </c>
      <c r="F711" s="259" t="s">
        <v>221</v>
      </c>
      <c r="G711" s="257"/>
      <c r="H711" s="260">
        <v>426.30000000000001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6" t="s">
        <v>178</v>
      </c>
      <c r="AU711" s="266" t="s">
        <v>79</v>
      </c>
      <c r="AV711" s="15" t="s">
        <v>168</v>
      </c>
      <c r="AW711" s="15" t="s">
        <v>31</v>
      </c>
      <c r="AX711" s="15" t="s">
        <v>77</v>
      </c>
      <c r="AY711" s="266" t="s">
        <v>161</v>
      </c>
    </row>
    <row r="712" s="2" customFormat="1" ht="16.5" customHeight="1">
      <c r="A712" s="41"/>
      <c r="B712" s="42"/>
      <c r="C712" s="271" t="s">
        <v>1612</v>
      </c>
      <c r="D712" s="271" t="s">
        <v>715</v>
      </c>
      <c r="E712" s="272" t="s">
        <v>1613</v>
      </c>
      <c r="F712" s="273" t="s">
        <v>1614</v>
      </c>
      <c r="G712" s="274" t="s">
        <v>166</v>
      </c>
      <c r="H712" s="275">
        <v>490.245</v>
      </c>
      <c r="I712" s="276"/>
      <c r="J712" s="277">
        <f>ROUND(I712*H712,2)</f>
        <v>0</v>
      </c>
      <c r="K712" s="273" t="s">
        <v>167</v>
      </c>
      <c r="L712" s="278"/>
      <c r="M712" s="279" t="s">
        <v>19</v>
      </c>
      <c r="N712" s="280" t="s">
        <v>40</v>
      </c>
      <c r="O712" s="87"/>
      <c r="P712" s="224">
        <f>O712*H712</f>
        <v>0</v>
      </c>
      <c r="Q712" s="224">
        <v>0.00040000000000000002</v>
      </c>
      <c r="R712" s="224">
        <f>Q712*H712</f>
        <v>0.19609800000000002</v>
      </c>
      <c r="S712" s="224">
        <v>0</v>
      </c>
      <c r="T712" s="225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6" t="s">
        <v>406</v>
      </c>
      <c r="AT712" s="226" t="s">
        <v>715</v>
      </c>
      <c r="AU712" s="226" t="s">
        <v>79</v>
      </c>
      <c r="AY712" s="20" t="s">
        <v>161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20" t="s">
        <v>77</v>
      </c>
      <c r="BK712" s="227">
        <f>ROUND(I712*H712,2)</f>
        <v>0</v>
      </c>
      <c r="BL712" s="20" t="s">
        <v>279</v>
      </c>
      <c r="BM712" s="226" t="s">
        <v>1615</v>
      </c>
    </row>
    <row r="713" s="13" customFormat="1">
      <c r="A713" s="13"/>
      <c r="B713" s="235"/>
      <c r="C713" s="236"/>
      <c r="D713" s="233" t="s">
        <v>178</v>
      </c>
      <c r="E713" s="236"/>
      <c r="F713" s="238" t="s">
        <v>1616</v>
      </c>
      <c r="G713" s="236"/>
      <c r="H713" s="239">
        <v>490.245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178</v>
      </c>
      <c r="AU713" s="245" t="s">
        <v>79</v>
      </c>
      <c r="AV713" s="13" t="s">
        <v>79</v>
      </c>
      <c r="AW713" s="13" t="s">
        <v>4</v>
      </c>
      <c r="AX713" s="13" t="s">
        <v>77</v>
      </c>
      <c r="AY713" s="245" t="s">
        <v>161</v>
      </c>
    </row>
    <row r="714" s="2" customFormat="1" ht="24.15" customHeight="1">
      <c r="A714" s="41"/>
      <c r="B714" s="42"/>
      <c r="C714" s="215" t="s">
        <v>1617</v>
      </c>
      <c r="D714" s="215" t="s">
        <v>163</v>
      </c>
      <c r="E714" s="216" t="s">
        <v>1618</v>
      </c>
      <c r="F714" s="217" t="s">
        <v>1619</v>
      </c>
      <c r="G714" s="218" t="s">
        <v>214</v>
      </c>
      <c r="H714" s="219">
        <v>1.78</v>
      </c>
      <c r="I714" s="220"/>
      <c r="J714" s="221">
        <f>ROUND(I714*H714,2)</f>
        <v>0</v>
      </c>
      <c r="K714" s="217" t="s">
        <v>167</v>
      </c>
      <c r="L714" s="47"/>
      <c r="M714" s="222" t="s">
        <v>19</v>
      </c>
      <c r="N714" s="223" t="s">
        <v>40</v>
      </c>
      <c r="O714" s="87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6" t="s">
        <v>279</v>
      </c>
      <c r="AT714" s="226" t="s">
        <v>163</v>
      </c>
      <c r="AU714" s="226" t="s">
        <v>79</v>
      </c>
      <c r="AY714" s="20" t="s">
        <v>161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0" t="s">
        <v>77</v>
      </c>
      <c r="BK714" s="227">
        <f>ROUND(I714*H714,2)</f>
        <v>0</v>
      </c>
      <c r="BL714" s="20" t="s">
        <v>279</v>
      </c>
      <c r="BM714" s="226" t="s">
        <v>1620</v>
      </c>
    </row>
    <row r="715" s="2" customFormat="1">
      <c r="A715" s="41"/>
      <c r="B715" s="42"/>
      <c r="C715" s="43"/>
      <c r="D715" s="228" t="s">
        <v>170</v>
      </c>
      <c r="E715" s="43"/>
      <c r="F715" s="229" t="s">
        <v>1621</v>
      </c>
      <c r="G715" s="43"/>
      <c r="H715" s="43"/>
      <c r="I715" s="230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170</v>
      </c>
      <c r="AU715" s="20" t="s">
        <v>79</v>
      </c>
    </row>
    <row r="716" s="12" customFormat="1" ht="22.8" customHeight="1">
      <c r="A716" s="12"/>
      <c r="B716" s="199"/>
      <c r="C716" s="200"/>
      <c r="D716" s="201" t="s">
        <v>68</v>
      </c>
      <c r="E716" s="213" t="s">
        <v>1622</v>
      </c>
      <c r="F716" s="213" t="s">
        <v>1623</v>
      </c>
      <c r="G716" s="200"/>
      <c r="H716" s="200"/>
      <c r="I716" s="203"/>
      <c r="J716" s="214">
        <f>BK716</f>
        <v>0</v>
      </c>
      <c r="K716" s="200"/>
      <c r="L716" s="205"/>
      <c r="M716" s="206"/>
      <c r="N716" s="207"/>
      <c r="O716" s="207"/>
      <c r="P716" s="208">
        <f>SUM(P717:P721)</f>
        <v>0</v>
      </c>
      <c r="Q716" s="207"/>
      <c r="R716" s="208">
        <f>SUM(R717:R721)</f>
        <v>0.025651999999999998</v>
      </c>
      <c r="S716" s="207"/>
      <c r="T716" s="209">
        <f>SUM(T717:T721)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10" t="s">
        <v>79</v>
      </c>
      <c r="AT716" s="211" t="s">
        <v>68</v>
      </c>
      <c r="AU716" s="211" t="s">
        <v>77</v>
      </c>
      <c r="AY716" s="210" t="s">
        <v>161</v>
      </c>
      <c r="BK716" s="212">
        <f>SUM(BK717:BK721)</f>
        <v>0</v>
      </c>
    </row>
    <row r="717" s="2" customFormat="1" ht="24.15" customHeight="1">
      <c r="A717" s="41"/>
      <c r="B717" s="42"/>
      <c r="C717" s="215" t="s">
        <v>1624</v>
      </c>
      <c r="D717" s="215" t="s">
        <v>163</v>
      </c>
      <c r="E717" s="216" t="s">
        <v>1625</v>
      </c>
      <c r="F717" s="217" t="s">
        <v>1626</v>
      </c>
      <c r="G717" s="218" t="s">
        <v>166</v>
      </c>
      <c r="H717" s="219">
        <v>21.199999999999999</v>
      </c>
      <c r="I717" s="220"/>
      <c r="J717" s="221">
        <f>ROUND(I717*H717,2)</f>
        <v>0</v>
      </c>
      <c r="K717" s="217" t="s">
        <v>167</v>
      </c>
      <c r="L717" s="47"/>
      <c r="M717" s="222" t="s">
        <v>19</v>
      </c>
      <c r="N717" s="223" t="s">
        <v>40</v>
      </c>
      <c r="O717" s="87"/>
      <c r="P717" s="224">
        <f>O717*H717</f>
        <v>0</v>
      </c>
      <c r="Q717" s="224">
        <v>0.0012099999999999999</v>
      </c>
      <c r="R717" s="224">
        <f>Q717*H717</f>
        <v>0.025651999999999998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279</v>
      </c>
      <c r="AT717" s="226" t="s">
        <v>163</v>
      </c>
      <c r="AU717" s="226" t="s">
        <v>79</v>
      </c>
      <c r="AY717" s="20" t="s">
        <v>161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20" t="s">
        <v>77</v>
      </c>
      <c r="BK717" s="227">
        <f>ROUND(I717*H717,2)</f>
        <v>0</v>
      </c>
      <c r="BL717" s="20" t="s">
        <v>279</v>
      </c>
      <c r="BM717" s="226" t="s">
        <v>1627</v>
      </c>
    </row>
    <row r="718" s="2" customFormat="1">
      <c r="A718" s="41"/>
      <c r="B718" s="42"/>
      <c r="C718" s="43"/>
      <c r="D718" s="228" t="s">
        <v>170</v>
      </c>
      <c r="E718" s="43"/>
      <c r="F718" s="229" t="s">
        <v>1628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170</v>
      </c>
      <c r="AU718" s="20" t="s">
        <v>79</v>
      </c>
    </row>
    <row r="719" s="13" customFormat="1">
      <c r="A719" s="13"/>
      <c r="B719" s="235"/>
      <c r="C719" s="236"/>
      <c r="D719" s="233" t="s">
        <v>178</v>
      </c>
      <c r="E719" s="237" t="s">
        <v>19</v>
      </c>
      <c r="F719" s="238" t="s">
        <v>1629</v>
      </c>
      <c r="G719" s="236"/>
      <c r="H719" s="239">
        <v>21.199999999999999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178</v>
      </c>
      <c r="AU719" s="245" t="s">
        <v>79</v>
      </c>
      <c r="AV719" s="13" t="s">
        <v>79</v>
      </c>
      <c r="AW719" s="13" t="s">
        <v>31</v>
      </c>
      <c r="AX719" s="13" t="s">
        <v>77</v>
      </c>
      <c r="AY719" s="245" t="s">
        <v>161</v>
      </c>
    </row>
    <row r="720" s="2" customFormat="1" ht="24.15" customHeight="1">
      <c r="A720" s="41"/>
      <c r="B720" s="42"/>
      <c r="C720" s="215" t="s">
        <v>1630</v>
      </c>
      <c r="D720" s="215" t="s">
        <v>163</v>
      </c>
      <c r="E720" s="216" t="s">
        <v>1631</v>
      </c>
      <c r="F720" s="217" t="s">
        <v>1632</v>
      </c>
      <c r="G720" s="218" t="s">
        <v>214</v>
      </c>
      <c r="H720" s="219">
        <v>0.025999999999999999</v>
      </c>
      <c r="I720" s="220"/>
      <c r="J720" s="221">
        <f>ROUND(I720*H720,2)</f>
        <v>0</v>
      </c>
      <c r="K720" s="217" t="s">
        <v>167</v>
      </c>
      <c r="L720" s="47"/>
      <c r="M720" s="222" t="s">
        <v>19</v>
      </c>
      <c r="N720" s="223" t="s">
        <v>40</v>
      </c>
      <c r="O720" s="87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279</v>
      </c>
      <c r="AT720" s="226" t="s">
        <v>163</v>
      </c>
      <c r="AU720" s="226" t="s">
        <v>79</v>
      </c>
      <c r="AY720" s="20" t="s">
        <v>161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77</v>
      </c>
      <c r="BK720" s="227">
        <f>ROUND(I720*H720,2)</f>
        <v>0</v>
      </c>
      <c r="BL720" s="20" t="s">
        <v>279</v>
      </c>
      <c r="BM720" s="226" t="s">
        <v>1633</v>
      </c>
    </row>
    <row r="721" s="2" customFormat="1">
      <c r="A721" s="41"/>
      <c r="B721" s="42"/>
      <c r="C721" s="43"/>
      <c r="D721" s="228" t="s">
        <v>170</v>
      </c>
      <c r="E721" s="43"/>
      <c r="F721" s="229" t="s">
        <v>1634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170</v>
      </c>
      <c r="AU721" s="20" t="s">
        <v>79</v>
      </c>
    </row>
    <row r="722" s="12" customFormat="1" ht="22.8" customHeight="1">
      <c r="A722" s="12"/>
      <c r="B722" s="199"/>
      <c r="C722" s="200"/>
      <c r="D722" s="201" t="s">
        <v>68</v>
      </c>
      <c r="E722" s="213" t="s">
        <v>545</v>
      </c>
      <c r="F722" s="213" t="s">
        <v>546</v>
      </c>
      <c r="G722" s="200"/>
      <c r="H722" s="200"/>
      <c r="I722" s="203"/>
      <c r="J722" s="214">
        <f>BK722</f>
        <v>0</v>
      </c>
      <c r="K722" s="200"/>
      <c r="L722" s="205"/>
      <c r="M722" s="206"/>
      <c r="N722" s="207"/>
      <c r="O722" s="207"/>
      <c r="P722" s="208">
        <f>SUM(P723:P821)</f>
        <v>0</v>
      </c>
      <c r="Q722" s="207"/>
      <c r="R722" s="208">
        <f>SUM(R723:R821)</f>
        <v>10.465476459999998</v>
      </c>
      <c r="S722" s="207"/>
      <c r="T722" s="209">
        <f>SUM(T723:T821)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10" t="s">
        <v>79</v>
      </c>
      <c r="AT722" s="211" t="s">
        <v>68</v>
      </c>
      <c r="AU722" s="211" t="s">
        <v>77</v>
      </c>
      <c r="AY722" s="210" t="s">
        <v>161</v>
      </c>
      <c r="BK722" s="212">
        <f>SUM(BK723:BK821)</f>
        <v>0</v>
      </c>
    </row>
    <row r="723" s="2" customFormat="1" ht="37.8" customHeight="1">
      <c r="A723" s="41"/>
      <c r="B723" s="42"/>
      <c r="C723" s="215" t="s">
        <v>1635</v>
      </c>
      <c r="D723" s="215" t="s">
        <v>163</v>
      </c>
      <c r="E723" s="216" t="s">
        <v>1636</v>
      </c>
      <c r="F723" s="217" t="s">
        <v>1637</v>
      </c>
      <c r="G723" s="218" t="s">
        <v>166</v>
      </c>
      <c r="H723" s="219">
        <v>6.7999999999999998</v>
      </c>
      <c r="I723" s="220"/>
      <c r="J723" s="221">
        <f>ROUND(I723*H723,2)</f>
        <v>0</v>
      </c>
      <c r="K723" s="217" t="s">
        <v>167</v>
      </c>
      <c r="L723" s="47"/>
      <c r="M723" s="222" t="s">
        <v>19</v>
      </c>
      <c r="N723" s="223" t="s">
        <v>40</v>
      </c>
      <c r="O723" s="87"/>
      <c r="P723" s="224">
        <f>O723*H723</f>
        <v>0</v>
      </c>
      <c r="Q723" s="224">
        <v>0.04555</v>
      </c>
      <c r="R723" s="224">
        <f>Q723*H723</f>
        <v>0.30974000000000002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279</v>
      </c>
      <c r="AT723" s="226" t="s">
        <v>163</v>
      </c>
      <c r="AU723" s="226" t="s">
        <v>79</v>
      </c>
      <c r="AY723" s="20" t="s">
        <v>161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279</v>
      </c>
      <c r="BM723" s="226" t="s">
        <v>1638</v>
      </c>
    </row>
    <row r="724" s="2" customFormat="1">
      <c r="A724" s="41"/>
      <c r="B724" s="42"/>
      <c r="C724" s="43"/>
      <c r="D724" s="228" t="s">
        <v>170</v>
      </c>
      <c r="E724" s="43"/>
      <c r="F724" s="229" t="s">
        <v>1639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170</v>
      </c>
      <c r="AU724" s="20" t="s">
        <v>79</v>
      </c>
    </row>
    <row r="725" s="13" customFormat="1">
      <c r="A725" s="13"/>
      <c r="B725" s="235"/>
      <c r="C725" s="236"/>
      <c r="D725" s="233" t="s">
        <v>178</v>
      </c>
      <c r="E725" s="237" t="s">
        <v>19</v>
      </c>
      <c r="F725" s="238" t="s">
        <v>1640</v>
      </c>
      <c r="G725" s="236"/>
      <c r="H725" s="239">
        <v>6.7999999999999998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178</v>
      </c>
      <c r="AU725" s="245" t="s">
        <v>79</v>
      </c>
      <c r="AV725" s="13" t="s">
        <v>79</v>
      </c>
      <c r="AW725" s="13" t="s">
        <v>31</v>
      </c>
      <c r="AX725" s="13" t="s">
        <v>77</v>
      </c>
      <c r="AY725" s="245" t="s">
        <v>161</v>
      </c>
    </row>
    <row r="726" s="2" customFormat="1" ht="37.8" customHeight="1">
      <c r="A726" s="41"/>
      <c r="B726" s="42"/>
      <c r="C726" s="215" t="s">
        <v>1641</v>
      </c>
      <c r="D726" s="215" t="s">
        <v>163</v>
      </c>
      <c r="E726" s="216" t="s">
        <v>1642</v>
      </c>
      <c r="F726" s="217" t="s">
        <v>1643</v>
      </c>
      <c r="G726" s="218" t="s">
        <v>166</v>
      </c>
      <c r="H726" s="219">
        <v>24.234999999999999</v>
      </c>
      <c r="I726" s="220"/>
      <c r="J726" s="221">
        <f>ROUND(I726*H726,2)</f>
        <v>0</v>
      </c>
      <c r="K726" s="217" t="s">
        <v>167</v>
      </c>
      <c r="L726" s="47"/>
      <c r="M726" s="222" t="s">
        <v>19</v>
      </c>
      <c r="N726" s="223" t="s">
        <v>40</v>
      </c>
      <c r="O726" s="87"/>
      <c r="P726" s="224">
        <f>O726*H726</f>
        <v>0</v>
      </c>
      <c r="Q726" s="224">
        <v>0.046969999999999998</v>
      </c>
      <c r="R726" s="224">
        <f>Q726*H726</f>
        <v>1.13831795</v>
      </c>
      <c r="S726" s="224">
        <v>0</v>
      </c>
      <c r="T726" s="22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279</v>
      </c>
      <c r="AT726" s="226" t="s">
        <v>163</v>
      </c>
      <c r="AU726" s="226" t="s">
        <v>79</v>
      </c>
      <c r="AY726" s="20" t="s">
        <v>161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77</v>
      </c>
      <c r="BK726" s="227">
        <f>ROUND(I726*H726,2)</f>
        <v>0</v>
      </c>
      <c r="BL726" s="20" t="s">
        <v>279</v>
      </c>
      <c r="BM726" s="226" t="s">
        <v>1644</v>
      </c>
    </row>
    <row r="727" s="2" customFormat="1">
      <c r="A727" s="41"/>
      <c r="B727" s="42"/>
      <c r="C727" s="43"/>
      <c r="D727" s="228" t="s">
        <v>170</v>
      </c>
      <c r="E727" s="43"/>
      <c r="F727" s="229" t="s">
        <v>1645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170</v>
      </c>
      <c r="AU727" s="20" t="s">
        <v>79</v>
      </c>
    </row>
    <row r="728" s="13" customFormat="1">
      <c r="A728" s="13"/>
      <c r="B728" s="235"/>
      <c r="C728" s="236"/>
      <c r="D728" s="233" t="s">
        <v>178</v>
      </c>
      <c r="E728" s="237" t="s">
        <v>19</v>
      </c>
      <c r="F728" s="238" t="s">
        <v>1646</v>
      </c>
      <c r="G728" s="236"/>
      <c r="H728" s="239">
        <v>12.025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178</v>
      </c>
      <c r="AU728" s="245" t="s">
        <v>79</v>
      </c>
      <c r="AV728" s="13" t="s">
        <v>79</v>
      </c>
      <c r="AW728" s="13" t="s">
        <v>31</v>
      </c>
      <c r="AX728" s="13" t="s">
        <v>69</v>
      </c>
      <c r="AY728" s="245" t="s">
        <v>161</v>
      </c>
    </row>
    <row r="729" s="13" customFormat="1">
      <c r="A729" s="13"/>
      <c r="B729" s="235"/>
      <c r="C729" s="236"/>
      <c r="D729" s="233" t="s">
        <v>178</v>
      </c>
      <c r="E729" s="237" t="s">
        <v>19</v>
      </c>
      <c r="F729" s="238" t="s">
        <v>1647</v>
      </c>
      <c r="G729" s="236"/>
      <c r="H729" s="239">
        <v>12.210000000000001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178</v>
      </c>
      <c r="AU729" s="245" t="s">
        <v>79</v>
      </c>
      <c r="AV729" s="13" t="s">
        <v>79</v>
      </c>
      <c r="AW729" s="13" t="s">
        <v>31</v>
      </c>
      <c r="AX729" s="13" t="s">
        <v>69</v>
      </c>
      <c r="AY729" s="245" t="s">
        <v>161</v>
      </c>
    </row>
    <row r="730" s="15" customFormat="1">
      <c r="A730" s="15"/>
      <c r="B730" s="256"/>
      <c r="C730" s="257"/>
      <c r="D730" s="233" t="s">
        <v>178</v>
      </c>
      <c r="E730" s="258" t="s">
        <v>19</v>
      </c>
      <c r="F730" s="259" t="s">
        <v>221</v>
      </c>
      <c r="G730" s="257"/>
      <c r="H730" s="260">
        <v>24.234999999999999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6" t="s">
        <v>178</v>
      </c>
      <c r="AU730" s="266" t="s">
        <v>79</v>
      </c>
      <c r="AV730" s="15" t="s">
        <v>168</v>
      </c>
      <c r="AW730" s="15" t="s">
        <v>31</v>
      </c>
      <c r="AX730" s="15" t="s">
        <v>77</v>
      </c>
      <c r="AY730" s="266" t="s">
        <v>161</v>
      </c>
    </row>
    <row r="731" s="2" customFormat="1" ht="37.8" customHeight="1">
      <c r="A731" s="41"/>
      <c r="B731" s="42"/>
      <c r="C731" s="215" t="s">
        <v>1648</v>
      </c>
      <c r="D731" s="215" t="s">
        <v>163</v>
      </c>
      <c r="E731" s="216" t="s">
        <v>1649</v>
      </c>
      <c r="F731" s="217" t="s">
        <v>1650</v>
      </c>
      <c r="G731" s="218" t="s">
        <v>166</v>
      </c>
      <c r="H731" s="219">
        <v>38.609999999999999</v>
      </c>
      <c r="I731" s="220"/>
      <c r="J731" s="221">
        <f>ROUND(I731*H731,2)</f>
        <v>0</v>
      </c>
      <c r="K731" s="217" t="s">
        <v>19</v>
      </c>
      <c r="L731" s="47"/>
      <c r="M731" s="222" t="s">
        <v>19</v>
      </c>
      <c r="N731" s="223" t="s">
        <v>40</v>
      </c>
      <c r="O731" s="87"/>
      <c r="P731" s="224">
        <f>O731*H731</f>
        <v>0</v>
      </c>
      <c r="Q731" s="224">
        <v>0.059839999999999997</v>
      </c>
      <c r="R731" s="224">
        <f>Q731*H731</f>
        <v>2.3104223999999998</v>
      </c>
      <c r="S731" s="224">
        <v>0</v>
      </c>
      <c r="T731" s="225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279</v>
      </c>
      <c r="AT731" s="226" t="s">
        <v>163</v>
      </c>
      <c r="AU731" s="226" t="s">
        <v>79</v>
      </c>
      <c r="AY731" s="20" t="s">
        <v>161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77</v>
      </c>
      <c r="BK731" s="227">
        <f>ROUND(I731*H731,2)</f>
        <v>0</v>
      </c>
      <c r="BL731" s="20" t="s">
        <v>279</v>
      </c>
      <c r="BM731" s="226" t="s">
        <v>1651</v>
      </c>
    </row>
    <row r="732" s="13" customFormat="1">
      <c r="A732" s="13"/>
      <c r="B732" s="235"/>
      <c r="C732" s="236"/>
      <c r="D732" s="233" t="s">
        <v>178</v>
      </c>
      <c r="E732" s="237" t="s">
        <v>19</v>
      </c>
      <c r="F732" s="238" t="s">
        <v>1652</v>
      </c>
      <c r="G732" s="236"/>
      <c r="H732" s="239">
        <v>38.609999999999999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178</v>
      </c>
      <c r="AU732" s="245" t="s">
        <v>79</v>
      </c>
      <c r="AV732" s="13" t="s">
        <v>79</v>
      </c>
      <c r="AW732" s="13" t="s">
        <v>31</v>
      </c>
      <c r="AX732" s="13" t="s">
        <v>77</v>
      </c>
      <c r="AY732" s="245" t="s">
        <v>161</v>
      </c>
    </row>
    <row r="733" s="2" customFormat="1" ht="24.15" customHeight="1">
      <c r="A733" s="41"/>
      <c r="B733" s="42"/>
      <c r="C733" s="215" t="s">
        <v>1653</v>
      </c>
      <c r="D733" s="215" t="s">
        <v>163</v>
      </c>
      <c r="E733" s="216" t="s">
        <v>1654</v>
      </c>
      <c r="F733" s="217" t="s">
        <v>1655</v>
      </c>
      <c r="G733" s="218" t="s">
        <v>166</v>
      </c>
      <c r="H733" s="219">
        <v>17.748000000000001</v>
      </c>
      <c r="I733" s="220"/>
      <c r="J733" s="221">
        <f>ROUND(I733*H733,2)</f>
        <v>0</v>
      </c>
      <c r="K733" s="217" t="s">
        <v>19</v>
      </c>
      <c r="L733" s="47"/>
      <c r="M733" s="222" t="s">
        <v>19</v>
      </c>
      <c r="N733" s="223" t="s">
        <v>40</v>
      </c>
      <c r="O733" s="87"/>
      <c r="P733" s="224">
        <f>O733*H733</f>
        <v>0</v>
      </c>
      <c r="Q733" s="224">
        <v>0.030470000000000001</v>
      </c>
      <c r="R733" s="224">
        <f>Q733*H733</f>
        <v>0.54078155999999999</v>
      </c>
      <c r="S733" s="224">
        <v>0</v>
      </c>
      <c r="T733" s="225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6" t="s">
        <v>279</v>
      </c>
      <c r="AT733" s="226" t="s">
        <v>163</v>
      </c>
      <c r="AU733" s="226" t="s">
        <v>79</v>
      </c>
      <c r="AY733" s="20" t="s">
        <v>161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20" t="s">
        <v>77</v>
      </c>
      <c r="BK733" s="227">
        <f>ROUND(I733*H733,2)</f>
        <v>0</v>
      </c>
      <c r="BL733" s="20" t="s">
        <v>279</v>
      </c>
      <c r="BM733" s="226" t="s">
        <v>1656</v>
      </c>
    </row>
    <row r="734" s="2" customFormat="1">
      <c r="A734" s="41"/>
      <c r="B734" s="42"/>
      <c r="C734" s="43"/>
      <c r="D734" s="233" t="s">
        <v>176</v>
      </c>
      <c r="E734" s="43"/>
      <c r="F734" s="234" t="s">
        <v>1657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176</v>
      </c>
      <c r="AU734" s="20" t="s">
        <v>79</v>
      </c>
    </row>
    <row r="735" s="13" customFormat="1">
      <c r="A735" s="13"/>
      <c r="B735" s="235"/>
      <c r="C735" s="236"/>
      <c r="D735" s="233" t="s">
        <v>178</v>
      </c>
      <c r="E735" s="237" t="s">
        <v>19</v>
      </c>
      <c r="F735" s="238" t="s">
        <v>1658</v>
      </c>
      <c r="G735" s="236"/>
      <c r="H735" s="239">
        <v>2.1760000000000002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178</v>
      </c>
      <c r="AU735" s="245" t="s">
        <v>79</v>
      </c>
      <c r="AV735" s="13" t="s">
        <v>79</v>
      </c>
      <c r="AW735" s="13" t="s">
        <v>31</v>
      </c>
      <c r="AX735" s="13" t="s">
        <v>69</v>
      </c>
      <c r="AY735" s="245" t="s">
        <v>161</v>
      </c>
    </row>
    <row r="736" s="13" customFormat="1">
      <c r="A736" s="13"/>
      <c r="B736" s="235"/>
      <c r="C736" s="236"/>
      <c r="D736" s="233" t="s">
        <v>178</v>
      </c>
      <c r="E736" s="237" t="s">
        <v>19</v>
      </c>
      <c r="F736" s="238" t="s">
        <v>1659</v>
      </c>
      <c r="G736" s="236"/>
      <c r="H736" s="239">
        <v>10.608000000000001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178</v>
      </c>
      <c r="AU736" s="245" t="s">
        <v>79</v>
      </c>
      <c r="AV736" s="13" t="s">
        <v>79</v>
      </c>
      <c r="AW736" s="13" t="s">
        <v>31</v>
      </c>
      <c r="AX736" s="13" t="s">
        <v>69</v>
      </c>
      <c r="AY736" s="245" t="s">
        <v>161</v>
      </c>
    </row>
    <row r="737" s="13" customFormat="1">
      <c r="A737" s="13"/>
      <c r="B737" s="235"/>
      <c r="C737" s="236"/>
      <c r="D737" s="233" t="s">
        <v>178</v>
      </c>
      <c r="E737" s="237" t="s">
        <v>19</v>
      </c>
      <c r="F737" s="238" t="s">
        <v>1660</v>
      </c>
      <c r="G737" s="236"/>
      <c r="H737" s="239">
        <v>4.9640000000000004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178</v>
      </c>
      <c r="AU737" s="245" t="s">
        <v>79</v>
      </c>
      <c r="AV737" s="13" t="s">
        <v>79</v>
      </c>
      <c r="AW737" s="13" t="s">
        <v>31</v>
      </c>
      <c r="AX737" s="13" t="s">
        <v>69</v>
      </c>
      <c r="AY737" s="245" t="s">
        <v>161</v>
      </c>
    </row>
    <row r="738" s="15" customFormat="1">
      <c r="A738" s="15"/>
      <c r="B738" s="256"/>
      <c r="C738" s="257"/>
      <c r="D738" s="233" t="s">
        <v>178</v>
      </c>
      <c r="E738" s="258" t="s">
        <v>19</v>
      </c>
      <c r="F738" s="259" t="s">
        <v>221</v>
      </c>
      <c r="G738" s="257"/>
      <c r="H738" s="260">
        <v>17.748000000000001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178</v>
      </c>
      <c r="AU738" s="266" t="s">
        <v>79</v>
      </c>
      <c r="AV738" s="15" t="s">
        <v>168</v>
      </c>
      <c r="AW738" s="15" t="s">
        <v>31</v>
      </c>
      <c r="AX738" s="15" t="s">
        <v>77</v>
      </c>
      <c r="AY738" s="266" t="s">
        <v>161</v>
      </c>
    </row>
    <row r="739" s="2" customFormat="1" ht="33" customHeight="1">
      <c r="A739" s="41"/>
      <c r="B739" s="42"/>
      <c r="C739" s="215" t="s">
        <v>1661</v>
      </c>
      <c r="D739" s="215" t="s">
        <v>163</v>
      </c>
      <c r="E739" s="216" t="s">
        <v>1662</v>
      </c>
      <c r="F739" s="217" t="s">
        <v>1663</v>
      </c>
      <c r="G739" s="218" t="s">
        <v>166</v>
      </c>
      <c r="H739" s="219">
        <v>8.0999999999999996</v>
      </c>
      <c r="I739" s="220"/>
      <c r="J739" s="221">
        <f>ROUND(I739*H739,2)</f>
        <v>0</v>
      </c>
      <c r="K739" s="217" t="s">
        <v>19</v>
      </c>
      <c r="L739" s="47"/>
      <c r="M739" s="222" t="s">
        <v>19</v>
      </c>
      <c r="N739" s="223" t="s">
        <v>40</v>
      </c>
      <c r="O739" s="87"/>
      <c r="P739" s="224">
        <f>O739*H739</f>
        <v>0</v>
      </c>
      <c r="Q739" s="224">
        <v>0.02963</v>
      </c>
      <c r="R739" s="224">
        <f>Q739*H739</f>
        <v>0.24000299999999999</v>
      </c>
      <c r="S739" s="224">
        <v>0</v>
      </c>
      <c r="T739" s="225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6" t="s">
        <v>279</v>
      </c>
      <c r="AT739" s="226" t="s">
        <v>163</v>
      </c>
      <c r="AU739" s="226" t="s">
        <v>79</v>
      </c>
      <c r="AY739" s="20" t="s">
        <v>161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20" t="s">
        <v>77</v>
      </c>
      <c r="BK739" s="227">
        <f>ROUND(I739*H739,2)</f>
        <v>0</v>
      </c>
      <c r="BL739" s="20" t="s">
        <v>279</v>
      </c>
      <c r="BM739" s="226" t="s">
        <v>1664</v>
      </c>
    </row>
    <row r="740" s="13" customFormat="1">
      <c r="A740" s="13"/>
      <c r="B740" s="235"/>
      <c r="C740" s="236"/>
      <c r="D740" s="233" t="s">
        <v>178</v>
      </c>
      <c r="E740" s="237" t="s">
        <v>19</v>
      </c>
      <c r="F740" s="238" t="s">
        <v>1665</v>
      </c>
      <c r="G740" s="236"/>
      <c r="H740" s="239">
        <v>2.7000000000000002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178</v>
      </c>
      <c r="AU740" s="245" t="s">
        <v>79</v>
      </c>
      <c r="AV740" s="13" t="s">
        <v>79</v>
      </c>
      <c r="AW740" s="13" t="s">
        <v>31</v>
      </c>
      <c r="AX740" s="13" t="s">
        <v>69</v>
      </c>
      <c r="AY740" s="245" t="s">
        <v>161</v>
      </c>
    </row>
    <row r="741" s="13" customFormat="1">
      <c r="A741" s="13"/>
      <c r="B741" s="235"/>
      <c r="C741" s="236"/>
      <c r="D741" s="233" t="s">
        <v>178</v>
      </c>
      <c r="E741" s="237" t="s">
        <v>19</v>
      </c>
      <c r="F741" s="238" t="s">
        <v>1666</v>
      </c>
      <c r="G741" s="236"/>
      <c r="H741" s="239">
        <v>5.4000000000000004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178</v>
      </c>
      <c r="AU741" s="245" t="s">
        <v>79</v>
      </c>
      <c r="AV741" s="13" t="s">
        <v>79</v>
      </c>
      <c r="AW741" s="13" t="s">
        <v>31</v>
      </c>
      <c r="AX741" s="13" t="s">
        <v>69</v>
      </c>
      <c r="AY741" s="245" t="s">
        <v>161</v>
      </c>
    </row>
    <row r="742" s="15" customFormat="1">
      <c r="A742" s="15"/>
      <c r="B742" s="256"/>
      <c r="C742" s="257"/>
      <c r="D742" s="233" t="s">
        <v>178</v>
      </c>
      <c r="E742" s="258" t="s">
        <v>19</v>
      </c>
      <c r="F742" s="259" t="s">
        <v>221</v>
      </c>
      <c r="G742" s="257"/>
      <c r="H742" s="260">
        <v>8.0999999999999996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178</v>
      </c>
      <c r="AU742" s="266" t="s">
        <v>79</v>
      </c>
      <c r="AV742" s="15" t="s">
        <v>168</v>
      </c>
      <c r="AW742" s="15" t="s">
        <v>31</v>
      </c>
      <c r="AX742" s="15" t="s">
        <v>77</v>
      </c>
      <c r="AY742" s="266" t="s">
        <v>161</v>
      </c>
    </row>
    <row r="743" s="2" customFormat="1" ht="24.15" customHeight="1">
      <c r="A743" s="41"/>
      <c r="B743" s="42"/>
      <c r="C743" s="215" t="s">
        <v>1667</v>
      </c>
      <c r="D743" s="215" t="s">
        <v>163</v>
      </c>
      <c r="E743" s="216" t="s">
        <v>1668</v>
      </c>
      <c r="F743" s="217" t="s">
        <v>1669</v>
      </c>
      <c r="G743" s="218" t="s">
        <v>166</v>
      </c>
      <c r="H743" s="219">
        <v>134.137</v>
      </c>
      <c r="I743" s="220"/>
      <c r="J743" s="221">
        <f>ROUND(I743*H743,2)</f>
        <v>0</v>
      </c>
      <c r="K743" s="217" t="s">
        <v>19</v>
      </c>
      <c r="L743" s="47"/>
      <c r="M743" s="222" t="s">
        <v>19</v>
      </c>
      <c r="N743" s="223" t="s">
        <v>40</v>
      </c>
      <c r="O743" s="87"/>
      <c r="P743" s="224">
        <f>O743*H743</f>
        <v>0</v>
      </c>
      <c r="Q743" s="224">
        <v>0.012200000000000001</v>
      </c>
      <c r="R743" s="224">
        <f>Q743*H743</f>
        <v>1.6364714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279</v>
      </c>
      <c r="AT743" s="226" t="s">
        <v>163</v>
      </c>
      <c r="AU743" s="226" t="s">
        <v>79</v>
      </c>
      <c r="AY743" s="20" t="s">
        <v>161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77</v>
      </c>
      <c r="BK743" s="227">
        <f>ROUND(I743*H743,2)</f>
        <v>0</v>
      </c>
      <c r="BL743" s="20" t="s">
        <v>279</v>
      </c>
      <c r="BM743" s="226" t="s">
        <v>1670</v>
      </c>
    </row>
    <row r="744" s="2" customFormat="1">
      <c r="A744" s="41"/>
      <c r="B744" s="42"/>
      <c r="C744" s="43"/>
      <c r="D744" s="233" t="s">
        <v>176</v>
      </c>
      <c r="E744" s="43"/>
      <c r="F744" s="234" t="s">
        <v>1671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176</v>
      </c>
      <c r="AU744" s="20" t="s">
        <v>79</v>
      </c>
    </row>
    <row r="745" s="14" customFormat="1">
      <c r="A745" s="14"/>
      <c r="B745" s="246"/>
      <c r="C745" s="247"/>
      <c r="D745" s="233" t="s">
        <v>178</v>
      </c>
      <c r="E745" s="248" t="s">
        <v>19</v>
      </c>
      <c r="F745" s="249" t="s">
        <v>1672</v>
      </c>
      <c r="G745" s="247"/>
      <c r="H745" s="248" t="s">
        <v>19</v>
      </c>
      <c r="I745" s="250"/>
      <c r="J745" s="247"/>
      <c r="K745" s="247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178</v>
      </c>
      <c r="AU745" s="255" t="s">
        <v>79</v>
      </c>
      <c r="AV745" s="14" t="s">
        <v>77</v>
      </c>
      <c r="AW745" s="14" t="s">
        <v>31</v>
      </c>
      <c r="AX745" s="14" t="s">
        <v>69</v>
      </c>
      <c r="AY745" s="255" t="s">
        <v>161</v>
      </c>
    </row>
    <row r="746" s="13" customFormat="1">
      <c r="A746" s="13"/>
      <c r="B746" s="235"/>
      <c r="C746" s="236"/>
      <c r="D746" s="233" t="s">
        <v>178</v>
      </c>
      <c r="E746" s="237" t="s">
        <v>19</v>
      </c>
      <c r="F746" s="238" t="s">
        <v>1673</v>
      </c>
      <c r="G746" s="236"/>
      <c r="H746" s="239">
        <v>62.890000000000001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178</v>
      </c>
      <c r="AU746" s="245" t="s">
        <v>79</v>
      </c>
      <c r="AV746" s="13" t="s">
        <v>79</v>
      </c>
      <c r="AW746" s="13" t="s">
        <v>31</v>
      </c>
      <c r="AX746" s="13" t="s">
        <v>69</v>
      </c>
      <c r="AY746" s="245" t="s">
        <v>161</v>
      </c>
    </row>
    <row r="747" s="13" customFormat="1">
      <c r="A747" s="13"/>
      <c r="B747" s="235"/>
      <c r="C747" s="236"/>
      <c r="D747" s="233" t="s">
        <v>178</v>
      </c>
      <c r="E747" s="237" t="s">
        <v>19</v>
      </c>
      <c r="F747" s="238" t="s">
        <v>1674</v>
      </c>
      <c r="G747" s="236"/>
      <c r="H747" s="239">
        <v>21.321999999999999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178</v>
      </c>
      <c r="AU747" s="245" t="s">
        <v>79</v>
      </c>
      <c r="AV747" s="13" t="s">
        <v>79</v>
      </c>
      <c r="AW747" s="13" t="s">
        <v>31</v>
      </c>
      <c r="AX747" s="13" t="s">
        <v>69</v>
      </c>
      <c r="AY747" s="245" t="s">
        <v>161</v>
      </c>
    </row>
    <row r="748" s="13" customFormat="1">
      <c r="A748" s="13"/>
      <c r="B748" s="235"/>
      <c r="C748" s="236"/>
      <c r="D748" s="233" t="s">
        <v>178</v>
      </c>
      <c r="E748" s="237" t="s">
        <v>19</v>
      </c>
      <c r="F748" s="238" t="s">
        <v>1675</v>
      </c>
      <c r="G748" s="236"/>
      <c r="H748" s="239">
        <v>28.100000000000001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178</v>
      </c>
      <c r="AU748" s="245" t="s">
        <v>79</v>
      </c>
      <c r="AV748" s="13" t="s">
        <v>79</v>
      </c>
      <c r="AW748" s="13" t="s">
        <v>31</v>
      </c>
      <c r="AX748" s="13" t="s">
        <v>69</v>
      </c>
      <c r="AY748" s="245" t="s">
        <v>161</v>
      </c>
    </row>
    <row r="749" s="14" customFormat="1">
      <c r="A749" s="14"/>
      <c r="B749" s="246"/>
      <c r="C749" s="247"/>
      <c r="D749" s="233" t="s">
        <v>178</v>
      </c>
      <c r="E749" s="248" t="s">
        <v>19</v>
      </c>
      <c r="F749" s="249" t="s">
        <v>305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178</v>
      </c>
      <c r="AU749" s="255" t="s">
        <v>79</v>
      </c>
      <c r="AV749" s="14" t="s">
        <v>77</v>
      </c>
      <c r="AW749" s="14" t="s">
        <v>31</v>
      </c>
      <c r="AX749" s="14" t="s">
        <v>69</v>
      </c>
      <c r="AY749" s="255" t="s">
        <v>161</v>
      </c>
    </row>
    <row r="750" s="13" customFormat="1">
      <c r="A750" s="13"/>
      <c r="B750" s="235"/>
      <c r="C750" s="236"/>
      <c r="D750" s="233" t="s">
        <v>178</v>
      </c>
      <c r="E750" s="237" t="s">
        <v>19</v>
      </c>
      <c r="F750" s="238" t="s">
        <v>1676</v>
      </c>
      <c r="G750" s="236"/>
      <c r="H750" s="239">
        <v>14.91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178</v>
      </c>
      <c r="AU750" s="245" t="s">
        <v>79</v>
      </c>
      <c r="AV750" s="13" t="s">
        <v>79</v>
      </c>
      <c r="AW750" s="13" t="s">
        <v>31</v>
      </c>
      <c r="AX750" s="13" t="s">
        <v>69</v>
      </c>
      <c r="AY750" s="245" t="s">
        <v>161</v>
      </c>
    </row>
    <row r="751" s="14" customFormat="1">
      <c r="A751" s="14"/>
      <c r="B751" s="246"/>
      <c r="C751" s="247"/>
      <c r="D751" s="233" t="s">
        <v>178</v>
      </c>
      <c r="E751" s="248" t="s">
        <v>19</v>
      </c>
      <c r="F751" s="249" t="s">
        <v>307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178</v>
      </c>
      <c r="AU751" s="255" t="s">
        <v>79</v>
      </c>
      <c r="AV751" s="14" t="s">
        <v>77</v>
      </c>
      <c r="AW751" s="14" t="s">
        <v>31</v>
      </c>
      <c r="AX751" s="14" t="s">
        <v>69</v>
      </c>
      <c r="AY751" s="255" t="s">
        <v>161</v>
      </c>
    </row>
    <row r="752" s="13" customFormat="1">
      <c r="A752" s="13"/>
      <c r="B752" s="235"/>
      <c r="C752" s="236"/>
      <c r="D752" s="233" t="s">
        <v>178</v>
      </c>
      <c r="E752" s="237" t="s">
        <v>19</v>
      </c>
      <c r="F752" s="238" t="s">
        <v>1677</v>
      </c>
      <c r="G752" s="236"/>
      <c r="H752" s="239">
        <v>3.431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178</v>
      </c>
      <c r="AU752" s="245" t="s">
        <v>79</v>
      </c>
      <c r="AV752" s="13" t="s">
        <v>79</v>
      </c>
      <c r="AW752" s="13" t="s">
        <v>31</v>
      </c>
      <c r="AX752" s="13" t="s">
        <v>69</v>
      </c>
      <c r="AY752" s="245" t="s">
        <v>161</v>
      </c>
    </row>
    <row r="753" s="14" customFormat="1">
      <c r="A753" s="14"/>
      <c r="B753" s="246"/>
      <c r="C753" s="247"/>
      <c r="D753" s="233" t="s">
        <v>178</v>
      </c>
      <c r="E753" s="248" t="s">
        <v>19</v>
      </c>
      <c r="F753" s="249" t="s">
        <v>309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178</v>
      </c>
      <c r="AU753" s="255" t="s">
        <v>79</v>
      </c>
      <c r="AV753" s="14" t="s">
        <v>77</v>
      </c>
      <c r="AW753" s="14" t="s">
        <v>31</v>
      </c>
      <c r="AX753" s="14" t="s">
        <v>69</v>
      </c>
      <c r="AY753" s="255" t="s">
        <v>161</v>
      </c>
    </row>
    <row r="754" s="13" customFormat="1">
      <c r="A754" s="13"/>
      <c r="B754" s="235"/>
      <c r="C754" s="236"/>
      <c r="D754" s="233" t="s">
        <v>178</v>
      </c>
      <c r="E754" s="237" t="s">
        <v>19</v>
      </c>
      <c r="F754" s="238" t="s">
        <v>1678</v>
      </c>
      <c r="G754" s="236"/>
      <c r="H754" s="239">
        <v>3.484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178</v>
      </c>
      <c r="AU754" s="245" t="s">
        <v>79</v>
      </c>
      <c r="AV754" s="13" t="s">
        <v>79</v>
      </c>
      <c r="AW754" s="13" t="s">
        <v>31</v>
      </c>
      <c r="AX754" s="13" t="s">
        <v>69</v>
      </c>
      <c r="AY754" s="245" t="s">
        <v>161</v>
      </c>
    </row>
    <row r="755" s="15" customFormat="1">
      <c r="A755" s="15"/>
      <c r="B755" s="256"/>
      <c r="C755" s="257"/>
      <c r="D755" s="233" t="s">
        <v>178</v>
      </c>
      <c r="E755" s="258" t="s">
        <v>19</v>
      </c>
      <c r="F755" s="259" t="s">
        <v>221</v>
      </c>
      <c r="G755" s="257"/>
      <c r="H755" s="260">
        <v>134.137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6" t="s">
        <v>178</v>
      </c>
      <c r="AU755" s="266" t="s">
        <v>79</v>
      </c>
      <c r="AV755" s="15" t="s">
        <v>168</v>
      </c>
      <c r="AW755" s="15" t="s">
        <v>31</v>
      </c>
      <c r="AX755" s="15" t="s">
        <v>77</v>
      </c>
      <c r="AY755" s="266" t="s">
        <v>161</v>
      </c>
    </row>
    <row r="756" s="2" customFormat="1" ht="24.15" customHeight="1">
      <c r="A756" s="41"/>
      <c r="B756" s="42"/>
      <c r="C756" s="215" t="s">
        <v>1679</v>
      </c>
      <c r="D756" s="215" t="s">
        <v>163</v>
      </c>
      <c r="E756" s="216" t="s">
        <v>1680</v>
      </c>
      <c r="F756" s="217" t="s">
        <v>1681</v>
      </c>
      <c r="G756" s="218" t="s">
        <v>166</v>
      </c>
      <c r="H756" s="219">
        <v>135.94999999999999</v>
      </c>
      <c r="I756" s="220"/>
      <c r="J756" s="221">
        <f>ROUND(I756*H756,2)</f>
        <v>0</v>
      </c>
      <c r="K756" s="217" t="s">
        <v>19</v>
      </c>
      <c r="L756" s="47"/>
      <c r="M756" s="222" t="s">
        <v>19</v>
      </c>
      <c r="N756" s="223" t="s">
        <v>40</v>
      </c>
      <c r="O756" s="87"/>
      <c r="P756" s="224">
        <f>O756*H756</f>
        <v>0</v>
      </c>
      <c r="Q756" s="224">
        <v>0.01379</v>
      </c>
      <c r="R756" s="224">
        <f>Q756*H756</f>
        <v>1.8747504999999998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279</v>
      </c>
      <c r="AT756" s="226" t="s">
        <v>163</v>
      </c>
      <c r="AU756" s="226" t="s">
        <v>79</v>
      </c>
      <c r="AY756" s="20" t="s">
        <v>161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77</v>
      </c>
      <c r="BK756" s="227">
        <f>ROUND(I756*H756,2)</f>
        <v>0</v>
      </c>
      <c r="BL756" s="20" t="s">
        <v>279</v>
      </c>
      <c r="BM756" s="226" t="s">
        <v>1682</v>
      </c>
    </row>
    <row r="757" s="14" customFormat="1">
      <c r="A757" s="14"/>
      <c r="B757" s="246"/>
      <c r="C757" s="247"/>
      <c r="D757" s="233" t="s">
        <v>178</v>
      </c>
      <c r="E757" s="248" t="s">
        <v>19</v>
      </c>
      <c r="F757" s="249" t="s">
        <v>305</v>
      </c>
      <c r="G757" s="247"/>
      <c r="H757" s="248" t="s">
        <v>19</v>
      </c>
      <c r="I757" s="250"/>
      <c r="J757" s="247"/>
      <c r="K757" s="247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178</v>
      </c>
      <c r="AU757" s="255" t="s">
        <v>79</v>
      </c>
      <c r="AV757" s="14" t="s">
        <v>77</v>
      </c>
      <c r="AW757" s="14" t="s">
        <v>31</v>
      </c>
      <c r="AX757" s="14" t="s">
        <v>69</v>
      </c>
      <c r="AY757" s="255" t="s">
        <v>161</v>
      </c>
    </row>
    <row r="758" s="13" customFormat="1">
      <c r="A758" s="13"/>
      <c r="B758" s="235"/>
      <c r="C758" s="236"/>
      <c r="D758" s="233" t="s">
        <v>178</v>
      </c>
      <c r="E758" s="237" t="s">
        <v>19</v>
      </c>
      <c r="F758" s="238" t="s">
        <v>1683</v>
      </c>
      <c r="G758" s="236"/>
      <c r="H758" s="239">
        <v>43.469999999999999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178</v>
      </c>
      <c r="AU758" s="245" t="s">
        <v>79</v>
      </c>
      <c r="AV758" s="13" t="s">
        <v>79</v>
      </c>
      <c r="AW758" s="13" t="s">
        <v>31</v>
      </c>
      <c r="AX758" s="13" t="s">
        <v>69</v>
      </c>
      <c r="AY758" s="245" t="s">
        <v>161</v>
      </c>
    </row>
    <row r="759" s="14" customFormat="1">
      <c r="A759" s="14"/>
      <c r="B759" s="246"/>
      <c r="C759" s="247"/>
      <c r="D759" s="233" t="s">
        <v>178</v>
      </c>
      <c r="E759" s="248" t="s">
        <v>19</v>
      </c>
      <c r="F759" s="249" t="s">
        <v>1684</v>
      </c>
      <c r="G759" s="247"/>
      <c r="H759" s="248" t="s">
        <v>19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178</v>
      </c>
      <c r="AU759" s="255" t="s">
        <v>79</v>
      </c>
      <c r="AV759" s="14" t="s">
        <v>77</v>
      </c>
      <c r="AW759" s="14" t="s">
        <v>31</v>
      </c>
      <c r="AX759" s="14" t="s">
        <v>69</v>
      </c>
      <c r="AY759" s="255" t="s">
        <v>161</v>
      </c>
    </row>
    <row r="760" s="13" customFormat="1">
      <c r="A760" s="13"/>
      <c r="B760" s="235"/>
      <c r="C760" s="236"/>
      <c r="D760" s="233" t="s">
        <v>178</v>
      </c>
      <c r="E760" s="237" t="s">
        <v>19</v>
      </c>
      <c r="F760" s="238" t="s">
        <v>1685</v>
      </c>
      <c r="G760" s="236"/>
      <c r="H760" s="239">
        <v>92.480000000000004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178</v>
      </c>
      <c r="AU760" s="245" t="s">
        <v>79</v>
      </c>
      <c r="AV760" s="13" t="s">
        <v>79</v>
      </c>
      <c r="AW760" s="13" t="s">
        <v>31</v>
      </c>
      <c r="AX760" s="13" t="s">
        <v>69</v>
      </c>
      <c r="AY760" s="245" t="s">
        <v>161</v>
      </c>
    </row>
    <row r="761" s="15" customFormat="1">
      <c r="A761" s="15"/>
      <c r="B761" s="256"/>
      <c r="C761" s="257"/>
      <c r="D761" s="233" t="s">
        <v>178</v>
      </c>
      <c r="E761" s="258" t="s">
        <v>19</v>
      </c>
      <c r="F761" s="259" t="s">
        <v>221</v>
      </c>
      <c r="G761" s="257"/>
      <c r="H761" s="260">
        <v>135.94999999999999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6" t="s">
        <v>178</v>
      </c>
      <c r="AU761" s="266" t="s">
        <v>79</v>
      </c>
      <c r="AV761" s="15" t="s">
        <v>168</v>
      </c>
      <c r="AW761" s="15" t="s">
        <v>31</v>
      </c>
      <c r="AX761" s="15" t="s">
        <v>77</v>
      </c>
      <c r="AY761" s="266" t="s">
        <v>161</v>
      </c>
    </row>
    <row r="762" s="2" customFormat="1" ht="24.15" customHeight="1">
      <c r="A762" s="41"/>
      <c r="B762" s="42"/>
      <c r="C762" s="215" t="s">
        <v>1686</v>
      </c>
      <c r="D762" s="215" t="s">
        <v>163</v>
      </c>
      <c r="E762" s="216" t="s">
        <v>1687</v>
      </c>
      <c r="F762" s="217" t="s">
        <v>1688</v>
      </c>
      <c r="G762" s="218" t="s">
        <v>166</v>
      </c>
      <c r="H762" s="219">
        <v>270.08699999999999</v>
      </c>
      <c r="I762" s="220"/>
      <c r="J762" s="221">
        <f>ROUND(I762*H762,2)</f>
        <v>0</v>
      </c>
      <c r="K762" s="217" t="s">
        <v>167</v>
      </c>
      <c r="L762" s="47"/>
      <c r="M762" s="222" t="s">
        <v>19</v>
      </c>
      <c r="N762" s="223" t="s">
        <v>40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279</v>
      </c>
      <c r="AT762" s="226" t="s">
        <v>163</v>
      </c>
      <c r="AU762" s="226" t="s">
        <v>79</v>
      </c>
      <c r="AY762" s="20" t="s">
        <v>161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77</v>
      </c>
      <c r="BK762" s="227">
        <f>ROUND(I762*H762,2)</f>
        <v>0</v>
      </c>
      <c r="BL762" s="20" t="s">
        <v>279</v>
      </c>
      <c r="BM762" s="226" t="s">
        <v>1689</v>
      </c>
    </row>
    <row r="763" s="2" customFormat="1">
      <c r="A763" s="41"/>
      <c r="B763" s="42"/>
      <c r="C763" s="43"/>
      <c r="D763" s="228" t="s">
        <v>170</v>
      </c>
      <c r="E763" s="43"/>
      <c r="F763" s="229" t="s">
        <v>1690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170</v>
      </c>
      <c r="AU763" s="20" t="s">
        <v>79</v>
      </c>
    </row>
    <row r="764" s="13" customFormat="1">
      <c r="A764" s="13"/>
      <c r="B764" s="235"/>
      <c r="C764" s="236"/>
      <c r="D764" s="233" t="s">
        <v>178</v>
      </c>
      <c r="E764" s="237" t="s">
        <v>19</v>
      </c>
      <c r="F764" s="238" t="s">
        <v>1691</v>
      </c>
      <c r="G764" s="236"/>
      <c r="H764" s="239">
        <v>270.08699999999999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178</v>
      </c>
      <c r="AU764" s="245" t="s">
        <v>79</v>
      </c>
      <c r="AV764" s="13" t="s">
        <v>79</v>
      </c>
      <c r="AW764" s="13" t="s">
        <v>31</v>
      </c>
      <c r="AX764" s="13" t="s">
        <v>77</v>
      </c>
      <c r="AY764" s="245" t="s">
        <v>161</v>
      </c>
    </row>
    <row r="765" s="2" customFormat="1" ht="16.5" customHeight="1">
      <c r="A765" s="41"/>
      <c r="B765" s="42"/>
      <c r="C765" s="271" t="s">
        <v>1692</v>
      </c>
      <c r="D765" s="271" t="s">
        <v>715</v>
      </c>
      <c r="E765" s="272" t="s">
        <v>1693</v>
      </c>
      <c r="F765" s="273" t="s">
        <v>1694</v>
      </c>
      <c r="G765" s="274" t="s">
        <v>166</v>
      </c>
      <c r="H765" s="275">
        <v>303.44299999999998</v>
      </c>
      <c r="I765" s="276"/>
      <c r="J765" s="277">
        <f>ROUND(I765*H765,2)</f>
        <v>0</v>
      </c>
      <c r="K765" s="273" t="s">
        <v>167</v>
      </c>
      <c r="L765" s="278"/>
      <c r="M765" s="279" t="s">
        <v>19</v>
      </c>
      <c r="N765" s="280" t="s">
        <v>40</v>
      </c>
      <c r="O765" s="87"/>
      <c r="P765" s="224">
        <f>O765*H765</f>
        <v>0</v>
      </c>
      <c r="Q765" s="224">
        <v>0.00011</v>
      </c>
      <c r="R765" s="224">
        <f>Q765*H765</f>
        <v>0.033378730000000002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406</v>
      </c>
      <c r="AT765" s="226" t="s">
        <v>715</v>
      </c>
      <c r="AU765" s="226" t="s">
        <v>79</v>
      </c>
      <c r="AY765" s="20" t="s">
        <v>161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77</v>
      </c>
      <c r="BK765" s="227">
        <f>ROUND(I765*H765,2)</f>
        <v>0</v>
      </c>
      <c r="BL765" s="20" t="s">
        <v>279</v>
      </c>
      <c r="BM765" s="226" t="s">
        <v>1695</v>
      </c>
    </row>
    <row r="766" s="13" customFormat="1">
      <c r="A766" s="13"/>
      <c r="B766" s="235"/>
      <c r="C766" s="236"/>
      <c r="D766" s="233" t="s">
        <v>178</v>
      </c>
      <c r="E766" s="236"/>
      <c r="F766" s="238" t="s">
        <v>1696</v>
      </c>
      <c r="G766" s="236"/>
      <c r="H766" s="239">
        <v>303.44299999999998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178</v>
      </c>
      <c r="AU766" s="245" t="s">
        <v>79</v>
      </c>
      <c r="AV766" s="13" t="s">
        <v>79</v>
      </c>
      <c r="AW766" s="13" t="s">
        <v>4</v>
      </c>
      <c r="AX766" s="13" t="s">
        <v>77</v>
      </c>
      <c r="AY766" s="245" t="s">
        <v>161</v>
      </c>
    </row>
    <row r="767" s="2" customFormat="1" ht="24.15" customHeight="1">
      <c r="A767" s="41"/>
      <c r="B767" s="42"/>
      <c r="C767" s="215" t="s">
        <v>1697</v>
      </c>
      <c r="D767" s="215" t="s">
        <v>163</v>
      </c>
      <c r="E767" s="216" t="s">
        <v>1698</v>
      </c>
      <c r="F767" s="217" t="s">
        <v>1699</v>
      </c>
      <c r="G767" s="218" t="s">
        <v>387</v>
      </c>
      <c r="H767" s="219">
        <v>12</v>
      </c>
      <c r="I767" s="220"/>
      <c r="J767" s="221">
        <f>ROUND(I767*H767,2)</f>
        <v>0</v>
      </c>
      <c r="K767" s="217" t="s">
        <v>167</v>
      </c>
      <c r="L767" s="47"/>
      <c r="M767" s="222" t="s">
        <v>19</v>
      </c>
      <c r="N767" s="223" t="s">
        <v>40</v>
      </c>
      <c r="O767" s="87"/>
      <c r="P767" s="224">
        <f>O767*H767</f>
        <v>0</v>
      </c>
      <c r="Q767" s="224">
        <v>3.0000000000000001E-05</v>
      </c>
      <c r="R767" s="224">
        <f>Q767*H767</f>
        <v>0.00036000000000000002</v>
      </c>
      <c r="S767" s="224">
        <v>0</v>
      </c>
      <c r="T767" s="225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6" t="s">
        <v>279</v>
      </c>
      <c r="AT767" s="226" t="s">
        <v>163</v>
      </c>
      <c r="AU767" s="226" t="s">
        <v>79</v>
      </c>
      <c r="AY767" s="20" t="s">
        <v>161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20" t="s">
        <v>77</v>
      </c>
      <c r="BK767" s="227">
        <f>ROUND(I767*H767,2)</f>
        <v>0</v>
      </c>
      <c r="BL767" s="20" t="s">
        <v>279</v>
      </c>
      <c r="BM767" s="226" t="s">
        <v>1700</v>
      </c>
    </row>
    <row r="768" s="2" customFormat="1">
      <c r="A768" s="41"/>
      <c r="B768" s="42"/>
      <c r="C768" s="43"/>
      <c r="D768" s="228" t="s">
        <v>170</v>
      </c>
      <c r="E768" s="43"/>
      <c r="F768" s="229" t="s">
        <v>1701</v>
      </c>
      <c r="G768" s="43"/>
      <c r="H768" s="43"/>
      <c r="I768" s="230"/>
      <c r="J768" s="43"/>
      <c r="K768" s="43"/>
      <c r="L768" s="47"/>
      <c r="M768" s="231"/>
      <c r="N768" s="232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170</v>
      </c>
      <c r="AU768" s="20" t="s">
        <v>79</v>
      </c>
    </row>
    <row r="769" s="2" customFormat="1" ht="16.5" customHeight="1">
      <c r="A769" s="41"/>
      <c r="B769" s="42"/>
      <c r="C769" s="271" t="s">
        <v>1702</v>
      </c>
      <c r="D769" s="271" t="s">
        <v>715</v>
      </c>
      <c r="E769" s="272" t="s">
        <v>1703</v>
      </c>
      <c r="F769" s="273" t="s">
        <v>1704</v>
      </c>
      <c r="G769" s="274" t="s">
        <v>387</v>
      </c>
      <c r="H769" s="275">
        <v>12</v>
      </c>
      <c r="I769" s="276"/>
      <c r="J769" s="277">
        <f>ROUND(I769*H769,2)</f>
        <v>0</v>
      </c>
      <c r="K769" s="273" t="s">
        <v>167</v>
      </c>
      <c r="L769" s="278"/>
      <c r="M769" s="279" t="s">
        <v>19</v>
      </c>
      <c r="N769" s="280" t="s">
        <v>40</v>
      </c>
      <c r="O769" s="87"/>
      <c r="P769" s="224">
        <f>O769*H769</f>
        <v>0</v>
      </c>
      <c r="Q769" s="224">
        <v>0.0032000000000000002</v>
      </c>
      <c r="R769" s="224">
        <f>Q769*H769</f>
        <v>0.038400000000000004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406</v>
      </c>
      <c r="AT769" s="226" t="s">
        <v>715</v>
      </c>
      <c r="AU769" s="226" t="s">
        <v>79</v>
      </c>
      <c r="AY769" s="20" t="s">
        <v>161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77</v>
      </c>
      <c r="BK769" s="227">
        <f>ROUND(I769*H769,2)</f>
        <v>0</v>
      </c>
      <c r="BL769" s="20" t="s">
        <v>279</v>
      </c>
      <c r="BM769" s="226" t="s">
        <v>1705</v>
      </c>
    </row>
    <row r="770" s="2" customFormat="1" ht="21.75" customHeight="1">
      <c r="A770" s="41"/>
      <c r="B770" s="42"/>
      <c r="C770" s="215" t="s">
        <v>616</v>
      </c>
      <c r="D770" s="215" t="s">
        <v>163</v>
      </c>
      <c r="E770" s="216" t="s">
        <v>1706</v>
      </c>
      <c r="F770" s="217" t="s">
        <v>1707</v>
      </c>
      <c r="G770" s="218" t="s">
        <v>387</v>
      </c>
      <c r="H770" s="219">
        <v>6</v>
      </c>
      <c r="I770" s="220"/>
      <c r="J770" s="221">
        <f>ROUND(I770*H770,2)</f>
        <v>0</v>
      </c>
      <c r="K770" s="217" t="s">
        <v>167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0.00022000000000000001</v>
      </c>
      <c r="R770" s="224">
        <f>Q770*H770</f>
        <v>0.00132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279</v>
      </c>
      <c r="AT770" s="226" t="s">
        <v>163</v>
      </c>
      <c r="AU770" s="226" t="s">
        <v>79</v>
      </c>
      <c r="AY770" s="20" t="s">
        <v>161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279</v>
      </c>
      <c r="BM770" s="226" t="s">
        <v>1708</v>
      </c>
    </row>
    <row r="771" s="2" customFormat="1">
      <c r="A771" s="41"/>
      <c r="B771" s="42"/>
      <c r="C771" s="43"/>
      <c r="D771" s="228" t="s">
        <v>170</v>
      </c>
      <c r="E771" s="43"/>
      <c r="F771" s="229" t="s">
        <v>1709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170</v>
      </c>
      <c r="AU771" s="20" t="s">
        <v>79</v>
      </c>
    </row>
    <row r="772" s="2" customFormat="1">
      <c r="A772" s="41"/>
      <c r="B772" s="42"/>
      <c r="C772" s="43"/>
      <c r="D772" s="233" t="s">
        <v>176</v>
      </c>
      <c r="E772" s="43"/>
      <c r="F772" s="234" t="s">
        <v>1710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176</v>
      </c>
      <c r="AU772" s="20" t="s">
        <v>79</v>
      </c>
    </row>
    <row r="773" s="2" customFormat="1" ht="21.75" customHeight="1">
      <c r="A773" s="41"/>
      <c r="B773" s="42"/>
      <c r="C773" s="271" t="s">
        <v>1711</v>
      </c>
      <c r="D773" s="271" t="s">
        <v>715</v>
      </c>
      <c r="E773" s="272" t="s">
        <v>1712</v>
      </c>
      <c r="F773" s="273" t="s">
        <v>1713</v>
      </c>
      <c r="G773" s="274" t="s">
        <v>387</v>
      </c>
      <c r="H773" s="275">
        <v>4</v>
      </c>
      <c r="I773" s="276"/>
      <c r="J773" s="277">
        <f>ROUND(I773*H773,2)</f>
        <v>0</v>
      </c>
      <c r="K773" s="273" t="s">
        <v>167</v>
      </c>
      <c r="L773" s="278"/>
      <c r="M773" s="279" t="s">
        <v>19</v>
      </c>
      <c r="N773" s="280" t="s">
        <v>40</v>
      </c>
      <c r="O773" s="87"/>
      <c r="P773" s="224">
        <f>O773*H773</f>
        <v>0</v>
      </c>
      <c r="Q773" s="224">
        <v>0.014890000000000001</v>
      </c>
      <c r="R773" s="224">
        <f>Q773*H773</f>
        <v>0.059560000000000002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406</v>
      </c>
      <c r="AT773" s="226" t="s">
        <v>715</v>
      </c>
      <c r="AU773" s="226" t="s">
        <v>79</v>
      </c>
      <c r="AY773" s="20" t="s">
        <v>161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279</v>
      </c>
      <c r="BM773" s="226" t="s">
        <v>1714</v>
      </c>
    </row>
    <row r="774" s="2" customFormat="1">
      <c r="A774" s="41"/>
      <c r="B774" s="42"/>
      <c r="C774" s="43"/>
      <c r="D774" s="233" t="s">
        <v>176</v>
      </c>
      <c r="E774" s="43"/>
      <c r="F774" s="234" t="s">
        <v>1054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176</v>
      </c>
      <c r="AU774" s="20" t="s">
        <v>79</v>
      </c>
    </row>
    <row r="775" s="13" customFormat="1">
      <c r="A775" s="13"/>
      <c r="B775" s="235"/>
      <c r="C775" s="236"/>
      <c r="D775" s="233" t="s">
        <v>178</v>
      </c>
      <c r="E775" s="237" t="s">
        <v>19</v>
      </c>
      <c r="F775" s="238" t="s">
        <v>1715</v>
      </c>
      <c r="G775" s="236"/>
      <c r="H775" s="239">
        <v>2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178</v>
      </c>
      <c r="AU775" s="245" t="s">
        <v>79</v>
      </c>
      <c r="AV775" s="13" t="s">
        <v>79</v>
      </c>
      <c r="AW775" s="13" t="s">
        <v>31</v>
      </c>
      <c r="AX775" s="13" t="s">
        <v>69</v>
      </c>
      <c r="AY775" s="245" t="s">
        <v>161</v>
      </c>
    </row>
    <row r="776" s="13" customFormat="1">
      <c r="A776" s="13"/>
      <c r="B776" s="235"/>
      <c r="C776" s="236"/>
      <c r="D776" s="233" t="s">
        <v>178</v>
      </c>
      <c r="E776" s="237" t="s">
        <v>19</v>
      </c>
      <c r="F776" s="238" t="s">
        <v>1716</v>
      </c>
      <c r="G776" s="236"/>
      <c r="H776" s="239">
        <v>2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178</v>
      </c>
      <c r="AU776" s="245" t="s">
        <v>79</v>
      </c>
      <c r="AV776" s="13" t="s">
        <v>79</v>
      </c>
      <c r="AW776" s="13" t="s">
        <v>31</v>
      </c>
      <c r="AX776" s="13" t="s">
        <v>69</v>
      </c>
      <c r="AY776" s="245" t="s">
        <v>161</v>
      </c>
    </row>
    <row r="777" s="15" customFormat="1">
      <c r="A777" s="15"/>
      <c r="B777" s="256"/>
      <c r="C777" s="257"/>
      <c r="D777" s="233" t="s">
        <v>178</v>
      </c>
      <c r="E777" s="258" t="s">
        <v>19</v>
      </c>
      <c r="F777" s="259" t="s">
        <v>221</v>
      </c>
      <c r="G777" s="257"/>
      <c r="H777" s="260">
        <v>4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178</v>
      </c>
      <c r="AU777" s="266" t="s">
        <v>79</v>
      </c>
      <c r="AV777" s="15" t="s">
        <v>168</v>
      </c>
      <c r="AW777" s="15" t="s">
        <v>31</v>
      </c>
      <c r="AX777" s="15" t="s">
        <v>77</v>
      </c>
      <c r="AY777" s="266" t="s">
        <v>161</v>
      </c>
    </row>
    <row r="778" s="2" customFormat="1" ht="21.75" customHeight="1">
      <c r="A778" s="41"/>
      <c r="B778" s="42"/>
      <c r="C778" s="271" t="s">
        <v>1717</v>
      </c>
      <c r="D778" s="271" t="s">
        <v>715</v>
      </c>
      <c r="E778" s="272" t="s">
        <v>1718</v>
      </c>
      <c r="F778" s="273" t="s">
        <v>1719</v>
      </c>
      <c r="G778" s="274" t="s">
        <v>387</v>
      </c>
      <c r="H778" s="275">
        <v>1</v>
      </c>
      <c r="I778" s="276"/>
      <c r="J778" s="277">
        <f>ROUND(I778*H778,2)</f>
        <v>0</v>
      </c>
      <c r="K778" s="273" t="s">
        <v>167</v>
      </c>
      <c r="L778" s="278"/>
      <c r="M778" s="279" t="s">
        <v>19</v>
      </c>
      <c r="N778" s="280" t="s">
        <v>40</v>
      </c>
      <c r="O778" s="87"/>
      <c r="P778" s="224">
        <f>O778*H778</f>
        <v>0</v>
      </c>
      <c r="Q778" s="224">
        <v>0.01521</v>
      </c>
      <c r="R778" s="224">
        <f>Q778*H778</f>
        <v>0.01521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406</v>
      </c>
      <c r="AT778" s="226" t="s">
        <v>715</v>
      </c>
      <c r="AU778" s="226" t="s">
        <v>79</v>
      </c>
      <c r="AY778" s="20" t="s">
        <v>161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77</v>
      </c>
      <c r="BK778" s="227">
        <f>ROUND(I778*H778,2)</f>
        <v>0</v>
      </c>
      <c r="BL778" s="20" t="s">
        <v>279</v>
      </c>
      <c r="BM778" s="226" t="s">
        <v>1720</v>
      </c>
    </row>
    <row r="779" s="2" customFormat="1">
      <c r="A779" s="41"/>
      <c r="B779" s="42"/>
      <c r="C779" s="43"/>
      <c r="D779" s="233" t="s">
        <v>176</v>
      </c>
      <c r="E779" s="43"/>
      <c r="F779" s="234" t="s">
        <v>1054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176</v>
      </c>
      <c r="AU779" s="20" t="s">
        <v>79</v>
      </c>
    </row>
    <row r="780" s="13" customFormat="1">
      <c r="A780" s="13"/>
      <c r="B780" s="235"/>
      <c r="C780" s="236"/>
      <c r="D780" s="233" t="s">
        <v>178</v>
      </c>
      <c r="E780" s="237" t="s">
        <v>19</v>
      </c>
      <c r="F780" s="238" t="s">
        <v>1721</v>
      </c>
      <c r="G780" s="236"/>
      <c r="H780" s="239">
        <v>1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178</v>
      </c>
      <c r="AU780" s="245" t="s">
        <v>79</v>
      </c>
      <c r="AV780" s="13" t="s">
        <v>79</v>
      </c>
      <c r="AW780" s="13" t="s">
        <v>31</v>
      </c>
      <c r="AX780" s="13" t="s">
        <v>77</v>
      </c>
      <c r="AY780" s="245" t="s">
        <v>161</v>
      </c>
    </row>
    <row r="781" s="2" customFormat="1" ht="21.75" customHeight="1">
      <c r="A781" s="41"/>
      <c r="B781" s="42"/>
      <c r="C781" s="271" t="s">
        <v>1722</v>
      </c>
      <c r="D781" s="271" t="s">
        <v>715</v>
      </c>
      <c r="E781" s="272" t="s">
        <v>1723</v>
      </c>
      <c r="F781" s="273" t="s">
        <v>1724</v>
      </c>
      <c r="G781" s="274" t="s">
        <v>387</v>
      </c>
      <c r="H781" s="275">
        <v>1</v>
      </c>
      <c r="I781" s="276"/>
      <c r="J781" s="277">
        <f>ROUND(I781*H781,2)</f>
        <v>0</v>
      </c>
      <c r="K781" s="273" t="s">
        <v>167</v>
      </c>
      <c r="L781" s="278"/>
      <c r="M781" s="279" t="s">
        <v>19</v>
      </c>
      <c r="N781" s="280" t="s">
        <v>40</v>
      </c>
      <c r="O781" s="87"/>
      <c r="P781" s="224">
        <f>O781*H781</f>
        <v>0</v>
      </c>
      <c r="Q781" s="224">
        <v>0.01553</v>
      </c>
      <c r="R781" s="224">
        <f>Q781*H781</f>
        <v>0.01553</v>
      </c>
      <c r="S781" s="224">
        <v>0</v>
      </c>
      <c r="T781" s="225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406</v>
      </c>
      <c r="AT781" s="226" t="s">
        <v>715</v>
      </c>
      <c r="AU781" s="226" t="s">
        <v>79</v>
      </c>
      <c r="AY781" s="20" t="s">
        <v>161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77</v>
      </c>
      <c r="BK781" s="227">
        <f>ROUND(I781*H781,2)</f>
        <v>0</v>
      </c>
      <c r="BL781" s="20" t="s">
        <v>279</v>
      </c>
      <c r="BM781" s="226" t="s">
        <v>1725</v>
      </c>
    </row>
    <row r="782" s="2" customFormat="1">
      <c r="A782" s="41"/>
      <c r="B782" s="42"/>
      <c r="C782" s="43"/>
      <c r="D782" s="233" t="s">
        <v>176</v>
      </c>
      <c r="E782" s="43"/>
      <c r="F782" s="234" t="s">
        <v>1054</v>
      </c>
      <c r="G782" s="43"/>
      <c r="H782" s="43"/>
      <c r="I782" s="230"/>
      <c r="J782" s="43"/>
      <c r="K782" s="43"/>
      <c r="L782" s="47"/>
      <c r="M782" s="231"/>
      <c r="N782" s="232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176</v>
      </c>
      <c r="AU782" s="20" t="s">
        <v>79</v>
      </c>
    </row>
    <row r="783" s="13" customFormat="1">
      <c r="A783" s="13"/>
      <c r="B783" s="235"/>
      <c r="C783" s="236"/>
      <c r="D783" s="233" t="s">
        <v>178</v>
      </c>
      <c r="E783" s="237" t="s">
        <v>19</v>
      </c>
      <c r="F783" s="238" t="s">
        <v>1726</v>
      </c>
      <c r="G783" s="236"/>
      <c r="H783" s="239">
        <v>1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178</v>
      </c>
      <c r="AU783" s="245" t="s">
        <v>79</v>
      </c>
      <c r="AV783" s="13" t="s">
        <v>79</v>
      </c>
      <c r="AW783" s="13" t="s">
        <v>31</v>
      </c>
      <c r="AX783" s="13" t="s">
        <v>77</v>
      </c>
      <c r="AY783" s="245" t="s">
        <v>161</v>
      </c>
    </row>
    <row r="784" s="2" customFormat="1" ht="24.15" customHeight="1">
      <c r="A784" s="41"/>
      <c r="B784" s="42"/>
      <c r="C784" s="215" t="s">
        <v>1727</v>
      </c>
      <c r="D784" s="215" t="s">
        <v>163</v>
      </c>
      <c r="E784" s="216" t="s">
        <v>1728</v>
      </c>
      <c r="F784" s="217" t="s">
        <v>1729</v>
      </c>
      <c r="G784" s="218" t="s">
        <v>387</v>
      </c>
      <c r="H784" s="219">
        <v>6</v>
      </c>
      <c r="I784" s="220"/>
      <c r="J784" s="221">
        <f>ROUND(I784*H784,2)</f>
        <v>0</v>
      </c>
      <c r="K784" s="217" t="s">
        <v>167</v>
      </c>
      <c r="L784" s="47"/>
      <c r="M784" s="222" t="s">
        <v>19</v>
      </c>
      <c r="N784" s="223" t="s">
        <v>40</v>
      </c>
      <c r="O784" s="87"/>
      <c r="P784" s="224">
        <f>O784*H784</f>
        <v>0</v>
      </c>
      <c r="Q784" s="224">
        <v>0.018339999999999999</v>
      </c>
      <c r="R784" s="224">
        <f>Q784*H784</f>
        <v>0.11004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279</v>
      </c>
      <c r="AT784" s="226" t="s">
        <v>163</v>
      </c>
      <c r="AU784" s="226" t="s">
        <v>79</v>
      </c>
      <c r="AY784" s="20" t="s">
        <v>161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77</v>
      </c>
      <c r="BK784" s="227">
        <f>ROUND(I784*H784,2)</f>
        <v>0</v>
      </c>
      <c r="BL784" s="20" t="s">
        <v>279</v>
      </c>
      <c r="BM784" s="226" t="s">
        <v>1730</v>
      </c>
    </row>
    <row r="785" s="2" customFormat="1">
      <c r="A785" s="41"/>
      <c r="B785" s="42"/>
      <c r="C785" s="43"/>
      <c r="D785" s="228" t="s">
        <v>170</v>
      </c>
      <c r="E785" s="43"/>
      <c r="F785" s="229" t="s">
        <v>1731</v>
      </c>
      <c r="G785" s="43"/>
      <c r="H785" s="43"/>
      <c r="I785" s="230"/>
      <c r="J785" s="43"/>
      <c r="K785" s="43"/>
      <c r="L785" s="47"/>
      <c r="M785" s="231"/>
      <c r="N785" s="232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170</v>
      </c>
      <c r="AU785" s="20" t="s">
        <v>79</v>
      </c>
    </row>
    <row r="786" s="13" customFormat="1">
      <c r="A786" s="13"/>
      <c r="B786" s="235"/>
      <c r="C786" s="236"/>
      <c r="D786" s="233" t="s">
        <v>178</v>
      </c>
      <c r="E786" s="237" t="s">
        <v>19</v>
      </c>
      <c r="F786" s="238" t="s">
        <v>1732</v>
      </c>
      <c r="G786" s="236"/>
      <c r="H786" s="239">
        <v>6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178</v>
      </c>
      <c r="AU786" s="245" t="s">
        <v>79</v>
      </c>
      <c r="AV786" s="13" t="s">
        <v>79</v>
      </c>
      <c r="AW786" s="13" t="s">
        <v>31</v>
      </c>
      <c r="AX786" s="13" t="s">
        <v>77</v>
      </c>
      <c r="AY786" s="245" t="s">
        <v>161</v>
      </c>
    </row>
    <row r="787" s="2" customFormat="1" ht="24.15" customHeight="1">
      <c r="A787" s="41"/>
      <c r="B787" s="42"/>
      <c r="C787" s="215" t="s">
        <v>1733</v>
      </c>
      <c r="D787" s="215" t="s">
        <v>163</v>
      </c>
      <c r="E787" s="216" t="s">
        <v>1734</v>
      </c>
      <c r="F787" s="217" t="s">
        <v>1735</v>
      </c>
      <c r="G787" s="218" t="s">
        <v>166</v>
      </c>
      <c r="H787" s="219">
        <v>20.699999999999999</v>
      </c>
      <c r="I787" s="220"/>
      <c r="J787" s="221">
        <f>ROUND(I787*H787,2)</f>
        <v>0</v>
      </c>
      <c r="K787" s="217" t="s">
        <v>167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0.0070499999999999998</v>
      </c>
      <c r="R787" s="224">
        <f>Q787*H787</f>
        <v>0.14593499999999998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279</v>
      </c>
      <c r="AT787" s="226" t="s">
        <v>163</v>
      </c>
      <c r="AU787" s="226" t="s">
        <v>79</v>
      </c>
      <c r="AY787" s="20" t="s">
        <v>161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279</v>
      </c>
      <c r="BM787" s="226" t="s">
        <v>1736</v>
      </c>
    </row>
    <row r="788" s="2" customFormat="1">
      <c r="A788" s="41"/>
      <c r="B788" s="42"/>
      <c r="C788" s="43"/>
      <c r="D788" s="228" t="s">
        <v>170</v>
      </c>
      <c r="E788" s="43"/>
      <c r="F788" s="229" t="s">
        <v>1737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170</v>
      </c>
      <c r="AU788" s="20" t="s">
        <v>79</v>
      </c>
    </row>
    <row r="789" s="13" customFormat="1">
      <c r="A789" s="13"/>
      <c r="B789" s="235"/>
      <c r="C789" s="236"/>
      <c r="D789" s="233" t="s">
        <v>178</v>
      </c>
      <c r="E789" s="237" t="s">
        <v>19</v>
      </c>
      <c r="F789" s="238" t="s">
        <v>1738</v>
      </c>
      <c r="G789" s="236"/>
      <c r="H789" s="239">
        <v>20.699999999999999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178</v>
      </c>
      <c r="AU789" s="245" t="s">
        <v>79</v>
      </c>
      <c r="AV789" s="13" t="s">
        <v>79</v>
      </c>
      <c r="AW789" s="13" t="s">
        <v>31</v>
      </c>
      <c r="AX789" s="13" t="s">
        <v>77</v>
      </c>
      <c r="AY789" s="245" t="s">
        <v>161</v>
      </c>
    </row>
    <row r="790" s="2" customFormat="1" ht="16.5" customHeight="1">
      <c r="A790" s="41"/>
      <c r="B790" s="42"/>
      <c r="C790" s="271" t="s">
        <v>1739</v>
      </c>
      <c r="D790" s="271" t="s">
        <v>715</v>
      </c>
      <c r="E790" s="272" t="s">
        <v>1740</v>
      </c>
      <c r="F790" s="273" t="s">
        <v>1741</v>
      </c>
      <c r="G790" s="274" t="s">
        <v>166</v>
      </c>
      <c r="H790" s="275">
        <v>21.114000000000001</v>
      </c>
      <c r="I790" s="276"/>
      <c r="J790" s="277">
        <f>ROUND(I790*H790,2)</f>
        <v>0</v>
      </c>
      <c r="K790" s="273" t="s">
        <v>19</v>
      </c>
      <c r="L790" s="278"/>
      <c r="M790" s="279" t="s">
        <v>19</v>
      </c>
      <c r="N790" s="280" t="s">
        <v>40</v>
      </c>
      <c r="O790" s="87"/>
      <c r="P790" s="224">
        <f>O790*H790</f>
        <v>0</v>
      </c>
      <c r="Q790" s="224">
        <v>0.0043699999999999998</v>
      </c>
      <c r="R790" s="224">
        <f>Q790*H790</f>
        <v>0.092268179999999991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406</v>
      </c>
      <c r="AT790" s="226" t="s">
        <v>715</v>
      </c>
      <c r="AU790" s="226" t="s">
        <v>79</v>
      </c>
      <c r="AY790" s="20" t="s">
        <v>161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279</v>
      </c>
      <c r="BM790" s="226" t="s">
        <v>1742</v>
      </c>
    </row>
    <row r="791" s="2" customFormat="1">
      <c r="A791" s="41"/>
      <c r="B791" s="42"/>
      <c r="C791" s="43"/>
      <c r="D791" s="233" t="s">
        <v>176</v>
      </c>
      <c r="E791" s="43"/>
      <c r="F791" s="234" t="s">
        <v>1743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176</v>
      </c>
      <c r="AU791" s="20" t="s">
        <v>79</v>
      </c>
    </row>
    <row r="792" s="13" customFormat="1">
      <c r="A792" s="13"/>
      <c r="B792" s="235"/>
      <c r="C792" s="236"/>
      <c r="D792" s="233" t="s">
        <v>178</v>
      </c>
      <c r="E792" s="236"/>
      <c r="F792" s="238" t="s">
        <v>1744</v>
      </c>
      <c r="G792" s="236"/>
      <c r="H792" s="239">
        <v>21.114000000000001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178</v>
      </c>
      <c r="AU792" s="245" t="s">
        <v>79</v>
      </c>
      <c r="AV792" s="13" t="s">
        <v>79</v>
      </c>
      <c r="AW792" s="13" t="s">
        <v>4</v>
      </c>
      <c r="AX792" s="13" t="s">
        <v>77</v>
      </c>
      <c r="AY792" s="245" t="s">
        <v>161</v>
      </c>
    </row>
    <row r="793" s="2" customFormat="1" ht="24.15" customHeight="1">
      <c r="A793" s="41"/>
      <c r="B793" s="42"/>
      <c r="C793" s="215" t="s">
        <v>1745</v>
      </c>
      <c r="D793" s="215" t="s">
        <v>163</v>
      </c>
      <c r="E793" s="216" t="s">
        <v>1746</v>
      </c>
      <c r="F793" s="217" t="s">
        <v>1747</v>
      </c>
      <c r="G793" s="218" t="s">
        <v>166</v>
      </c>
      <c r="H793" s="219">
        <v>242.09800000000001</v>
      </c>
      <c r="I793" s="220"/>
      <c r="J793" s="221">
        <f>ROUND(I793*H793,2)</f>
        <v>0</v>
      </c>
      <c r="K793" s="217" t="s">
        <v>167</v>
      </c>
      <c r="L793" s="47"/>
      <c r="M793" s="222" t="s">
        <v>19</v>
      </c>
      <c r="N793" s="223" t="s">
        <v>40</v>
      </c>
      <c r="O793" s="87"/>
      <c r="P793" s="224">
        <f>O793*H793</f>
        <v>0</v>
      </c>
      <c r="Q793" s="224">
        <v>0.0040600000000000002</v>
      </c>
      <c r="R793" s="224">
        <f>Q793*H793</f>
        <v>0.98291788000000013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279</v>
      </c>
      <c r="AT793" s="226" t="s">
        <v>163</v>
      </c>
      <c r="AU793" s="226" t="s">
        <v>79</v>
      </c>
      <c r="AY793" s="20" t="s">
        <v>161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279</v>
      </c>
      <c r="BM793" s="226" t="s">
        <v>1748</v>
      </c>
    </row>
    <row r="794" s="2" customFormat="1">
      <c r="A794" s="41"/>
      <c r="B794" s="42"/>
      <c r="C794" s="43"/>
      <c r="D794" s="228" t="s">
        <v>170</v>
      </c>
      <c r="E794" s="43"/>
      <c r="F794" s="229" t="s">
        <v>1749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170</v>
      </c>
      <c r="AU794" s="20" t="s">
        <v>79</v>
      </c>
    </row>
    <row r="795" s="2" customFormat="1" ht="16.5" customHeight="1">
      <c r="A795" s="41"/>
      <c r="B795" s="42"/>
      <c r="C795" s="271" t="s">
        <v>1750</v>
      </c>
      <c r="D795" s="271" t="s">
        <v>715</v>
      </c>
      <c r="E795" s="272" t="s">
        <v>1751</v>
      </c>
      <c r="F795" s="273" t="s">
        <v>1752</v>
      </c>
      <c r="G795" s="274" t="s">
        <v>166</v>
      </c>
      <c r="H795" s="275">
        <v>89.373000000000005</v>
      </c>
      <c r="I795" s="276"/>
      <c r="J795" s="277">
        <f>ROUND(I795*H795,2)</f>
        <v>0</v>
      </c>
      <c r="K795" s="273" t="s">
        <v>19</v>
      </c>
      <c r="L795" s="278"/>
      <c r="M795" s="279" t="s">
        <v>19</v>
      </c>
      <c r="N795" s="280" t="s">
        <v>40</v>
      </c>
      <c r="O795" s="87"/>
      <c r="P795" s="224">
        <f>O795*H795</f>
        <v>0</v>
      </c>
      <c r="Q795" s="224">
        <v>0.0048199999999999996</v>
      </c>
      <c r="R795" s="224">
        <f>Q795*H795</f>
        <v>0.43077786000000001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406</v>
      </c>
      <c r="AT795" s="226" t="s">
        <v>715</v>
      </c>
      <c r="AU795" s="226" t="s">
        <v>79</v>
      </c>
      <c r="AY795" s="20" t="s">
        <v>161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279</v>
      </c>
      <c r="BM795" s="226" t="s">
        <v>1753</v>
      </c>
    </row>
    <row r="796" s="2" customFormat="1">
      <c r="A796" s="41"/>
      <c r="B796" s="42"/>
      <c r="C796" s="43"/>
      <c r="D796" s="233" t="s">
        <v>176</v>
      </c>
      <c r="E796" s="43"/>
      <c r="F796" s="234" t="s">
        <v>1754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176</v>
      </c>
      <c r="AU796" s="20" t="s">
        <v>79</v>
      </c>
    </row>
    <row r="797" s="14" customFormat="1">
      <c r="A797" s="14"/>
      <c r="B797" s="246"/>
      <c r="C797" s="247"/>
      <c r="D797" s="233" t="s">
        <v>178</v>
      </c>
      <c r="E797" s="248" t="s">
        <v>19</v>
      </c>
      <c r="F797" s="249" t="s">
        <v>286</v>
      </c>
      <c r="G797" s="247"/>
      <c r="H797" s="248" t="s">
        <v>19</v>
      </c>
      <c r="I797" s="250"/>
      <c r="J797" s="247"/>
      <c r="K797" s="247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178</v>
      </c>
      <c r="AU797" s="255" t="s">
        <v>79</v>
      </c>
      <c r="AV797" s="14" t="s">
        <v>77</v>
      </c>
      <c r="AW797" s="14" t="s">
        <v>31</v>
      </c>
      <c r="AX797" s="14" t="s">
        <v>69</v>
      </c>
      <c r="AY797" s="255" t="s">
        <v>161</v>
      </c>
    </row>
    <row r="798" s="13" customFormat="1">
      <c r="A798" s="13"/>
      <c r="B798" s="235"/>
      <c r="C798" s="236"/>
      <c r="D798" s="233" t="s">
        <v>178</v>
      </c>
      <c r="E798" s="237" t="s">
        <v>19</v>
      </c>
      <c r="F798" s="238" t="s">
        <v>1755</v>
      </c>
      <c r="G798" s="236"/>
      <c r="H798" s="239">
        <v>25.920000000000002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178</v>
      </c>
      <c r="AU798" s="245" t="s">
        <v>79</v>
      </c>
      <c r="AV798" s="13" t="s">
        <v>79</v>
      </c>
      <c r="AW798" s="13" t="s">
        <v>31</v>
      </c>
      <c r="AX798" s="13" t="s">
        <v>69</v>
      </c>
      <c r="AY798" s="245" t="s">
        <v>161</v>
      </c>
    </row>
    <row r="799" s="14" customFormat="1">
      <c r="A799" s="14"/>
      <c r="B799" s="246"/>
      <c r="C799" s="247"/>
      <c r="D799" s="233" t="s">
        <v>178</v>
      </c>
      <c r="E799" s="248" t="s">
        <v>19</v>
      </c>
      <c r="F799" s="249" t="s">
        <v>309</v>
      </c>
      <c r="G799" s="247"/>
      <c r="H799" s="248" t="s">
        <v>19</v>
      </c>
      <c r="I799" s="250"/>
      <c r="J799" s="247"/>
      <c r="K799" s="247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178</v>
      </c>
      <c r="AU799" s="255" t="s">
        <v>79</v>
      </c>
      <c r="AV799" s="14" t="s">
        <v>77</v>
      </c>
      <c r="AW799" s="14" t="s">
        <v>31</v>
      </c>
      <c r="AX799" s="14" t="s">
        <v>69</v>
      </c>
      <c r="AY799" s="255" t="s">
        <v>161</v>
      </c>
    </row>
    <row r="800" s="13" customFormat="1">
      <c r="A800" s="13"/>
      <c r="B800" s="235"/>
      <c r="C800" s="236"/>
      <c r="D800" s="233" t="s">
        <v>178</v>
      </c>
      <c r="E800" s="237" t="s">
        <v>19</v>
      </c>
      <c r="F800" s="238" t="s">
        <v>1756</v>
      </c>
      <c r="G800" s="236"/>
      <c r="H800" s="239">
        <v>35.969999999999999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178</v>
      </c>
      <c r="AU800" s="245" t="s">
        <v>79</v>
      </c>
      <c r="AV800" s="13" t="s">
        <v>79</v>
      </c>
      <c r="AW800" s="13" t="s">
        <v>31</v>
      </c>
      <c r="AX800" s="13" t="s">
        <v>69</v>
      </c>
      <c r="AY800" s="245" t="s">
        <v>161</v>
      </c>
    </row>
    <row r="801" s="13" customFormat="1">
      <c r="A801" s="13"/>
      <c r="B801" s="235"/>
      <c r="C801" s="236"/>
      <c r="D801" s="233" t="s">
        <v>178</v>
      </c>
      <c r="E801" s="237" t="s">
        <v>19</v>
      </c>
      <c r="F801" s="238" t="s">
        <v>1757</v>
      </c>
      <c r="G801" s="236"/>
      <c r="H801" s="239">
        <v>27.483000000000001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178</v>
      </c>
      <c r="AU801" s="245" t="s">
        <v>79</v>
      </c>
      <c r="AV801" s="13" t="s">
        <v>79</v>
      </c>
      <c r="AW801" s="13" t="s">
        <v>31</v>
      </c>
      <c r="AX801" s="13" t="s">
        <v>69</v>
      </c>
      <c r="AY801" s="245" t="s">
        <v>161</v>
      </c>
    </row>
    <row r="802" s="15" customFormat="1">
      <c r="A802" s="15"/>
      <c r="B802" s="256"/>
      <c r="C802" s="257"/>
      <c r="D802" s="233" t="s">
        <v>178</v>
      </c>
      <c r="E802" s="258" t="s">
        <v>19</v>
      </c>
      <c r="F802" s="259" t="s">
        <v>221</v>
      </c>
      <c r="G802" s="257"/>
      <c r="H802" s="260">
        <v>89.373000000000005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6" t="s">
        <v>178</v>
      </c>
      <c r="AU802" s="266" t="s">
        <v>79</v>
      </c>
      <c r="AV802" s="15" t="s">
        <v>168</v>
      </c>
      <c r="AW802" s="15" t="s">
        <v>31</v>
      </c>
      <c r="AX802" s="15" t="s">
        <v>77</v>
      </c>
      <c r="AY802" s="266" t="s">
        <v>161</v>
      </c>
    </row>
    <row r="803" s="2" customFormat="1" ht="16.5" customHeight="1">
      <c r="A803" s="41"/>
      <c r="B803" s="42"/>
      <c r="C803" s="271" t="s">
        <v>1758</v>
      </c>
      <c r="D803" s="271" t="s">
        <v>715</v>
      </c>
      <c r="E803" s="272" t="s">
        <v>1759</v>
      </c>
      <c r="F803" s="273" t="s">
        <v>1760</v>
      </c>
      <c r="G803" s="274" t="s">
        <v>166</v>
      </c>
      <c r="H803" s="275">
        <v>67.560000000000002</v>
      </c>
      <c r="I803" s="276"/>
      <c r="J803" s="277">
        <f>ROUND(I803*H803,2)</f>
        <v>0</v>
      </c>
      <c r="K803" s="273" t="s">
        <v>1761</v>
      </c>
      <c r="L803" s="278"/>
      <c r="M803" s="279" t="s">
        <v>19</v>
      </c>
      <c r="N803" s="280" t="s">
        <v>40</v>
      </c>
      <c r="O803" s="87"/>
      <c r="P803" s="224">
        <f>O803*H803</f>
        <v>0</v>
      </c>
      <c r="Q803" s="224">
        <v>0.0022000000000000001</v>
      </c>
      <c r="R803" s="224">
        <f>Q803*H803</f>
        <v>0.14863200000000001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406</v>
      </c>
      <c r="AT803" s="226" t="s">
        <v>715</v>
      </c>
      <c r="AU803" s="226" t="s">
        <v>79</v>
      </c>
      <c r="AY803" s="20" t="s">
        <v>161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279</v>
      </c>
      <c r="BM803" s="226" t="s">
        <v>1762</v>
      </c>
    </row>
    <row r="804" s="2" customFormat="1">
      <c r="A804" s="41"/>
      <c r="B804" s="42"/>
      <c r="C804" s="43"/>
      <c r="D804" s="233" t="s">
        <v>176</v>
      </c>
      <c r="E804" s="43"/>
      <c r="F804" s="234" t="s">
        <v>1763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176</v>
      </c>
      <c r="AU804" s="20" t="s">
        <v>79</v>
      </c>
    </row>
    <row r="805" s="14" customFormat="1">
      <c r="A805" s="14"/>
      <c r="B805" s="246"/>
      <c r="C805" s="247"/>
      <c r="D805" s="233" t="s">
        <v>178</v>
      </c>
      <c r="E805" s="248" t="s">
        <v>19</v>
      </c>
      <c r="F805" s="249" t="s">
        <v>286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178</v>
      </c>
      <c r="AU805" s="255" t="s">
        <v>79</v>
      </c>
      <c r="AV805" s="14" t="s">
        <v>77</v>
      </c>
      <c r="AW805" s="14" t="s">
        <v>31</v>
      </c>
      <c r="AX805" s="14" t="s">
        <v>69</v>
      </c>
      <c r="AY805" s="255" t="s">
        <v>161</v>
      </c>
    </row>
    <row r="806" s="13" customFormat="1">
      <c r="A806" s="13"/>
      <c r="B806" s="235"/>
      <c r="C806" s="236"/>
      <c r="D806" s="233" t="s">
        <v>178</v>
      </c>
      <c r="E806" s="237" t="s">
        <v>19</v>
      </c>
      <c r="F806" s="238" t="s">
        <v>1764</v>
      </c>
      <c r="G806" s="236"/>
      <c r="H806" s="239">
        <v>19.440000000000001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178</v>
      </c>
      <c r="AU806" s="245" t="s">
        <v>79</v>
      </c>
      <c r="AV806" s="13" t="s">
        <v>79</v>
      </c>
      <c r="AW806" s="13" t="s">
        <v>31</v>
      </c>
      <c r="AX806" s="13" t="s">
        <v>69</v>
      </c>
      <c r="AY806" s="245" t="s">
        <v>161</v>
      </c>
    </row>
    <row r="807" s="14" customFormat="1">
      <c r="A807" s="14"/>
      <c r="B807" s="246"/>
      <c r="C807" s="247"/>
      <c r="D807" s="233" t="s">
        <v>178</v>
      </c>
      <c r="E807" s="248" t="s">
        <v>19</v>
      </c>
      <c r="F807" s="249" t="s">
        <v>309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178</v>
      </c>
      <c r="AU807" s="255" t="s">
        <v>79</v>
      </c>
      <c r="AV807" s="14" t="s">
        <v>77</v>
      </c>
      <c r="AW807" s="14" t="s">
        <v>31</v>
      </c>
      <c r="AX807" s="14" t="s">
        <v>69</v>
      </c>
      <c r="AY807" s="255" t="s">
        <v>161</v>
      </c>
    </row>
    <row r="808" s="13" customFormat="1">
      <c r="A808" s="13"/>
      <c r="B808" s="235"/>
      <c r="C808" s="236"/>
      <c r="D808" s="233" t="s">
        <v>178</v>
      </c>
      <c r="E808" s="237" t="s">
        <v>19</v>
      </c>
      <c r="F808" s="238" t="s">
        <v>1765</v>
      </c>
      <c r="G808" s="236"/>
      <c r="H808" s="239">
        <v>31.68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178</v>
      </c>
      <c r="AU808" s="245" t="s">
        <v>79</v>
      </c>
      <c r="AV808" s="13" t="s">
        <v>79</v>
      </c>
      <c r="AW808" s="13" t="s">
        <v>31</v>
      </c>
      <c r="AX808" s="13" t="s">
        <v>69</v>
      </c>
      <c r="AY808" s="245" t="s">
        <v>161</v>
      </c>
    </row>
    <row r="809" s="13" customFormat="1">
      <c r="A809" s="13"/>
      <c r="B809" s="235"/>
      <c r="C809" s="236"/>
      <c r="D809" s="233" t="s">
        <v>178</v>
      </c>
      <c r="E809" s="237" t="s">
        <v>19</v>
      </c>
      <c r="F809" s="238" t="s">
        <v>1766</v>
      </c>
      <c r="G809" s="236"/>
      <c r="H809" s="239">
        <v>16.440000000000001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178</v>
      </c>
      <c r="AU809" s="245" t="s">
        <v>79</v>
      </c>
      <c r="AV809" s="13" t="s">
        <v>79</v>
      </c>
      <c r="AW809" s="13" t="s">
        <v>31</v>
      </c>
      <c r="AX809" s="13" t="s">
        <v>69</v>
      </c>
      <c r="AY809" s="245" t="s">
        <v>161</v>
      </c>
    </row>
    <row r="810" s="15" customFormat="1">
      <c r="A810" s="15"/>
      <c r="B810" s="256"/>
      <c r="C810" s="257"/>
      <c r="D810" s="233" t="s">
        <v>178</v>
      </c>
      <c r="E810" s="258" t="s">
        <v>19</v>
      </c>
      <c r="F810" s="259" t="s">
        <v>221</v>
      </c>
      <c r="G810" s="257"/>
      <c r="H810" s="260">
        <v>67.560000000000002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178</v>
      </c>
      <c r="AU810" s="266" t="s">
        <v>79</v>
      </c>
      <c r="AV810" s="15" t="s">
        <v>168</v>
      </c>
      <c r="AW810" s="15" t="s">
        <v>31</v>
      </c>
      <c r="AX810" s="15" t="s">
        <v>77</v>
      </c>
      <c r="AY810" s="266" t="s">
        <v>161</v>
      </c>
    </row>
    <row r="811" s="2" customFormat="1" ht="16.5" customHeight="1">
      <c r="A811" s="41"/>
      <c r="B811" s="42"/>
      <c r="C811" s="271" t="s">
        <v>1767</v>
      </c>
      <c r="D811" s="271" t="s">
        <v>715</v>
      </c>
      <c r="E811" s="272" t="s">
        <v>1768</v>
      </c>
      <c r="F811" s="273" t="s">
        <v>1769</v>
      </c>
      <c r="G811" s="274" t="s">
        <v>166</v>
      </c>
      <c r="H811" s="275">
        <v>85.165000000000006</v>
      </c>
      <c r="I811" s="276"/>
      <c r="J811" s="277">
        <f>ROUND(I811*H811,2)</f>
        <v>0</v>
      </c>
      <c r="K811" s="273" t="s">
        <v>19</v>
      </c>
      <c r="L811" s="278"/>
      <c r="M811" s="279" t="s">
        <v>19</v>
      </c>
      <c r="N811" s="280" t="s">
        <v>40</v>
      </c>
      <c r="O811" s="87"/>
      <c r="P811" s="224">
        <f>O811*H811</f>
        <v>0</v>
      </c>
      <c r="Q811" s="224">
        <v>0.0040000000000000001</v>
      </c>
      <c r="R811" s="224">
        <f>Q811*H811</f>
        <v>0.34066000000000002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406</v>
      </c>
      <c r="AT811" s="226" t="s">
        <v>715</v>
      </c>
      <c r="AU811" s="226" t="s">
        <v>79</v>
      </c>
      <c r="AY811" s="20" t="s">
        <v>161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20" t="s">
        <v>77</v>
      </c>
      <c r="BK811" s="227">
        <f>ROUND(I811*H811,2)</f>
        <v>0</v>
      </c>
      <c r="BL811" s="20" t="s">
        <v>279</v>
      </c>
      <c r="BM811" s="226" t="s">
        <v>1770</v>
      </c>
    </row>
    <row r="812" s="14" customFormat="1">
      <c r="A812" s="14"/>
      <c r="B812" s="246"/>
      <c r="C812" s="247"/>
      <c r="D812" s="233" t="s">
        <v>178</v>
      </c>
      <c r="E812" s="248" t="s">
        <v>19</v>
      </c>
      <c r="F812" s="249" t="s">
        <v>286</v>
      </c>
      <c r="G812" s="247"/>
      <c r="H812" s="248" t="s">
        <v>19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178</v>
      </c>
      <c r="AU812" s="255" t="s">
        <v>79</v>
      </c>
      <c r="AV812" s="14" t="s">
        <v>77</v>
      </c>
      <c r="AW812" s="14" t="s">
        <v>31</v>
      </c>
      <c r="AX812" s="14" t="s">
        <v>69</v>
      </c>
      <c r="AY812" s="255" t="s">
        <v>161</v>
      </c>
    </row>
    <row r="813" s="13" customFormat="1">
      <c r="A813" s="13"/>
      <c r="B813" s="235"/>
      <c r="C813" s="236"/>
      <c r="D813" s="233" t="s">
        <v>178</v>
      </c>
      <c r="E813" s="237" t="s">
        <v>19</v>
      </c>
      <c r="F813" s="238" t="s">
        <v>1771</v>
      </c>
      <c r="G813" s="236"/>
      <c r="H813" s="239">
        <v>33.149999999999999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178</v>
      </c>
      <c r="AU813" s="245" t="s">
        <v>79</v>
      </c>
      <c r="AV813" s="13" t="s">
        <v>79</v>
      </c>
      <c r="AW813" s="13" t="s">
        <v>31</v>
      </c>
      <c r="AX813" s="13" t="s">
        <v>69</v>
      </c>
      <c r="AY813" s="245" t="s">
        <v>161</v>
      </c>
    </row>
    <row r="814" s="14" customFormat="1">
      <c r="A814" s="14"/>
      <c r="B814" s="246"/>
      <c r="C814" s="247"/>
      <c r="D814" s="233" t="s">
        <v>178</v>
      </c>
      <c r="E814" s="248" t="s">
        <v>19</v>
      </c>
      <c r="F814" s="249" t="s">
        <v>307</v>
      </c>
      <c r="G814" s="247"/>
      <c r="H814" s="248" t="s">
        <v>19</v>
      </c>
      <c r="I814" s="250"/>
      <c r="J814" s="247"/>
      <c r="K814" s="247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178</v>
      </c>
      <c r="AU814" s="255" t="s">
        <v>79</v>
      </c>
      <c r="AV814" s="14" t="s">
        <v>77</v>
      </c>
      <c r="AW814" s="14" t="s">
        <v>31</v>
      </c>
      <c r="AX814" s="14" t="s">
        <v>69</v>
      </c>
      <c r="AY814" s="255" t="s">
        <v>161</v>
      </c>
    </row>
    <row r="815" s="13" customFormat="1">
      <c r="A815" s="13"/>
      <c r="B815" s="235"/>
      <c r="C815" s="236"/>
      <c r="D815" s="233" t="s">
        <v>178</v>
      </c>
      <c r="E815" s="237" t="s">
        <v>19</v>
      </c>
      <c r="F815" s="238" t="s">
        <v>1772</v>
      </c>
      <c r="G815" s="236"/>
      <c r="H815" s="239">
        <v>46.240000000000002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178</v>
      </c>
      <c r="AU815" s="245" t="s">
        <v>79</v>
      </c>
      <c r="AV815" s="13" t="s">
        <v>79</v>
      </c>
      <c r="AW815" s="13" t="s">
        <v>31</v>
      </c>
      <c r="AX815" s="13" t="s">
        <v>69</v>
      </c>
      <c r="AY815" s="245" t="s">
        <v>161</v>
      </c>
    </row>
    <row r="816" s="13" customFormat="1">
      <c r="A816" s="13"/>
      <c r="B816" s="235"/>
      <c r="C816" s="236"/>
      <c r="D816" s="233" t="s">
        <v>178</v>
      </c>
      <c r="E816" s="237" t="s">
        <v>19</v>
      </c>
      <c r="F816" s="238" t="s">
        <v>1773</v>
      </c>
      <c r="G816" s="236"/>
      <c r="H816" s="239">
        <v>2.9249999999999998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178</v>
      </c>
      <c r="AU816" s="245" t="s">
        <v>79</v>
      </c>
      <c r="AV816" s="13" t="s">
        <v>79</v>
      </c>
      <c r="AW816" s="13" t="s">
        <v>31</v>
      </c>
      <c r="AX816" s="13" t="s">
        <v>69</v>
      </c>
      <c r="AY816" s="245" t="s">
        <v>161</v>
      </c>
    </row>
    <row r="817" s="14" customFormat="1">
      <c r="A817" s="14"/>
      <c r="B817" s="246"/>
      <c r="C817" s="247"/>
      <c r="D817" s="233" t="s">
        <v>178</v>
      </c>
      <c r="E817" s="248" t="s">
        <v>19</v>
      </c>
      <c r="F817" s="249" t="s">
        <v>309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178</v>
      </c>
      <c r="AU817" s="255" t="s">
        <v>79</v>
      </c>
      <c r="AV817" s="14" t="s">
        <v>77</v>
      </c>
      <c r="AW817" s="14" t="s">
        <v>31</v>
      </c>
      <c r="AX817" s="14" t="s">
        <v>69</v>
      </c>
      <c r="AY817" s="255" t="s">
        <v>161</v>
      </c>
    </row>
    <row r="818" s="13" customFormat="1">
      <c r="A818" s="13"/>
      <c r="B818" s="235"/>
      <c r="C818" s="236"/>
      <c r="D818" s="233" t="s">
        <v>178</v>
      </c>
      <c r="E818" s="237" t="s">
        <v>19</v>
      </c>
      <c r="F818" s="238" t="s">
        <v>1774</v>
      </c>
      <c r="G818" s="236"/>
      <c r="H818" s="239">
        <v>2.8500000000000001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178</v>
      </c>
      <c r="AU818" s="245" t="s">
        <v>79</v>
      </c>
      <c r="AV818" s="13" t="s">
        <v>79</v>
      </c>
      <c r="AW818" s="13" t="s">
        <v>31</v>
      </c>
      <c r="AX818" s="13" t="s">
        <v>69</v>
      </c>
      <c r="AY818" s="245" t="s">
        <v>161</v>
      </c>
    </row>
    <row r="819" s="15" customFormat="1">
      <c r="A819" s="15"/>
      <c r="B819" s="256"/>
      <c r="C819" s="257"/>
      <c r="D819" s="233" t="s">
        <v>178</v>
      </c>
      <c r="E819" s="258" t="s">
        <v>19</v>
      </c>
      <c r="F819" s="259" t="s">
        <v>221</v>
      </c>
      <c r="G819" s="257"/>
      <c r="H819" s="260">
        <v>85.165000000000006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6" t="s">
        <v>178</v>
      </c>
      <c r="AU819" s="266" t="s">
        <v>79</v>
      </c>
      <c r="AV819" s="15" t="s">
        <v>168</v>
      </c>
      <c r="AW819" s="15" t="s">
        <v>31</v>
      </c>
      <c r="AX819" s="15" t="s">
        <v>77</v>
      </c>
      <c r="AY819" s="266" t="s">
        <v>161</v>
      </c>
    </row>
    <row r="820" s="2" customFormat="1" ht="37.8" customHeight="1">
      <c r="A820" s="41"/>
      <c r="B820" s="42"/>
      <c r="C820" s="215" t="s">
        <v>1775</v>
      </c>
      <c r="D820" s="215" t="s">
        <v>163</v>
      </c>
      <c r="E820" s="216" t="s">
        <v>1776</v>
      </c>
      <c r="F820" s="217" t="s">
        <v>1777</v>
      </c>
      <c r="G820" s="218" t="s">
        <v>214</v>
      </c>
      <c r="H820" s="219">
        <v>10.465</v>
      </c>
      <c r="I820" s="220"/>
      <c r="J820" s="221">
        <f>ROUND(I820*H820,2)</f>
        <v>0</v>
      </c>
      <c r="K820" s="217" t="s">
        <v>167</v>
      </c>
      <c r="L820" s="47"/>
      <c r="M820" s="222" t="s">
        <v>19</v>
      </c>
      <c r="N820" s="223" t="s">
        <v>40</v>
      </c>
      <c r="O820" s="87"/>
      <c r="P820" s="224">
        <f>O820*H820</f>
        <v>0</v>
      </c>
      <c r="Q820" s="224">
        <v>0</v>
      </c>
      <c r="R820" s="224">
        <f>Q820*H820</f>
        <v>0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279</v>
      </c>
      <c r="AT820" s="226" t="s">
        <v>163</v>
      </c>
      <c r="AU820" s="226" t="s">
        <v>79</v>
      </c>
      <c r="AY820" s="20" t="s">
        <v>161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279</v>
      </c>
      <c r="BM820" s="226" t="s">
        <v>1778</v>
      </c>
    </row>
    <row r="821" s="2" customFormat="1">
      <c r="A821" s="41"/>
      <c r="B821" s="42"/>
      <c r="C821" s="43"/>
      <c r="D821" s="228" t="s">
        <v>170</v>
      </c>
      <c r="E821" s="43"/>
      <c r="F821" s="229" t="s">
        <v>1779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170</v>
      </c>
      <c r="AU821" s="20" t="s">
        <v>79</v>
      </c>
    </row>
    <row r="822" s="12" customFormat="1" ht="22.8" customHeight="1">
      <c r="A822" s="12"/>
      <c r="B822" s="199"/>
      <c r="C822" s="200"/>
      <c r="D822" s="201" t="s">
        <v>68</v>
      </c>
      <c r="E822" s="213" t="s">
        <v>1780</v>
      </c>
      <c r="F822" s="213" t="s">
        <v>1781</v>
      </c>
      <c r="G822" s="200"/>
      <c r="H822" s="200"/>
      <c r="I822" s="203"/>
      <c r="J822" s="214">
        <f>BK822</f>
        <v>0</v>
      </c>
      <c r="K822" s="200"/>
      <c r="L822" s="205"/>
      <c r="M822" s="206"/>
      <c r="N822" s="207"/>
      <c r="O822" s="207"/>
      <c r="P822" s="208">
        <f>SUM(P823:P842)</f>
        <v>0</v>
      </c>
      <c r="Q822" s="207"/>
      <c r="R822" s="208">
        <f>SUM(R823:R842)</f>
        <v>0.37168325000000002</v>
      </c>
      <c r="S822" s="207"/>
      <c r="T822" s="209">
        <f>SUM(T823:T842)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0" t="s">
        <v>79</v>
      </c>
      <c r="AT822" s="211" t="s">
        <v>68</v>
      </c>
      <c r="AU822" s="211" t="s">
        <v>77</v>
      </c>
      <c r="AY822" s="210" t="s">
        <v>161</v>
      </c>
      <c r="BK822" s="212">
        <f>SUM(BK823:BK842)</f>
        <v>0</v>
      </c>
    </row>
    <row r="823" s="2" customFormat="1" ht="24.15" customHeight="1">
      <c r="A823" s="41"/>
      <c r="B823" s="42"/>
      <c r="C823" s="215" t="s">
        <v>1782</v>
      </c>
      <c r="D823" s="215" t="s">
        <v>163</v>
      </c>
      <c r="E823" s="216" t="s">
        <v>1783</v>
      </c>
      <c r="F823" s="217" t="s">
        <v>1784</v>
      </c>
      <c r="G823" s="218" t="s">
        <v>166</v>
      </c>
      <c r="H823" s="219">
        <v>18.524999999999999</v>
      </c>
      <c r="I823" s="220"/>
      <c r="J823" s="221">
        <f>ROUND(I823*H823,2)</f>
        <v>0</v>
      </c>
      <c r="K823" s="217" t="s">
        <v>167</v>
      </c>
      <c r="L823" s="47"/>
      <c r="M823" s="222" t="s">
        <v>19</v>
      </c>
      <c r="N823" s="223" t="s">
        <v>40</v>
      </c>
      <c r="O823" s="87"/>
      <c r="P823" s="224">
        <f>O823*H823</f>
        <v>0</v>
      </c>
      <c r="Q823" s="224">
        <v>0.0053699999999999998</v>
      </c>
      <c r="R823" s="224">
        <f>Q823*H823</f>
        <v>0.099479249999999991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279</v>
      </c>
      <c r="AT823" s="226" t="s">
        <v>163</v>
      </c>
      <c r="AU823" s="226" t="s">
        <v>79</v>
      </c>
      <c r="AY823" s="20" t="s">
        <v>161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77</v>
      </c>
      <c r="BK823" s="227">
        <f>ROUND(I823*H823,2)</f>
        <v>0</v>
      </c>
      <c r="BL823" s="20" t="s">
        <v>279</v>
      </c>
      <c r="BM823" s="226" t="s">
        <v>1785</v>
      </c>
    </row>
    <row r="824" s="2" customFormat="1">
      <c r="A824" s="41"/>
      <c r="B824" s="42"/>
      <c r="C824" s="43"/>
      <c r="D824" s="228" t="s">
        <v>170</v>
      </c>
      <c r="E824" s="43"/>
      <c r="F824" s="229" t="s">
        <v>1786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170</v>
      </c>
      <c r="AU824" s="20" t="s">
        <v>79</v>
      </c>
    </row>
    <row r="825" s="13" customFormat="1">
      <c r="A825" s="13"/>
      <c r="B825" s="235"/>
      <c r="C825" s="236"/>
      <c r="D825" s="233" t="s">
        <v>178</v>
      </c>
      <c r="E825" s="237" t="s">
        <v>19</v>
      </c>
      <c r="F825" s="238" t="s">
        <v>1787</v>
      </c>
      <c r="G825" s="236"/>
      <c r="H825" s="239">
        <v>18.524999999999999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178</v>
      </c>
      <c r="AU825" s="245" t="s">
        <v>79</v>
      </c>
      <c r="AV825" s="13" t="s">
        <v>79</v>
      </c>
      <c r="AW825" s="13" t="s">
        <v>31</v>
      </c>
      <c r="AX825" s="13" t="s">
        <v>77</v>
      </c>
      <c r="AY825" s="245" t="s">
        <v>161</v>
      </c>
    </row>
    <row r="826" s="2" customFormat="1" ht="21.75" customHeight="1">
      <c r="A826" s="41"/>
      <c r="B826" s="42"/>
      <c r="C826" s="215" t="s">
        <v>1788</v>
      </c>
      <c r="D826" s="215" t="s">
        <v>163</v>
      </c>
      <c r="E826" s="216" t="s">
        <v>1789</v>
      </c>
      <c r="F826" s="217" t="s">
        <v>1790</v>
      </c>
      <c r="G826" s="218" t="s">
        <v>189</v>
      </c>
      <c r="H826" s="219">
        <v>20</v>
      </c>
      <c r="I826" s="220"/>
      <c r="J826" s="221">
        <f>ROUND(I826*H826,2)</f>
        <v>0</v>
      </c>
      <c r="K826" s="217" t="s">
        <v>19</v>
      </c>
      <c r="L826" s="47"/>
      <c r="M826" s="222" t="s">
        <v>19</v>
      </c>
      <c r="N826" s="223" t="s">
        <v>40</v>
      </c>
      <c r="O826" s="87"/>
      <c r="P826" s="224">
        <f>O826*H826</f>
        <v>0</v>
      </c>
      <c r="Q826" s="224">
        <v>0.00198</v>
      </c>
      <c r="R826" s="224">
        <f>Q826*H826</f>
        <v>0.039599999999999996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279</v>
      </c>
      <c r="AT826" s="226" t="s">
        <v>163</v>
      </c>
      <c r="AU826" s="226" t="s">
        <v>79</v>
      </c>
      <c r="AY826" s="20" t="s">
        <v>161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77</v>
      </c>
      <c r="BK826" s="227">
        <f>ROUND(I826*H826,2)</f>
        <v>0</v>
      </c>
      <c r="BL826" s="20" t="s">
        <v>279</v>
      </c>
      <c r="BM826" s="226" t="s">
        <v>1791</v>
      </c>
    </row>
    <row r="827" s="13" customFormat="1">
      <c r="A827" s="13"/>
      <c r="B827" s="235"/>
      <c r="C827" s="236"/>
      <c r="D827" s="233" t="s">
        <v>178</v>
      </c>
      <c r="E827" s="237" t="s">
        <v>19</v>
      </c>
      <c r="F827" s="238" t="s">
        <v>1792</v>
      </c>
      <c r="G827" s="236"/>
      <c r="H827" s="239">
        <v>20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178</v>
      </c>
      <c r="AU827" s="245" t="s">
        <v>79</v>
      </c>
      <c r="AV827" s="13" t="s">
        <v>79</v>
      </c>
      <c r="AW827" s="13" t="s">
        <v>31</v>
      </c>
      <c r="AX827" s="13" t="s">
        <v>77</v>
      </c>
      <c r="AY827" s="245" t="s">
        <v>161</v>
      </c>
    </row>
    <row r="828" s="2" customFormat="1" ht="21.75" customHeight="1">
      <c r="A828" s="41"/>
      <c r="B828" s="42"/>
      <c r="C828" s="215" t="s">
        <v>1793</v>
      </c>
      <c r="D828" s="215" t="s">
        <v>163</v>
      </c>
      <c r="E828" s="216" t="s">
        <v>1794</v>
      </c>
      <c r="F828" s="217" t="s">
        <v>1795</v>
      </c>
      <c r="G828" s="218" t="s">
        <v>189</v>
      </c>
      <c r="H828" s="219">
        <v>9.5500000000000007</v>
      </c>
      <c r="I828" s="220"/>
      <c r="J828" s="221">
        <f>ROUND(I828*H828,2)</f>
        <v>0</v>
      </c>
      <c r="K828" s="217" t="s">
        <v>167</v>
      </c>
      <c r="L828" s="47"/>
      <c r="M828" s="222" t="s">
        <v>19</v>
      </c>
      <c r="N828" s="223" t="s">
        <v>40</v>
      </c>
      <c r="O828" s="87"/>
      <c r="P828" s="224">
        <f>O828*H828</f>
        <v>0</v>
      </c>
      <c r="Q828" s="224">
        <v>0.0026800000000000001</v>
      </c>
      <c r="R828" s="224">
        <f>Q828*H828</f>
        <v>0.025594000000000002</v>
      </c>
      <c r="S828" s="224">
        <v>0</v>
      </c>
      <c r="T828" s="22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279</v>
      </c>
      <c r="AT828" s="226" t="s">
        <v>163</v>
      </c>
      <c r="AU828" s="226" t="s">
        <v>79</v>
      </c>
      <c r="AY828" s="20" t="s">
        <v>161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77</v>
      </c>
      <c r="BK828" s="227">
        <f>ROUND(I828*H828,2)</f>
        <v>0</v>
      </c>
      <c r="BL828" s="20" t="s">
        <v>279</v>
      </c>
      <c r="BM828" s="226" t="s">
        <v>1796</v>
      </c>
    </row>
    <row r="829" s="2" customFormat="1">
      <c r="A829" s="41"/>
      <c r="B829" s="42"/>
      <c r="C829" s="43"/>
      <c r="D829" s="228" t="s">
        <v>170</v>
      </c>
      <c r="E829" s="43"/>
      <c r="F829" s="229" t="s">
        <v>1797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170</v>
      </c>
      <c r="AU829" s="20" t="s">
        <v>79</v>
      </c>
    </row>
    <row r="830" s="13" customFormat="1">
      <c r="A830" s="13"/>
      <c r="B830" s="235"/>
      <c r="C830" s="236"/>
      <c r="D830" s="233" t="s">
        <v>178</v>
      </c>
      <c r="E830" s="237" t="s">
        <v>19</v>
      </c>
      <c r="F830" s="238" t="s">
        <v>1798</v>
      </c>
      <c r="G830" s="236"/>
      <c r="H830" s="239">
        <v>8.8000000000000007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178</v>
      </c>
      <c r="AU830" s="245" t="s">
        <v>79</v>
      </c>
      <c r="AV830" s="13" t="s">
        <v>79</v>
      </c>
      <c r="AW830" s="13" t="s">
        <v>31</v>
      </c>
      <c r="AX830" s="13" t="s">
        <v>69</v>
      </c>
      <c r="AY830" s="245" t="s">
        <v>161</v>
      </c>
    </row>
    <row r="831" s="13" customFormat="1">
      <c r="A831" s="13"/>
      <c r="B831" s="235"/>
      <c r="C831" s="236"/>
      <c r="D831" s="233" t="s">
        <v>178</v>
      </c>
      <c r="E831" s="237" t="s">
        <v>19</v>
      </c>
      <c r="F831" s="238" t="s">
        <v>1799</v>
      </c>
      <c r="G831" s="236"/>
      <c r="H831" s="239">
        <v>0.75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178</v>
      </c>
      <c r="AU831" s="245" t="s">
        <v>79</v>
      </c>
      <c r="AV831" s="13" t="s">
        <v>79</v>
      </c>
      <c r="AW831" s="13" t="s">
        <v>31</v>
      </c>
      <c r="AX831" s="13" t="s">
        <v>69</v>
      </c>
      <c r="AY831" s="245" t="s">
        <v>161</v>
      </c>
    </row>
    <row r="832" s="15" customFormat="1">
      <c r="A832" s="15"/>
      <c r="B832" s="256"/>
      <c r="C832" s="257"/>
      <c r="D832" s="233" t="s">
        <v>178</v>
      </c>
      <c r="E832" s="258" t="s">
        <v>19</v>
      </c>
      <c r="F832" s="259" t="s">
        <v>221</v>
      </c>
      <c r="G832" s="257"/>
      <c r="H832" s="260">
        <v>9.5500000000000007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178</v>
      </c>
      <c r="AU832" s="266" t="s">
        <v>79</v>
      </c>
      <c r="AV832" s="15" t="s">
        <v>168</v>
      </c>
      <c r="AW832" s="15" t="s">
        <v>31</v>
      </c>
      <c r="AX832" s="15" t="s">
        <v>77</v>
      </c>
      <c r="AY832" s="266" t="s">
        <v>161</v>
      </c>
    </row>
    <row r="833" s="2" customFormat="1" ht="16.5" customHeight="1">
      <c r="A833" s="41"/>
      <c r="B833" s="42"/>
      <c r="C833" s="215" t="s">
        <v>1800</v>
      </c>
      <c r="D833" s="215" t="s">
        <v>163</v>
      </c>
      <c r="E833" s="216" t="s">
        <v>1801</v>
      </c>
      <c r="F833" s="217" t="s">
        <v>1802</v>
      </c>
      <c r="G833" s="218" t="s">
        <v>189</v>
      </c>
      <c r="H833" s="219">
        <v>2.6000000000000001</v>
      </c>
      <c r="I833" s="220"/>
      <c r="J833" s="221">
        <f>ROUND(I833*H833,2)</f>
        <v>0</v>
      </c>
      <c r="K833" s="217" t="s">
        <v>19</v>
      </c>
      <c r="L833" s="47"/>
      <c r="M833" s="222" t="s">
        <v>19</v>
      </c>
      <c r="N833" s="223" t="s">
        <v>40</v>
      </c>
      <c r="O833" s="87"/>
      <c r="P833" s="224">
        <f>O833*H833</f>
        <v>0</v>
      </c>
      <c r="Q833" s="224">
        <v>0.0019499999999999999</v>
      </c>
      <c r="R833" s="224">
        <f>Q833*H833</f>
        <v>0.0050699999999999999</v>
      </c>
      <c r="S833" s="224">
        <v>0</v>
      </c>
      <c r="T833" s="225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279</v>
      </c>
      <c r="AT833" s="226" t="s">
        <v>163</v>
      </c>
      <c r="AU833" s="226" t="s">
        <v>79</v>
      </c>
      <c r="AY833" s="20" t="s">
        <v>161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77</v>
      </c>
      <c r="BK833" s="227">
        <f>ROUND(I833*H833,2)</f>
        <v>0</v>
      </c>
      <c r="BL833" s="20" t="s">
        <v>279</v>
      </c>
      <c r="BM833" s="226" t="s">
        <v>1803</v>
      </c>
    </row>
    <row r="834" s="13" customFormat="1">
      <c r="A834" s="13"/>
      <c r="B834" s="235"/>
      <c r="C834" s="236"/>
      <c r="D834" s="233" t="s">
        <v>178</v>
      </c>
      <c r="E834" s="237" t="s">
        <v>19</v>
      </c>
      <c r="F834" s="238" t="s">
        <v>1804</v>
      </c>
      <c r="G834" s="236"/>
      <c r="H834" s="239">
        <v>1.8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178</v>
      </c>
      <c r="AU834" s="245" t="s">
        <v>79</v>
      </c>
      <c r="AV834" s="13" t="s">
        <v>79</v>
      </c>
      <c r="AW834" s="13" t="s">
        <v>31</v>
      </c>
      <c r="AX834" s="13" t="s">
        <v>69</v>
      </c>
      <c r="AY834" s="245" t="s">
        <v>161</v>
      </c>
    </row>
    <row r="835" s="13" customFormat="1">
      <c r="A835" s="13"/>
      <c r="B835" s="235"/>
      <c r="C835" s="236"/>
      <c r="D835" s="233" t="s">
        <v>178</v>
      </c>
      <c r="E835" s="237" t="s">
        <v>19</v>
      </c>
      <c r="F835" s="238" t="s">
        <v>1805</v>
      </c>
      <c r="G835" s="236"/>
      <c r="H835" s="239">
        <v>0.80000000000000004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178</v>
      </c>
      <c r="AU835" s="245" t="s">
        <v>79</v>
      </c>
      <c r="AV835" s="13" t="s">
        <v>79</v>
      </c>
      <c r="AW835" s="13" t="s">
        <v>31</v>
      </c>
      <c r="AX835" s="13" t="s">
        <v>69</v>
      </c>
      <c r="AY835" s="245" t="s">
        <v>161</v>
      </c>
    </row>
    <row r="836" s="15" customFormat="1">
      <c r="A836" s="15"/>
      <c r="B836" s="256"/>
      <c r="C836" s="257"/>
      <c r="D836" s="233" t="s">
        <v>178</v>
      </c>
      <c r="E836" s="258" t="s">
        <v>19</v>
      </c>
      <c r="F836" s="259" t="s">
        <v>221</v>
      </c>
      <c r="G836" s="257"/>
      <c r="H836" s="260">
        <v>2.6000000000000001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6" t="s">
        <v>178</v>
      </c>
      <c r="AU836" s="266" t="s">
        <v>79</v>
      </c>
      <c r="AV836" s="15" t="s">
        <v>168</v>
      </c>
      <c r="AW836" s="15" t="s">
        <v>31</v>
      </c>
      <c r="AX836" s="15" t="s">
        <v>77</v>
      </c>
      <c r="AY836" s="266" t="s">
        <v>161</v>
      </c>
    </row>
    <row r="837" s="2" customFormat="1" ht="16.5" customHeight="1">
      <c r="A837" s="41"/>
      <c r="B837" s="42"/>
      <c r="C837" s="215" t="s">
        <v>1806</v>
      </c>
      <c r="D837" s="215" t="s">
        <v>163</v>
      </c>
      <c r="E837" s="216" t="s">
        <v>1807</v>
      </c>
      <c r="F837" s="217" t="s">
        <v>1808</v>
      </c>
      <c r="G837" s="218" t="s">
        <v>189</v>
      </c>
      <c r="H837" s="219">
        <v>128</v>
      </c>
      <c r="I837" s="220"/>
      <c r="J837" s="221">
        <f>ROUND(I837*H837,2)</f>
        <v>0</v>
      </c>
      <c r="K837" s="217" t="s">
        <v>19</v>
      </c>
      <c r="L837" s="47"/>
      <c r="M837" s="222" t="s">
        <v>19</v>
      </c>
      <c r="N837" s="223" t="s">
        <v>40</v>
      </c>
      <c r="O837" s="87"/>
      <c r="P837" s="224">
        <f>O837*H837</f>
        <v>0</v>
      </c>
      <c r="Q837" s="224">
        <v>0.00149</v>
      </c>
      <c r="R837" s="224">
        <f>Q837*H837</f>
        <v>0.19072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279</v>
      </c>
      <c r="AT837" s="226" t="s">
        <v>163</v>
      </c>
      <c r="AU837" s="226" t="s">
        <v>79</v>
      </c>
      <c r="AY837" s="20" t="s">
        <v>161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77</v>
      </c>
      <c r="BK837" s="227">
        <f>ROUND(I837*H837,2)</f>
        <v>0</v>
      </c>
      <c r="BL837" s="20" t="s">
        <v>279</v>
      </c>
      <c r="BM837" s="226" t="s">
        <v>1809</v>
      </c>
    </row>
    <row r="838" s="13" customFormat="1">
      <c r="A838" s="13"/>
      <c r="B838" s="235"/>
      <c r="C838" s="236"/>
      <c r="D838" s="233" t="s">
        <v>178</v>
      </c>
      <c r="E838" s="237" t="s">
        <v>19</v>
      </c>
      <c r="F838" s="238" t="s">
        <v>1810</v>
      </c>
      <c r="G838" s="236"/>
      <c r="H838" s="239">
        <v>128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178</v>
      </c>
      <c r="AU838" s="245" t="s">
        <v>79</v>
      </c>
      <c r="AV838" s="13" t="s">
        <v>79</v>
      </c>
      <c r="AW838" s="13" t="s">
        <v>31</v>
      </c>
      <c r="AX838" s="13" t="s">
        <v>77</v>
      </c>
      <c r="AY838" s="245" t="s">
        <v>161</v>
      </c>
    </row>
    <row r="839" s="2" customFormat="1" ht="24.15" customHeight="1">
      <c r="A839" s="41"/>
      <c r="B839" s="42"/>
      <c r="C839" s="215" t="s">
        <v>1811</v>
      </c>
      <c r="D839" s="215" t="s">
        <v>163</v>
      </c>
      <c r="E839" s="216" t="s">
        <v>1812</v>
      </c>
      <c r="F839" s="217" t="s">
        <v>1813</v>
      </c>
      <c r="G839" s="218" t="s">
        <v>1476</v>
      </c>
      <c r="H839" s="219">
        <v>3</v>
      </c>
      <c r="I839" s="220"/>
      <c r="J839" s="221">
        <f>ROUND(I839*H839,2)</f>
        <v>0</v>
      </c>
      <c r="K839" s="217" t="s">
        <v>19</v>
      </c>
      <c r="L839" s="47"/>
      <c r="M839" s="222" t="s">
        <v>19</v>
      </c>
      <c r="N839" s="223" t="s">
        <v>40</v>
      </c>
      <c r="O839" s="87"/>
      <c r="P839" s="224">
        <f>O839*H839</f>
        <v>0</v>
      </c>
      <c r="Q839" s="224">
        <v>0.0037399999999999998</v>
      </c>
      <c r="R839" s="224">
        <f>Q839*H839</f>
        <v>0.011219999999999999</v>
      </c>
      <c r="S839" s="224">
        <v>0</v>
      </c>
      <c r="T839" s="225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26" t="s">
        <v>279</v>
      </c>
      <c r="AT839" s="226" t="s">
        <v>163</v>
      </c>
      <c r="AU839" s="226" t="s">
        <v>79</v>
      </c>
      <c r="AY839" s="20" t="s">
        <v>161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20" t="s">
        <v>77</v>
      </c>
      <c r="BK839" s="227">
        <f>ROUND(I839*H839,2)</f>
        <v>0</v>
      </c>
      <c r="BL839" s="20" t="s">
        <v>279</v>
      </c>
      <c r="BM839" s="226" t="s">
        <v>1814</v>
      </c>
    </row>
    <row r="840" s="2" customFormat="1">
      <c r="A840" s="41"/>
      <c r="B840" s="42"/>
      <c r="C840" s="43"/>
      <c r="D840" s="233" t="s">
        <v>176</v>
      </c>
      <c r="E840" s="43"/>
      <c r="F840" s="234" t="s">
        <v>1815</v>
      </c>
      <c r="G840" s="43"/>
      <c r="H840" s="43"/>
      <c r="I840" s="230"/>
      <c r="J840" s="43"/>
      <c r="K840" s="43"/>
      <c r="L840" s="47"/>
      <c r="M840" s="231"/>
      <c r="N840" s="232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176</v>
      </c>
      <c r="AU840" s="20" t="s">
        <v>79</v>
      </c>
    </row>
    <row r="841" s="2" customFormat="1" ht="24.15" customHeight="1">
      <c r="A841" s="41"/>
      <c r="B841" s="42"/>
      <c r="C841" s="215" t="s">
        <v>1816</v>
      </c>
      <c r="D841" s="215" t="s">
        <v>163</v>
      </c>
      <c r="E841" s="216" t="s">
        <v>1817</v>
      </c>
      <c r="F841" s="217" t="s">
        <v>1818</v>
      </c>
      <c r="G841" s="218" t="s">
        <v>214</v>
      </c>
      <c r="H841" s="219">
        <v>0.372</v>
      </c>
      <c r="I841" s="220"/>
      <c r="J841" s="221">
        <f>ROUND(I841*H841,2)</f>
        <v>0</v>
      </c>
      <c r="K841" s="217" t="s">
        <v>167</v>
      </c>
      <c r="L841" s="47"/>
      <c r="M841" s="222" t="s">
        <v>19</v>
      </c>
      <c r="N841" s="223" t="s">
        <v>40</v>
      </c>
      <c r="O841" s="87"/>
      <c r="P841" s="224">
        <f>O841*H841</f>
        <v>0</v>
      </c>
      <c r="Q841" s="224">
        <v>0</v>
      </c>
      <c r="R841" s="224">
        <f>Q841*H841</f>
        <v>0</v>
      </c>
      <c r="S841" s="224">
        <v>0</v>
      </c>
      <c r="T841" s="225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6" t="s">
        <v>279</v>
      </c>
      <c r="AT841" s="226" t="s">
        <v>163</v>
      </c>
      <c r="AU841" s="226" t="s">
        <v>79</v>
      </c>
      <c r="AY841" s="20" t="s">
        <v>161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20" t="s">
        <v>77</v>
      </c>
      <c r="BK841" s="227">
        <f>ROUND(I841*H841,2)</f>
        <v>0</v>
      </c>
      <c r="BL841" s="20" t="s">
        <v>279</v>
      </c>
      <c r="BM841" s="226" t="s">
        <v>1819</v>
      </c>
    </row>
    <row r="842" s="2" customFormat="1">
      <c r="A842" s="41"/>
      <c r="B842" s="42"/>
      <c r="C842" s="43"/>
      <c r="D842" s="228" t="s">
        <v>170</v>
      </c>
      <c r="E842" s="43"/>
      <c r="F842" s="229" t="s">
        <v>1820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170</v>
      </c>
      <c r="AU842" s="20" t="s">
        <v>79</v>
      </c>
    </row>
    <row r="843" s="12" customFormat="1" ht="22.8" customHeight="1">
      <c r="A843" s="12"/>
      <c r="B843" s="199"/>
      <c r="C843" s="200"/>
      <c r="D843" s="201" t="s">
        <v>68</v>
      </c>
      <c r="E843" s="213" t="s">
        <v>559</v>
      </c>
      <c r="F843" s="213" t="s">
        <v>560</v>
      </c>
      <c r="G843" s="200"/>
      <c r="H843" s="200"/>
      <c r="I843" s="203"/>
      <c r="J843" s="214">
        <f>BK843</f>
        <v>0</v>
      </c>
      <c r="K843" s="200"/>
      <c r="L843" s="205"/>
      <c r="M843" s="206"/>
      <c r="N843" s="207"/>
      <c r="O843" s="207"/>
      <c r="P843" s="208">
        <f>SUM(P844:P881)</f>
        <v>0</v>
      </c>
      <c r="Q843" s="207"/>
      <c r="R843" s="208">
        <f>SUM(R844:R881)</f>
        <v>0.62786500000000001</v>
      </c>
      <c r="S843" s="207"/>
      <c r="T843" s="209">
        <f>SUM(T844:T881)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0" t="s">
        <v>79</v>
      </c>
      <c r="AT843" s="211" t="s">
        <v>68</v>
      </c>
      <c r="AU843" s="211" t="s">
        <v>77</v>
      </c>
      <c r="AY843" s="210" t="s">
        <v>161</v>
      </c>
      <c r="BK843" s="212">
        <f>SUM(BK844:BK881)</f>
        <v>0</v>
      </c>
    </row>
    <row r="844" s="2" customFormat="1" ht="24.15" customHeight="1">
      <c r="A844" s="41"/>
      <c r="B844" s="42"/>
      <c r="C844" s="215" t="s">
        <v>1821</v>
      </c>
      <c r="D844" s="215" t="s">
        <v>163</v>
      </c>
      <c r="E844" s="216" t="s">
        <v>1822</v>
      </c>
      <c r="F844" s="217" t="s">
        <v>1823</v>
      </c>
      <c r="G844" s="218" t="s">
        <v>387</v>
      </c>
      <c r="H844" s="219">
        <v>6</v>
      </c>
      <c r="I844" s="220"/>
      <c r="J844" s="221">
        <f>ROUND(I844*H844,2)</f>
        <v>0</v>
      </c>
      <c r="K844" s="217" t="s">
        <v>167</v>
      </c>
      <c r="L844" s="47"/>
      <c r="M844" s="222" t="s">
        <v>19</v>
      </c>
      <c r="N844" s="223" t="s">
        <v>40</v>
      </c>
      <c r="O844" s="87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6" t="s">
        <v>279</v>
      </c>
      <c r="AT844" s="226" t="s">
        <v>163</v>
      </c>
      <c r="AU844" s="226" t="s">
        <v>79</v>
      </c>
      <c r="AY844" s="20" t="s">
        <v>161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20" t="s">
        <v>77</v>
      </c>
      <c r="BK844" s="227">
        <f>ROUND(I844*H844,2)</f>
        <v>0</v>
      </c>
      <c r="BL844" s="20" t="s">
        <v>279</v>
      </c>
      <c r="BM844" s="226" t="s">
        <v>1824</v>
      </c>
    </row>
    <row r="845" s="2" customFormat="1">
      <c r="A845" s="41"/>
      <c r="B845" s="42"/>
      <c r="C845" s="43"/>
      <c r="D845" s="228" t="s">
        <v>170</v>
      </c>
      <c r="E845" s="43"/>
      <c r="F845" s="229" t="s">
        <v>1825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170</v>
      </c>
      <c r="AU845" s="20" t="s">
        <v>79</v>
      </c>
    </row>
    <row r="846" s="2" customFormat="1" ht="16.5" customHeight="1">
      <c r="A846" s="41"/>
      <c r="B846" s="42"/>
      <c r="C846" s="271" t="s">
        <v>1826</v>
      </c>
      <c r="D846" s="271" t="s">
        <v>715</v>
      </c>
      <c r="E846" s="272" t="s">
        <v>1827</v>
      </c>
      <c r="F846" s="273" t="s">
        <v>1828</v>
      </c>
      <c r="G846" s="274" t="s">
        <v>387</v>
      </c>
      <c r="H846" s="275">
        <v>3</v>
      </c>
      <c r="I846" s="276"/>
      <c r="J846" s="277">
        <f>ROUND(I846*H846,2)</f>
        <v>0</v>
      </c>
      <c r="K846" s="273" t="s">
        <v>167</v>
      </c>
      <c r="L846" s="278"/>
      <c r="M846" s="279" t="s">
        <v>19</v>
      </c>
      <c r="N846" s="280" t="s">
        <v>40</v>
      </c>
      <c r="O846" s="87"/>
      <c r="P846" s="224">
        <f>O846*H846</f>
        <v>0</v>
      </c>
      <c r="Q846" s="224">
        <v>0.017500000000000002</v>
      </c>
      <c r="R846" s="224">
        <f>Q846*H846</f>
        <v>0.052500000000000005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406</v>
      </c>
      <c r="AT846" s="226" t="s">
        <v>715</v>
      </c>
      <c r="AU846" s="226" t="s">
        <v>79</v>
      </c>
      <c r="AY846" s="20" t="s">
        <v>161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279</v>
      </c>
      <c r="BM846" s="226" t="s">
        <v>1829</v>
      </c>
    </row>
    <row r="847" s="13" customFormat="1">
      <c r="A847" s="13"/>
      <c r="B847" s="235"/>
      <c r="C847" s="236"/>
      <c r="D847" s="233" t="s">
        <v>178</v>
      </c>
      <c r="E847" s="237" t="s">
        <v>19</v>
      </c>
      <c r="F847" s="238" t="s">
        <v>1830</v>
      </c>
      <c r="G847" s="236"/>
      <c r="H847" s="239">
        <v>3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178</v>
      </c>
      <c r="AU847" s="245" t="s">
        <v>79</v>
      </c>
      <c r="AV847" s="13" t="s">
        <v>79</v>
      </c>
      <c r="AW847" s="13" t="s">
        <v>31</v>
      </c>
      <c r="AX847" s="13" t="s">
        <v>77</v>
      </c>
      <c r="AY847" s="245" t="s">
        <v>161</v>
      </c>
    </row>
    <row r="848" s="2" customFormat="1" ht="16.5" customHeight="1">
      <c r="A848" s="41"/>
      <c r="B848" s="42"/>
      <c r="C848" s="271" t="s">
        <v>1831</v>
      </c>
      <c r="D848" s="271" t="s">
        <v>715</v>
      </c>
      <c r="E848" s="272" t="s">
        <v>1832</v>
      </c>
      <c r="F848" s="273" t="s">
        <v>1833</v>
      </c>
      <c r="G848" s="274" t="s">
        <v>387</v>
      </c>
      <c r="H848" s="275">
        <v>3</v>
      </c>
      <c r="I848" s="276"/>
      <c r="J848" s="277">
        <f>ROUND(I848*H848,2)</f>
        <v>0</v>
      </c>
      <c r="K848" s="273" t="s">
        <v>167</v>
      </c>
      <c r="L848" s="278"/>
      <c r="M848" s="279" t="s">
        <v>19</v>
      </c>
      <c r="N848" s="280" t="s">
        <v>40</v>
      </c>
      <c r="O848" s="87"/>
      <c r="P848" s="224">
        <f>O848*H848</f>
        <v>0</v>
      </c>
      <c r="Q848" s="224">
        <v>0.0195</v>
      </c>
      <c r="R848" s="224">
        <f>Q848*H848</f>
        <v>0.058499999999999996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406</v>
      </c>
      <c r="AT848" s="226" t="s">
        <v>715</v>
      </c>
      <c r="AU848" s="226" t="s">
        <v>79</v>
      </c>
      <c r="AY848" s="20" t="s">
        <v>161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279</v>
      </c>
      <c r="BM848" s="226" t="s">
        <v>1834</v>
      </c>
    </row>
    <row r="849" s="13" customFormat="1">
      <c r="A849" s="13"/>
      <c r="B849" s="235"/>
      <c r="C849" s="236"/>
      <c r="D849" s="233" t="s">
        <v>178</v>
      </c>
      <c r="E849" s="237" t="s">
        <v>19</v>
      </c>
      <c r="F849" s="238" t="s">
        <v>1835</v>
      </c>
      <c r="G849" s="236"/>
      <c r="H849" s="239">
        <v>3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178</v>
      </c>
      <c r="AU849" s="245" t="s">
        <v>79</v>
      </c>
      <c r="AV849" s="13" t="s">
        <v>79</v>
      </c>
      <c r="AW849" s="13" t="s">
        <v>31</v>
      </c>
      <c r="AX849" s="13" t="s">
        <v>77</v>
      </c>
      <c r="AY849" s="245" t="s">
        <v>161</v>
      </c>
    </row>
    <row r="850" s="2" customFormat="1" ht="21.75" customHeight="1">
      <c r="A850" s="41"/>
      <c r="B850" s="42"/>
      <c r="C850" s="215" t="s">
        <v>1836</v>
      </c>
      <c r="D850" s="215" t="s">
        <v>163</v>
      </c>
      <c r="E850" s="216" t="s">
        <v>1837</v>
      </c>
      <c r="F850" s="217" t="s">
        <v>1838</v>
      </c>
      <c r="G850" s="218" t="s">
        <v>189</v>
      </c>
      <c r="H850" s="219">
        <v>17.120000000000001</v>
      </c>
      <c r="I850" s="220"/>
      <c r="J850" s="221">
        <f>ROUND(I850*H850,2)</f>
        <v>0</v>
      </c>
      <c r="K850" s="217" t="s">
        <v>167</v>
      </c>
      <c r="L850" s="47"/>
      <c r="M850" s="222" t="s">
        <v>19</v>
      </c>
      <c r="N850" s="223" t="s">
        <v>40</v>
      </c>
      <c r="O850" s="87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6" t="s">
        <v>279</v>
      </c>
      <c r="AT850" s="226" t="s">
        <v>163</v>
      </c>
      <c r="AU850" s="226" t="s">
        <v>79</v>
      </c>
      <c r="AY850" s="20" t="s">
        <v>161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20" t="s">
        <v>77</v>
      </c>
      <c r="BK850" s="227">
        <f>ROUND(I850*H850,2)</f>
        <v>0</v>
      </c>
      <c r="BL850" s="20" t="s">
        <v>279</v>
      </c>
      <c r="BM850" s="226" t="s">
        <v>1839</v>
      </c>
    </row>
    <row r="851" s="2" customFormat="1">
      <c r="A851" s="41"/>
      <c r="B851" s="42"/>
      <c r="C851" s="43"/>
      <c r="D851" s="228" t="s">
        <v>170</v>
      </c>
      <c r="E851" s="43"/>
      <c r="F851" s="229" t="s">
        <v>1840</v>
      </c>
      <c r="G851" s="43"/>
      <c r="H851" s="43"/>
      <c r="I851" s="230"/>
      <c r="J851" s="43"/>
      <c r="K851" s="43"/>
      <c r="L851" s="47"/>
      <c r="M851" s="231"/>
      <c r="N851" s="232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170</v>
      </c>
      <c r="AU851" s="20" t="s">
        <v>79</v>
      </c>
    </row>
    <row r="852" s="2" customFormat="1" ht="16.5" customHeight="1">
      <c r="A852" s="41"/>
      <c r="B852" s="42"/>
      <c r="C852" s="271" t="s">
        <v>1841</v>
      </c>
      <c r="D852" s="271" t="s">
        <v>715</v>
      </c>
      <c r="E852" s="272" t="s">
        <v>1842</v>
      </c>
      <c r="F852" s="273" t="s">
        <v>1843</v>
      </c>
      <c r="G852" s="274" t="s">
        <v>189</v>
      </c>
      <c r="H852" s="275">
        <v>8.7599999999999998</v>
      </c>
      <c r="I852" s="276"/>
      <c r="J852" s="277">
        <f>ROUND(I852*H852,2)</f>
        <v>0</v>
      </c>
      <c r="K852" s="273" t="s">
        <v>167</v>
      </c>
      <c r="L852" s="278"/>
      <c r="M852" s="279" t="s">
        <v>19</v>
      </c>
      <c r="N852" s="280" t="s">
        <v>40</v>
      </c>
      <c r="O852" s="87"/>
      <c r="P852" s="224">
        <f>O852*H852</f>
        <v>0</v>
      </c>
      <c r="Q852" s="224">
        <v>0.0030000000000000001</v>
      </c>
      <c r="R852" s="224">
        <f>Q852*H852</f>
        <v>0.026280000000000001</v>
      </c>
      <c r="S852" s="224">
        <v>0</v>
      </c>
      <c r="T852" s="225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6" t="s">
        <v>406</v>
      </c>
      <c r="AT852" s="226" t="s">
        <v>715</v>
      </c>
      <c r="AU852" s="226" t="s">
        <v>79</v>
      </c>
      <c r="AY852" s="20" t="s">
        <v>161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20" t="s">
        <v>77</v>
      </c>
      <c r="BK852" s="227">
        <f>ROUND(I852*H852,2)</f>
        <v>0</v>
      </c>
      <c r="BL852" s="20" t="s">
        <v>279</v>
      </c>
      <c r="BM852" s="226" t="s">
        <v>1844</v>
      </c>
    </row>
    <row r="853" s="13" customFormat="1">
      <c r="A853" s="13"/>
      <c r="B853" s="235"/>
      <c r="C853" s="236"/>
      <c r="D853" s="233" t="s">
        <v>178</v>
      </c>
      <c r="E853" s="237" t="s">
        <v>19</v>
      </c>
      <c r="F853" s="238" t="s">
        <v>1845</v>
      </c>
      <c r="G853" s="236"/>
      <c r="H853" s="239">
        <v>8.7599999999999998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178</v>
      </c>
      <c r="AU853" s="245" t="s">
        <v>79</v>
      </c>
      <c r="AV853" s="13" t="s">
        <v>79</v>
      </c>
      <c r="AW853" s="13" t="s">
        <v>31</v>
      </c>
      <c r="AX853" s="13" t="s">
        <v>77</v>
      </c>
      <c r="AY853" s="245" t="s">
        <v>161</v>
      </c>
    </row>
    <row r="854" s="2" customFormat="1" ht="16.5" customHeight="1">
      <c r="A854" s="41"/>
      <c r="B854" s="42"/>
      <c r="C854" s="271" t="s">
        <v>1846</v>
      </c>
      <c r="D854" s="271" t="s">
        <v>715</v>
      </c>
      <c r="E854" s="272" t="s">
        <v>1847</v>
      </c>
      <c r="F854" s="273" t="s">
        <v>1848</v>
      </c>
      <c r="G854" s="274" t="s">
        <v>189</v>
      </c>
      <c r="H854" s="275">
        <v>8.3599999999999994</v>
      </c>
      <c r="I854" s="276"/>
      <c r="J854" s="277">
        <f>ROUND(I854*H854,2)</f>
        <v>0</v>
      </c>
      <c r="K854" s="273" t="s">
        <v>167</v>
      </c>
      <c r="L854" s="278"/>
      <c r="M854" s="279" t="s">
        <v>19</v>
      </c>
      <c r="N854" s="280" t="s">
        <v>40</v>
      </c>
      <c r="O854" s="87"/>
      <c r="P854" s="224">
        <f>O854*H854</f>
        <v>0</v>
      </c>
      <c r="Q854" s="224">
        <v>0.0040000000000000001</v>
      </c>
      <c r="R854" s="224">
        <f>Q854*H854</f>
        <v>0.033439999999999998</v>
      </c>
      <c r="S854" s="224">
        <v>0</v>
      </c>
      <c r="T854" s="225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6" t="s">
        <v>406</v>
      </c>
      <c r="AT854" s="226" t="s">
        <v>715</v>
      </c>
      <c r="AU854" s="226" t="s">
        <v>79</v>
      </c>
      <c r="AY854" s="20" t="s">
        <v>161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20" t="s">
        <v>77</v>
      </c>
      <c r="BK854" s="227">
        <f>ROUND(I854*H854,2)</f>
        <v>0</v>
      </c>
      <c r="BL854" s="20" t="s">
        <v>279</v>
      </c>
      <c r="BM854" s="226" t="s">
        <v>1849</v>
      </c>
    </row>
    <row r="855" s="13" customFormat="1">
      <c r="A855" s="13"/>
      <c r="B855" s="235"/>
      <c r="C855" s="236"/>
      <c r="D855" s="233" t="s">
        <v>178</v>
      </c>
      <c r="E855" s="237" t="s">
        <v>19</v>
      </c>
      <c r="F855" s="238" t="s">
        <v>1850</v>
      </c>
      <c r="G855" s="236"/>
      <c r="H855" s="239">
        <v>8.3599999999999994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178</v>
      </c>
      <c r="AU855" s="245" t="s">
        <v>79</v>
      </c>
      <c r="AV855" s="13" t="s">
        <v>79</v>
      </c>
      <c r="AW855" s="13" t="s">
        <v>31</v>
      </c>
      <c r="AX855" s="13" t="s">
        <v>77</v>
      </c>
      <c r="AY855" s="245" t="s">
        <v>161</v>
      </c>
    </row>
    <row r="856" s="2" customFormat="1" ht="21.75" customHeight="1">
      <c r="A856" s="41"/>
      <c r="B856" s="42"/>
      <c r="C856" s="215" t="s">
        <v>1851</v>
      </c>
      <c r="D856" s="215" t="s">
        <v>163</v>
      </c>
      <c r="E856" s="216" t="s">
        <v>1852</v>
      </c>
      <c r="F856" s="217" t="s">
        <v>1853</v>
      </c>
      <c r="G856" s="218" t="s">
        <v>189</v>
      </c>
      <c r="H856" s="219">
        <v>28.550000000000001</v>
      </c>
      <c r="I856" s="220"/>
      <c r="J856" s="221">
        <f>ROUND(I856*H856,2)</f>
        <v>0</v>
      </c>
      <c r="K856" s="217" t="s">
        <v>167</v>
      </c>
      <c r="L856" s="47"/>
      <c r="M856" s="222" t="s">
        <v>19</v>
      </c>
      <c r="N856" s="223" t="s">
        <v>40</v>
      </c>
      <c r="O856" s="87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6" t="s">
        <v>279</v>
      </c>
      <c r="AT856" s="226" t="s">
        <v>163</v>
      </c>
      <c r="AU856" s="226" t="s">
        <v>79</v>
      </c>
      <c r="AY856" s="20" t="s">
        <v>161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0" t="s">
        <v>77</v>
      </c>
      <c r="BK856" s="227">
        <f>ROUND(I856*H856,2)</f>
        <v>0</v>
      </c>
      <c r="BL856" s="20" t="s">
        <v>279</v>
      </c>
      <c r="BM856" s="226" t="s">
        <v>1854</v>
      </c>
    </row>
    <row r="857" s="2" customFormat="1">
      <c r="A857" s="41"/>
      <c r="B857" s="42"/>
      <c r="C857" s="43"/>
      <c r="D857" s="228" t="s">
        <v>170</v>
      </c>
      <c r="E857" s="43"/>
      <c r="F857" s="229" t="s">
        <v>1855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170</v>
      </c>
      <c r="AU857" s="20" t="s">
        <v>79</v>
      </c>
    </row>
    <row r="858" s="2" customFormat="1" ht="16.5" customHeight="1">
      <c r="A858" s="41"/>
      <c r="B858" s="42"/>
      <c r="C858" s="271" t="s">
        <v>1856</v>
      </c>
      <c r="D858" s="271" t="s">
        <v>715</v>
      </c>
      <c r="E858" s="272" t="s">
        <v>1857</v>
      </c>
      <c r="F858" s="273" t="s">
        <v>1858</v>
      </c>
      <c r="G858" s="274" t="s">
        <v>189</v>
      </c>
      <c r="H858" s="275">
        <v>20</v>
      </c>
      <c r="I858" s="276"/>
      <c r="J858" s="277">
        <f>ROUND(I858*H858,2)</f>
        <v>0</v>
      </c>
      <c r="K858" s="273" t="s">
        <v>167</v>
      </c>
      <c r="L858" s="278"/>
      <c r="M858" s="279" t="s">
        <v>19</v>
      </c>
      <c r="N858" s="280" t="s">
        <v>40</v>
      </c>
      <c r="O858" s="87"/>
      <c r="P858" s="224">
        <f>O858*H858</f>
        <v>0</v>
      </c>
      <c r="Q858" s="224">
        <v>0.0060000000000000001</v>
      </c>
      <c r="R858" s="224">
        <f>Q858*H858</f>
        <v>0.12</v>
      </c>
      <c r="S858" s="224">
        <v>0</v>
      </c>
      <c r="T858" s="225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406</v>
      </c>
      <c r="AT858" s="226" t="s">
        <v>715</v>
      </c>
      <c r="AU858" s="226" t="s">
        <v>79</v>
      </c>
      <c r="AY858" s="20" t="s">
        <v>161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279</v>
      </c>
      <c r="BM858" s="226" t="s">
        <v>1859</v>
      </c>
    </row>
    <row r="859" s="13" customFormat="1">
      <c r="A859" s="13"/>
      <c r="B859" s="235"/>
      <c r="C859" s="236"/>
      <c r="D859" s="233" t="s">
        <v>178</v>
      </c>
      <c r="E859" s="237" t="s">
        <v>19</v>
      </c>
      <c r="F859" s="238" t="s">
        <v>1860</v>
      </c>
      <c r="G859" s="236"/>
      <c r="H859" s="239">
        <v>20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178</v>
      </c>
      <c r="AU859" s="245" t="s">
        <v>79</v>
      </c>
      <c r="AV859" s="13" t="s">
        <v>79</v>
      </c>
      <c r="AW859" s="13" t="s">
        <v>31</v>
      </c>
      <c r="AX859" s="13" t="s">
        <v>77</v>
      </c>
      <c r="AY859" s="245" t="s">
        <v>161</v>
      </c>
    </row>
    <row r="860" s="2" customFormat="1" ht="16.5" customHeight="1">
      <c r="A860" s="41"/>
      <c r="B860" s="42"/>
      <c r="C860" s="271" t="s">
        <v>1861</v>
      </c>
      <c r="D860" s="271" t="s">
        <v>715</v>
      </c>
      <c r="E860" s="272" t="s">
        <v>1862</v>
      </c>
      <c r="F860" s="273" t="s">
        <v>1863</v>
      </c>
      <c r="G860" s="274" t="s">
        <v>189</v>
      </c>
      <c r="H860" s="275">
        <v>1.075</v>
      </c>
      <c r="I860" s="276"/>
      <c r="J860" s="277">
        <f>ROUND(I860*H860,2)</f>
        <v>0</v>
      </c>
      <c r="K860" s="273" t="s">
        <v>167</v>
      </c>
      <c r="L860" s="278"/>
      <c r="M860" s="279" t="s">
        <v>19</v>
      </c>
      <c r="N860" s="280" t="s">
        <v>40</v>
      </c>
      <c r="O860" s="87"/>
      <c r="P860" s="224">
        <f>O860*H860</f>
        <v>0</v>
      </c>
      <c r="Q860" s="224">
        <v>0.0070000000000000001</v>
      </c>
      <c r="R860" s="224">
        <f>Q860*H860</f>
        <v>0.0075249999999999996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406</v>
      </c>
      <c r="AT860" s="226" t="s">
        <v>715</v>
      </c>
      <c r="AU860" s="226" t="s">
        <v>79</v>
      </c>
      <c r="AY860" s="20" t="s">
        <v>161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77</v>
      </c>
      <c r="BK860" s="227">
        <f>ROUND(I860*H860,2)</f>
        <v>0</v>
      </c>
      <c r="BL860" s="20" t="s">
        <v>279</v>
      </c>
      <c r="BM860" s="226" t="s">
        <v>1864</v>
      </c>
    </row>
    <row r="861" s="13" customFormat="1">
      <c r="A861" s="13"/>
      <c r="B861" s="235"/>
      <c r="C861" s="236"/>
      <c r="D861" s="233" t="s">
        <v>178</v>
      </c>
      <c r="E861" s="237" t="s">
        <v>19</v>
      </c>
      <c r="F861" s="238" t="s">
        <v>1865</v>
      </c>
      <c r="G861" s="236"/>
      <c r="H861" s="239">
        <v>1.075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178</v>
      </c>
      <c r="AU861" s="245" t="s">
        <v>79</v>
      </c>
      <c r="AV861" s="13" t="s">
        <v>79</v>
      </c>
      <c r="AW861" s="13" t="s">
        <v>31</v>
      </c>
      <c r="AX861" s="13" t="s">
        <v>77</v>
      </c>
      <c r="AY861" s="245" t="s">
        <v>161</v>
      </c>
    </row>
    <row r="862" s="2" customFormat="1" ht="16.5" customHeight="1">
      <c r="A862" s="41"/>
      <c r="B862" s="42"/>
      <c r="C862" s="271" t="s">
        <v>1866</v>
      </c>
      <c r="D862" s="271" t="s">
        <v>715</v>
      </c>
      <c r="E862" s="272" t="s">
        <v>1867</v>
      </c>
      <c r="F862" s="273" t="s">
        <v>1868</v>
      </c>
      <c r="G862" s="274" t="s">
        <v>189</v>
      </c>
      <c r="H862" s="275">
        <v>0.75</v>
      </c>
      <c r="I862" s="276"/>
      <c r="J862" s="277">
        <f>ROUND(I862*H862,2)</f>
        <v>0</v>
      </c>
      <c r="K862" s="273" t="s">
        <v>167</v>
      </c>
      <c r="L862" s="278"/>
      <c r="M862" s="279" t="s">
        <v>19</v>
      </c>
      <c r="N862" s="280" t="s">
        <v>40</v>
      </c>
      <c r="O862" s="87"/>
      <c r="P862" s="224">
        <f>O862*H862</f>
        <v>0</v>
      </c>
      <c r="Q862" s="224">
        <v>0.0023999999999999998</v>
      </c>
      <c r="R862" s="224">
        <f>Q862*H862</f>
        <v>0.0018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406</v>
      </c>
      <c r="AT862" s="226" t="s">
        <v>715</v>
      </c>
      <c r="AU862" s="226" t="s">
        <v>79</v>
      </c>
      <c r="AY862" s="20" t="s">
        <v>161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77</v>
      </c>
      <c r="BK862" s="227">
        <f>ROUND(I862*H862,2)</f>
        <v>0</v>
      </c>
      <c r="BL862" s="20" t="s">
        <v>279</v>
      </c>
      <c r="BM862" s="226" t="s">
        <v>1869</v>
      </c>
    </row>
    <row r="863" s="13" customFormat="1">
      <c r="A863" s="13"/>
      <c r="B863" s="235"/>
      <c r="C863" s="236"/>
      <c r="D863" s="233" t="s">
        <v>178</v>
      </c>
      <c r="E863" s="237" t="s">
        <v>19</v>
      </c>
      <c r="F863" s="238" t="s">
        <v>1870</v>
      </c>
      <c r="G863" s="236"/>
      <c r="H863" s="239">
        <v>0.75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178</v>
      </c>
      <c r="AU863" s="245" t="s">
        <v>79</v>
      </c>
      <c r="AV863" s="13" t="s">
        <v>79</v>
      </c>
      <c r="AW863" s="13" t="s">
        <v>31</v>
      </c>
      <c r="AX863" s="13" t="s">
        <v>77</v>
      </c>
      <c r="AY863" s="245" t="s">
        <v>161</v>
      </c>
    </row>
    <row r="864" s="2" customFormat="1" ht="16.5" customHeight="1">
      <c r="A864" s="41"/>
      <c r="B864" s="42"/>
      <c r="C864" s="271" t="s">
        <v>1871</v>
      </c>
      <c r="D864" s="271" t="s">
        <v>715</v>
      </c>
      <c r="E864" s="272" t="s">
        <v>1872</v>
      </c>
      <c r="F864" s="273" t="s">
        <v>1873</v>
      </c>
      <c r="G864" s="274" t="s">
        <v>189</v>
      </c>
      <c r="H864" s="275">
        <v>6.7249999999999996</v>
      </c>
      <c r="I864" s="276"/>
      <c r="J864" s="277">
        <f>ROUND(I864*H864,2)</f>
        <v>0</v>
      </c>
      <c r="K864" s="273" t="s">
        <v>167</v>
      </c>
      <c r="L864" s="278"/>
      <c r="M864" s="279" t="s">
        <v>19</v>
      </c>
      <c r="N864" s="280" t="s">
        <v>40</v>
      </c>
      <c r="O864" s="87"/>
      <c r="P864" s="224">
        <f>O864*H864</f>
        <v>0</v>
      </c>
      <c r="Q864" s="224">
        <v>0.0080000000000000002</v>
      </c>
      <c r="R864" s="224">
        <f>Q864*H864</f>
        <v>0.053800000000000001</v>
      </c>
      <c r="S864" s="224">
        <v>0</v>
      </c>
      <c r="T864" s="225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406</v>
      </c>
      <c r="AT864" s="226" t="s">
        <v>715</v>
      </c>
      <c r="AU864" s="226" t="s">
        <v>79</v>
      </c>
      <c r="AY864" s="20" t="s">
        <v>161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77</v>
      </c>
      <c r="BK864" s="227">
        <f>ROUND(I864*H864,2)</f>
        <v>0</v>
      </c>
      <c r="BL864" s="20" t="s">
        <v>279</v>
      </c>
      <c r="BM864" s="226" t="s">
        <v>1874</v>
      </c>
    </row>
    <row r="865" s="13" customFormat="1">
      <c r="A865" s="13"/>
      <c r="B865" s="235"/>
      <c r="C865" s="236"/>
      <c r="D865" s="233" t="s">
        <v>178</v>
      </c>
      <c r="E865" s="237" t="s">
        <v>19</v>
      </c>
      <c r="F865" s="238" t="s">
        <v>1875</v>
      </c>
      <c r="G865" s="236"/>
      <c r="H865" s="239">
        <v>6.7249999999999996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178</v>
      </c>
      <c r="AU865" s="245" t="s">
        <v>79</v>
      </c>
      <c r="AV865" s="13" t="s">
        <v>79</v>
      </c>
      <c r="AW865" s="13" t="s">
        <v>31</v>
      </c>
      <c r="AX865" s="13" t="s">
        <v>77</v>
      </c>
      <c r="AY865" s="245" t="s">
        <v>161</v>
      </c>
    </row>
    <row r="866" s="2" customFormat="1" ht="24.15" customHeight="1">
      <c r="A866" s="41"/>
      <c r="B866" s="42"/>
      <c r="C866" s="215" t="s">
        <v>1876</v>
      </c>
      <c r="D866" s="215" t="s">
        <v>163</v>
      </c>
      <c r="E866" s="216" t="s">
        <v>1877</v>
      </c>
      <c r="F866" s="217" t="s">
        <v>1878</v>
      </c>
      <c r="G866" s="218" t="s">
        <v>166</v>
      </c>
      <c r="H866" s="219">
        <v>6</v>
      </c>
      <c r="I866" s="220"/>
      <c r="J866" s="221">
        <f>ROUND(I866*H866,2)</f>
        <v>0</v>
      </c>
      <c r="K866" s="217" t="s">
        <v>167</v>
      </c>
      <c r="L866" s="47"/>
      <c r="M866" s="222" t="s">
        <v>19</v>
      </c>
      <c r="N866" s="223" t="s">
        <v>40</v>
      </c>
      <c r="O866" s="87"/>
      <c r="P866" s="224">
        <f>O866*H866</f>
        <v>0</v>
      </c>
      <c r="Q866" s="224">
        <v>0.045670000000000002</v>
      </c>
      <c r="R866" s="224">
        <f>Q866*H866</f>
        <v>0.27402000000000004</v>
      </c>
      <c r="S866" s="224">
        <v>0</v>
      </c>
      <c r="T866" s="225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279</v>
      </c>
      <c r="AT866" s="226" t="s">
        <v>163</v>
      </c>
      <c r="AU866" s="226" t="s">
        <v>79</v>
      </c>
      <c r="AY866" s="20" t="s">
        <v>161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77</v>
      </c>
      <c r="BK866" s="227">
        <f>ROUND(I866*H866,2)</f>
        <v>0</v>
      </c>
      <c r="BL866" s="20" t="s">
        <v>279</v>
      </c>
      <c r="BM866" s="226" t="s">
        <v>1879</v>
      </c>
    </row>
    <row r="867" s="2" customFormat="1">
      <c r="A867" s="41"/>
      <c r="B867" s="42"/>
      <c r="C867" s="43"/>
      <c r="D867" s="228" t="s">
        <v>170</v>
      </c>
      <c r="E867" s="43"/>
      <c r="F867" s="229" t="s">
        <v>1880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170</v>
      </c>
      <c r="AU867" s="20" t="s">
        <v>79</v>
      </c>
    </row>
    <row r="868" s="14" customFormat="1">
      <c r="A868" s="14"/>
      <c r="B868" s="246"/>
      <c r="C868" s="247"/>
      <c r="D868" s="233" t="s">
        <v>178</v>
      </c>
      <c r="E868" s="248" t="s">
        <v>19</v>
      </c>
      <c r="F868" s="249" t="s">
        <v>1881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178</v>
      </c>
      <c r="AU868" s="255" t="s">
        <v>79</v>
      </c>
      <c r="AV868" s="14" t="s">
        <v>77</v>
      </c>
      <c r="AW868" s="14" t="s">
        <v>31</v>
      </c>
      <c r="AX868" s="14" t="s">
        <v>69</v>
      </c>
      <c r="AY868" s="255" t="s">
        <v>161</v>
      </c>
    </row>
    <row r="869" s="13" customFormat="1">
      <c r="A869" s="13"/>
      <c r="B869" s="235"/>
      <c r="C869" s="236"/>
      <c r="D869" s="233" t="s">
        <v>178</v>
      </c>
      <c r="E869" s="237" t="s">
        <v>19</v>
      </c>
      <c r="F869" s="238" t="s">
        <v>1882</v>
      </c>
      <c r="G869" s="236"/>
      <c r="H869" s="239">
        <v>6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178</v>
      </c>
      <c r="AU869" s="245" t="s">
        <v>79</v>
      </c>
      <c r="AV869" s="13" t="s">
        <v>79</v>
      </c>
      <c r="AW869" s="13" t="s">
        <v>31</v>
      </c>
      <c r="AX869" s="13" t="s">
        <v>69</v>
      </c>
      <c r="AY869" s="245" t="s">
        <v>161</v>
      </c>
    </row>
    <row r="870" s="15" customFormat="1">
      <c r="A870" s="15"/>
      <c r="B870" s="256"/>
      <c r="C870" s="257"/>
      <c r="D870" s="233" t="s">
        <v>178</v>
      </c>
      <c r="E870" s="258" t="s">
        <v>19</v>
      </c>
      <c r="F870" s="259" t="s">
        <v>221</v>
      </c>
      <c r="G870" s="257"/>
      <c r="H870" s="260">
        <v>6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178</v>
      </c>
      <c r="AU870" s="266" t="s">
        <v>79</v>
      </c>
      <c r="AV870" s="15" t="s">
        <v>168</v>
      </c>
      <c r="AW870" s="15" t="s">
        <v>31</v>
      </c>
      <c r="AX870" s="15" t="s">
        <v>77</v>
      </c>
      <c r="AY870" s="266" t="s">
        <v>161</v>
      </c>
    </row>
    <row r="871" s="2" customFormat="1" ht="16.5" customHeight="1">
      <c r="A871" s="41"/>
      <c r="B871" s="42"/>
      <c r="C871" s="215" t="s">
        <v>1883</v>
      </c>
      <c r="D871" s="215" t="s">
        <v>163</v>
      </c>
      <c r="E871" s="216" t="s">
        <v>1884</v>
      </c>
      <c r="F871" s="217" t="s">
        <v>1885</v>
      </c>
      <c r="G871" s="218" t="s">
        <v>387</v>
      </c>
      <c r="H871" s="219">
        <v>1</v>
      </c>
      <c r="I871" s="220"/>
      <c r="J871" s="221">
        <f>ROUND(I871*H871,2)</f>
        <v>0</v>
      </c>
      <c r="K871" s="217" t="s">
        <v>19</v>
      </c>
      <c r="L871" s="47"/>
      <c r="M871" s="222" t="s">
        <v>19</v>
      </c>
      <c r="N871" s="223" t="s">
        <v>40</v>
      </c>
      <c r="O871" s="87"/>
      <c r="P871" s="224">
        <f>O871*H871</f>
        <v>0</v>
      </c>
      <c r="Q871" s="224">
        <v>0</v>
      </c>
      <c r="R871" s="224">
        <f>Q871*H871</f>
        <v>0</v>
      </c>
      <c r="S871" s="224">
        <v>0</v>
      </c>
      <c r="T871" s="225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6" t="s">
        <v>279</v>
      </c>
      <c r="AT871" s="226" t="s">
        <v>163</v>
      </c>
      <c r="AU871" s="226" t="s">
        <v>79</v>
      </c>
      <c r="AY871" s="20" t="s">
        <v>161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20" t="s">
        <v>77</v>
      </c>
      <c r="BK871" s="227">
        <f>ROUND(I871*H871,2)</f>
        <v>0</v>
      </c>
      <c r="BL871" s="20" t="s">
        <v>279</v>
      </c>
      <c r="BM871" s="226" t="s">
        <v>1886</v>
      </c>
    </row>
    <row r="872" s="2" customFormat="1">
      <c r="A872" s="41"/>
      <c r="B872" s="42"/>
      <c r="C872" s="43"/>
      <c r="D872" s="233" t="s">
        <v>176</v>
      </c>
      <c r="E872" s="43"/>
      <c r="F872" s="234" t="s">
        <v>1887</v>
      </c>
      <c r="G872" s="43"/>
      <c r="H872" s="43"/>
      <c r="I872" s="230"/>
      <c r="J872" s="43"/>
      <c r="K872" s="43"/>
      <c r="L872" s="47"/>
      <c r="M872" s="231"/>
      <c r="N872" s="232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176</v>
      </c>
      <c r="AU872" s="20" t="s">
        <v>79</v>
      </c>
    </row>
    <row r="873" s="13" customFormat="1">
      <c r="A873" s="13"/>
      <c r="B873" s="235"/>
      <c r="C873" s="236"/>
      <c r="D873" s="233" t="s">
        <v>178</v>
      </c>
      <c r="E873" s="237" t="s">
        <v>19</v>
      </c>
      <c r="F873" s="238" t="s">
        <v>1888</v>
      </c>
      <c r="G873" s="236"/>
      <c r="H873" s="239">
        <v>1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178</v>
      </c>
      <c r="AU873" s="245" t="s">
        <v>79</v>
      </c>
      <c r="AV873" s="13" t="s">
        <v>79</v>
      </c>
      <c r="AW873" s="13" t="s">
        <v>31</v>
      </c>
      <c r="AX873" s="13" t="s">
        <v>77</v>
      </c>
      <c r="AY873" s="245" t="s">
        <v>161</v>
      </c>
    </row>
    <row r="874" s="2" customFormat="1" ht="16.5" customHeight="1">
      <c r="A874" s="41"/>
      <c r="B874" s="42"/>
      <c r="C874" s="215" t="s">
        <v>1889</v>
      </c>
      <c r="D874" s="215" t="s">
        <v>163</v>
      </c>
      <c r="E874" s="216" t="s">
        <v>1890</v>
      </c>
      <c r="F874" s="217" t="s">
        <v>1891</v>
      </c>
      <c r="G874" s="218" t="s">
        <v>387</v>
      </c>
      <c r="H874" s="219">
        <v>1</v>
      </c>
      <c r="I874" s="220"/>
      <c r="J874" s="221">
        <f>ROUND(I874*H874,2)</f>
        <v>0</v>
      </c>
      <c r="K874" s="217" t="s">
        <v>19</v>
      </c>
      <c r="L874" s="47"/>
      <c r="M874" s="222" t="s">
        <v>19</v>
      </c>
      <c r="N874" s="223" t="s">
        <v>40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279</v>
      </c>
      <c r="AT874" s="226" t="s">
        <v>163</v>
      </c>
      <c r="AU874" s="226" t="s">
        <v>79</v>
      </c>
      <c r="AY874" s="20" t="s">
        <v>161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77</v>
      </c>
      <c r="BK874" s="227">
        <f>ROUND(I874*H874,2)</f>
        <v>0</v>
      </c>
      <c r="BL874" s="20" t="s">
        <v>279</v>
      </c>
      <c r="BM874" s="226" t="s">
        <v>1892</v>
      </c>
    </row>
    <row r="875" s="2" customFormat="1">
      <c r="A875" s="41"/>
      <c r="B875" s="42"/>
      <c r="C875" s="43"/>
      <c r="D875" s="233" t="s">
        <v>176</v>
      </c>
      <c r="E875" s="43"/>
      <c r="F875" s="234" t="s">
        <v>1893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176</v>
      </c>
      <c r="AU875" s="20" t="s">
        <v>79</v>
      </c>
    </row>
    <row r="876" s="13" customFormat="1">
      <c r="A876" s="13"/>
      <c r="B876" s="235"/>
      <c r="C876" s="236"/>
      <c r="D876" s="233" t="s">
        <v>178</v>
      </c>
      <c r="E876" s="237" t="s">
        <v>19</v>
      </c>
      <c r="F876" s="238" t="s">
        <v>1894</v>
      </c>
      <c r="G876" s="236"/>
      <c r="H876" s="239">
        <v>1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178</v>
      </c>
      <c r="AU876" s="245" t="s">
        <v>79</v>
      </c>
      <c r="AV876" s="13" t="s">
        <v>79</v>
      </c>
      <c r="AW876" s="13" t="s">
        <v>31</v>
      </c>
      <c r="AX876" s="13" t="s">
        <v>77</v>
      </c>
      <c r="AY876" s="245" t="s">
        <v>161</v>
      </c>
    </row>
    <row r="877" s="2" customFormat="1" ht="16.5" customHeight="1">
      <c r="A877" s="41"/>
      <c r="B877" s="42"/>
      <c r="C877" s="215" t="s">
        <v>1895</v>
      </c>
      <c r="D877" s="215" t="s">
        <v>163</v>
      </c>
      <c r="E877" s="216" t="s">
        <v>1896</v>
      </c>
      <c r="F877" s="217" t="s">
        <v>1897</v>
      </c>
      <c r="G877" s="218" t="s">
        <v>387</v>
      </c>
      <c r="H877" s="219">
        <v>2</v>
      </c>
      <c r="I877" s="220"/>
      <c r="J877" s="221">
        <f>ROUND(I877*H877,2)</f>
        <v>0</v>
      </c>
      <c r="K877" s="217" t="s">
        <v>19</v>
      </c>
      <c r="L877" s="47"/>
      <c r="M877" s="222" t="s">
        <v>19</v>
      </c>
      <c r="N877" s="223" t="s">
        <v>40</v>
      </c>
      <c r="O877" s="87"/>
      <c r="P877" s="224">
        <f>O877*H877</f>
        <v>0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279</v>
      </c>
      <c r="AT877" s="226" t="s">
        <v>163</v>
      </c>
      <c r="AU877" s="226" t="s">
        <v>79</v>
      </c>
      <c r="AY877" s="20" t="s">
        <v>161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77</v>
      </c>
      <c r="BK877" s="227">
        <f>ROUND(I877*H877,2)</f>
        <v>0</v>
      </c>
      <c r="BL877" s="20" t="s">
        <v>279</v>
      </c>
      <c r="BM877" s="226" t="s">
        <v>1898</v>
      </c>
    </row>
    <row r="878" s="2" customFormat="1">
      <c r="A878" s="41"/>
      <c r="B878" s="42"/>
      <c r="C878" s="43"/>
      <c r="D878" s="233" t="s">
        <v>176</v>
      </c>
      <c r="E878" s="43"/>
      <c r="F878" s="234" t="s">
        <v>1899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176</v>
      </c>
      <c r="AU878" s="20" t="s">
        <v>79</v>
      </c>
    </row>
    <row r="879" s="13" customFormat="1">
      <c r="A879" s="13"/>
      <c r="B879" s="235"/>
      <c r="C879" s="236"/>
      <c r="D879" s="233" t="s">
        <v>178</v>
      </c>
      <c r="E879" s="237" t="s">
        <v>19</v>
      </c>
      <c r="F879" s="238" t="s">
        <v>1900</v>
      </c>
      <c r="G879" s="236"/>
      <c r="H879" s="239">
        <v>2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178</v>
      </c>
      <c r="AU879" s="245" t="s">
        <v>79</v>
      </c>
      <c r="AV879" s="13" t="s">
        <v>79</v>
      </c>
      <c r="AW879" s="13" t="s">
        <v>31</v>
      </c>
      <c r="AX879" s="13" t="s">
        <v>77</v>
      </c>
      <c r="AY879" s="245" t="s">
        <v>161</v>
      </c>
    </row>
    <row r="880" s="2" customFormat="1" ht="24.15" customHeight="1">
      <c r="A880" s="41"/>
      <c r="B880" s="42"/>
      <c r="C880" s="215" t="s">
        <v>1901</v>
      </c>
      <c r="D880" s="215" t="s">
        <v>163</v>
      </c>
      <c r="E880" s="216" t="s">
        <v>1902</v>
      </c>
      <c r="F880" s="217" t="s">
        <v>1903</v>
      </c>
      <c r="G880" s="218" t="s">
        <v>214</v>
      </c>
      <c r="H880" s="219">
        <v>0.628</v>
      </c>
      <c r="I880" s="220"/>
      <c r="J880" s="221">
        <f>ROUND(I880*H880,2)</f>
        <v>0</v>
      </c>
      <c r="K880" s="217" t="s">
        <v>167</v>
      </c>
      <c r="L880" s="47"/>
      <c r="M880" s="222" t="s">
        <v>19</v>
      </c>
      <c r="N880" s="223" t="s">
        <v>40</v>
      </c>
      <c r="O880" s="87"/>
      <c r="P880" s="224">
        <f>O880*H880</f>
        <v>0</v>
      </c>
      <c r="Q880" s="224">
        <v>0</v>
      </c>
      <c r="R880" s="224">
        <f>Q880*H880</f>
        <v>0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279</v>
      </c>
      <c r="AT880" s="226" t="s">
        <v>163</v>
      </c>
      <c r="AU880" s="226" t="s">
        <v>79</v>
      </c>
      <c r="AY880" s="20" t="s">
        <v>161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77</v>
      </c>
      <c r="BK880" s="227">
        <f>ROUND(I880*H880,2)</f>
        <v>0</v>
      </c>
      <c r="BL880" s="20" t="s">
        <v>279</v>
      </c>
      <c r="BM880" s="226" t="s">
        <v>1904</v>
      </c>
    </row>
    <row r="881" s="2" customFormat="1">
      <c r="A881" s="41"/>
      <c r="B881" s="42"/>
      <c r="C881" s="43"/>
      <c r="D881" s="228" t="s">
        <v>170</v>
      </c>
      <c r="E881" s="43"/>
      <c r="F881" s="229" t="s">
        <v>1905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170</v>
      </c>
      <c r="AU881" s="20" t="s">
        <v>79</v>
      </c>
    </row>
    <row r="882" s="12" customFormat="1" ht="22.8" customHeight="1">
      <c r="A882" s="12"/>
      <c r="B882" s="199"/>
      <c r="C882" s="200"/>
      <c r="D882" s="201" t="s">
        <v>68</v>
      </c>
      <c r="E882" s="213" t="s">
        <v>1906</v>
      </c>
      <c r="F882" s="213" t="s">
        <v>1907</v>
      </c>
      <c r="G882" s="200"/>
      <c r="H882" s="200"/>
      <c r="I882" s="203"/>
      <c r="J882" s="214">
        <f>BK882</f>
        <v>0</v>
      </c>
      <c r="K882" s="200"/>
      <c r="L882" s="205"/>
      <c r="M882" s="206"/>
      <c r="N882" s="207"/>
      <c r="O882" s="207"/>
      <c r="P882" s="208">
        <f>SUM(P883:P1034)</f>
        <v>0</v>
      </c>
      <c r="Q882" s="207"/>
      <c r="R882" s="208">
        <f>SUM(R883:R1034)</f>
        <v>5.1858640699999992</v>
      </c>
      <c r="S882" s="207"/>
      <c r="T882" s="209">
        <f>SUM(T883:T1034)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10" t="s">
        <v>79</v>
      </c>
      <c r="AT882" s="211" t="s">
        <v>68</v>
      </c>
      <c r="AU882" s="211" t="s">
        <v>77</v>
      </c>
      <c r="AY882" s="210" t="s">
        <v>161</v>
      </c>
      <c r="BK882" s="212">
        <f>SUM(BK883:BK1034)</f>
        <v>0</v>
      </c>
    </row>
    <row r="883" s="2" customFormat="1" ht="24.15" customHeight="1">
      <c r="A883" s="41"/>
      <c r="B883" s="42"/>
      <c r="C883" s="215" t="s">
        <v>1908</v>
      </c>
      <c r="D883" s="215" t="s">
        <v>163</v>
      </c>
      <c r="E883" s="216" t="s">
        <v>1909</v>
      </c>
      <c r="F883" s="217" t="s">
        <v>1910</v>
      </c>
      <c r="G883" s="218" t="s">
        <v>166</v>
      </c>
      <c r="H883" s="219">
        <v>11.121</v>
      </c>
      <c r="I883" s="220"/>
      <c r="J883" s="221">
        <f>ROUND(I883*H883,2)</f>
        <v>0</v>
      </c>
      <c r="K883" s="217" t="s">
        <v>167</v>
      </c>
      <c r="L883" s="47"/>
      <c r="M883" s="222" t="s">
        <v>19</v>
      </c>
      <c r="N883" s="223" t="s">
        <v>40</v>
      </c>
      <c r="O883" s="87"/>
      <c r="P883" s="224">
        <f>O883*H883</f>
        <v>0</v>
      </c>
      <c r="Q883" s="224">
        <v>0.00024000000000000001</v>
      </c>
      <c r="R883" s="224">
        <f>Q883*H883</f>
        <v>0.0026690400000000001</v>
      </c>
      <c r="S883" s="224">
        <v>0</v>
      </c>
      <c r="T883" s="225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6" t="s">
        <v>279</v>
      </c>
      <c r="AT883" s="226" t="s">
        <v>163</v>
      </c>
      <c r="AU883" s="226" t="s">
        <v>79</v>
      </c>
      <c r="AY883" s="20" t="s">
        <v>161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20" t="s">
        <v>77</v>
      </c>
      <c r="BK883" s="227">
        <f>ROUND(I883*H883,2)</f>
        <v>0</v>
      </c>
      <c r="BL883" s="20" t="s">
        <v>279</v>
      </c>
      <c r="BM883" s="226" t="s">
        <v>1911</v>
      </c>
    </row>
    <row r="884" s="2" customFormat="1">
      <c r="A884" s="41"/>
      <c r="B884" s="42"/>
      <c r="C884" s="43"/>
      <c r="D884" s="228" t="s">
        <v>170</v>
      </c>
      <c r="E884" s="43"/>
      <c r="F884" s="229" t="s">
        <v>1912</v>
      </c>
      <c r="G884" s="43"/>
      <c r="H884" s="43"/>
      <c r="I884" s="230"/>
      <c r="J884" s="43"/>
      <c r="K884" s="43"/>
      <c r="L884" s="47"/>
      <c r="M884" s="231"/>
      <c r="N884" s="23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170</v>
      </c>
      <c r="AU884" s="20" t="s">
        <v>79</v>
      </c>
    </row>
    <row r="885" s="14" customFormat="1">
      <c r="A885" s="14"/>
      <c r="B885" s="246"/>
      <c r="C885" s="247"/>
      <c r="D885" s="233" t="s">
        <v>178</v>
      </c>
      <c r="E885" s="248" t="s">
        <v>19</v>
      </c>
      <c r="F885" s="249" t="s">
        <v>1913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178</v>
      </c>
      <c r="AU885" s="255" t="s">
        <v>79</v>
      </c>
      <c r="AV885" s="14" t="s">
        <v>77</v>
      </c>
      <c r="AW885" s="14" t="s">
        <v>31</v>
      </c>
      <c r="AX885" s="14" t="s">
        <v>69</v>
      </c>
      <c r="AY885" s="255" t="s">
        <v>161</v>
      </c>
    </row>
    <row r="886" s="13" customFormat="1">
      <c r="A886" s="13"/>
      <c r="B886" s="235"/>
      <c r="C886" s="236"/>
      <c r="D886" s="233" t="s">
        <v>178</v>
      </c>
      <c r="E886" s="237" t="s">
        <v>19</v>
      </c>
      <c r="F886" s="238" t="s">
        <v>1914</v>
      </c>
      <c r="G886" s="236"/>
      <c r="H886" s="239">
        <v>5.984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178</v>
      </c>
      <c r="AU886" s="245" t="s">
        <v>79</v>
      </c>
      <c r="AV886" s="13" t="s">
        <v>79</v>
      </c>
      <c r="AW886" s="13" t="s">
        <v>31</v>
      </c>
      <c r="AX886" s="13" t="s">
        <v>69</v>
      </c>
      <c r="AY886" s="245" t="s">
        <v>161</v>
      </c>
    </row>
    <row r="887" s="13" customFormat="1">
      <c r="A887" s="13"/>
      <c r="B887" s="235"/>
      <c r="C887" s="236"/>
      <c r="D887" s="233" t="s">
        <v>178</v>
      </c>
      <c r="E887" s="237" t="s">
        <v>19</v>
      </c>
      <c r="F887" s="238" t="s">
        <v>1915</v>
      </c>
      <c r="G887" s="236"/>
      <c r="H887" s="239">
        <v>5.1369999999999996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178</v>
      </c>
      <c r="AU887" s="245" t="s">
        <v>79</v>
      </c>
      <c r="AV887" s="13" t="s">
        <v>79</v>
      </c>
      <c r="AW887" s="13" t="s">
        <v>31</v>
      </c>
      <c r="AX887" s="13" t="s">
        <v>69</v>
      </c>
      <c r="AY887" s="245" t="s">
        <v>161</v>
      </c>
    </row>
    <row r="888" s="15" customFormat="1">
      <c r="A888" s="15"/>
      <c r="B888" s="256"/>
      <c r="C888" s="257"/>
      <c r="D888" s="233" t="s">
        <v>178</v>
      </c>
      <c r="E888" s="258" t="s">
        <v>19</v>
      </c>
      <c r="F888" s="259" t="s">
        <v>221</v>
      </c>
      <c r="G888" s="257"/>
      <c r="H888" s="260">
        <v>11.120999999999999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178</v>
      </c>
      <c r="AU888" s="266" t="s">
        <v>79</v>
      </c>
      <c r="AV888" s="15" t="s">
        <v>168</v>
      </c>
      <c r="AW888" s="15" t="s">
        <v>31</v>
      </c>
      <c r="AX888" s="15" t="s">
        <v>77</v>
      </c>
      <c r="AY888" s="266" t="s">
        <v>161</v>
      </c>
    </row>
    <row r="889" s="2" customFormat="1" ht="24.15" customHeight="1">
      <c r="A889" s="41"/>
      <c r="B889" s="42"/>
      <c r="C889" s="215" t="s">
        <v>1916</v>
      </c>
      <c r="D889" s="215" t="s">
        <v>163</v>
      </c>
      <c r="E889" s="216" t="s">
        <v>1917</v>
      </c>
      <c r="F889" s="217" t="s">
        <v>1918</v>
      </c>
      <c r="G889" s="218" t="s">
        <v>166</v>
      </c>
      <c r="H889" s="219">
        <v>6.9299999999999997</v>
      </c>
      <c r="I889" s="220"/>
      <c r="J889" s="221">
        <f>ROUND(I889*H889,2)</f>
        <v>0</v>
      </c>
      <c r="K889" s="217" t="s">
        <v>167</v>
      </c>
      <c r="L889" s="47"/>
      <c r="M889" s="222" t="s">
        <v>19</v>
      </c>
      <c r="N889" s="223" t="s">
        <v>40</v>
      </c>
      <c r="O889" s="87"/>
      <c r="P889" s="224">
        <f>O889*H889</f>
        <v>0</v>
      </c>
      <c r="Q889" s="224">
        <v>0.00023000000000000001</v>
      </c>
      <c r="R889" s="224">
        <f>Q889*H889</f>
        <v>0.0015939000000000001</v>
      </c>
      <c r="S889" s="224">
        <v>0</v>
      </c>
      <c r="T889" s="22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279</v>
      </c>
      <c r="AT889" s="226" t="s">
        <v>163</v>
      </c>
      <c r="AU889" s="226" t="s">
        <v>79</v>
      </c>
      <c r="AY889" s="20" t="s">
        <v>161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77</v>
      </c>
      <c r="BK889" s="227">
        <f>ROUND(I889*H889,2)</f>
        <v>0</v>
      </c>
      <c r="BL889" s="20" t="s">
        <v>279</v>
      </c>
      <c r="BM889" s="226" t="s">
        <v>1919</v>
      </c>
    </row>
    <row r="890" s="2" customFormat="1">
      <c r="A890" s="41"/>
      <c r="B890" s="42"/>
      <c r="C890" s="43"/>
      <c r="D890" s="228" t="s">
        <v>170</v>
      </c>
      <c r="E890" s="43"/>
      <c r="F890" s="229" t="s">
        <v>1920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170</v>
      </c>
      <c r="AU890" s="20" t="s">
        <v>79</v>
      </c>
    </row>
    <row r="891" s="14" customFormat="1">
      <c r="A891" s="14"/>
      <c r="B891" s="246"/>
      <c r="C891" s="247"/>
      <c r="D891" s="233" t="s">
        <v>178</v>
      </c>
      <c r="E891" s="248" t="s">
        <v>19</v>
      </c>
      <c r="F891" s="249" t="s">
        <v>1913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178</v>
      </c>
      <c r="AU891" s="255" t="s">
        <v>79</v>
      </c>
      <c r="AV891" s="14" t="s">
        <v>77</v>
      </c>
      <c r="AW891" s="14" t="s">
        <v>31</v>
      </c>
      <c r="AX891" s="14" t="s">
        <v>69</v>
      </c>
      <c r="AY891" s="255" t="s">
        <v>161</v>
      </c>
    </row>
    <row r="892" s="13" customFormat="1">
      <c r="A892" s="13"/>
      <c r="B892" s="235"/>
      <c r="C892" s="236"/>
      <c r="D892" s="233" t="s">
        <v>178</v>
      </c>
      <c r="E892" s="237" t="s">
        <v>19</v>
      </c>
      <c r="F892" s="238" t="s">
        <v>1921</v>
      </c>
      <c r="G892" s="236"/>
      <c r="H892" s="239">
        <v>6.9299999999999997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178</v>
      </c>
      <c r="AU892" s="245" t="s">
        <v>79</v>
      </c>
      <c r="AV892" s="13" t="s">
        <v>79</v>
      </c>
      <c r="AW892" s="13" t="s">
        <v>31</v>
      </c>
      <c r="AX892" s="13" t="s">
        <v>69</v>
      </c>
      <c r="AY892" s="245" t="s">
        <v>161</v>
      </c>
    </row>
    <row r="893" s="15" customFormat="1">
      <c r="A893" s="15"/>
      <c r="B893" s="256"/>
      <c r="C893" s="257"/>
      <c r="D893" s="233" t="s">
        <v>178</v>
      </c>
      <c r="E893" s="258" t="s">
        <v>19</v>
      </c>
      <c r="F893" s="259" t="s">
        <v>221</v>
      </c>
      <c r="G893" s="257"/>
      <c r="H893" s="260">
        <v>6.9299999999999997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6" t="s">
        <v>178</v>
      </c>
      <c r="AU893" s="266" t="s">
        <v>79</v>
      </c>
      <c r="AV893" s="15" t="s">
        <v>168</v>
      </c>
      <c r="AW893" s="15" t="s">
        <v>31</v>
      </c>
      <c r="AX893" s="15" t="s">
        <v>77</v>
      </c>
      <c r="AY893" s="266" t="s">
        <v>161</v>
      </c>
    </row>
    <row r="894" s="2" customFormat="1" ht="24.15" customHeight="1">
      <c r="A894" s="41"/>
      <c r="B894" s="42"/>
      <c r="C894" s="215" t="s">
        <v>1922</v>
      </c>
      <c r="D894" s="215" t="s">
        <v>163</v>
      </c>
      <c r="E894" s="216" t="s">
        <v>1923</v>
      </c>
      <c r="F894" s="217" t="s">
        <v>1924</v>
      </c>
      <c r="G894" s="218" t="s">
        <v>166</v>
      </c>
      <c r="H894" s="219">
        <v>29.196000000000002</v>
      </c>
      <c r="I894" s="220"/>
      <c r="J894" s="221">
        <f>ROUND(I894*H894,2)</f>
        <v>0</v>
      </c>
      <c r="K894" s="217" t="s">
        <v>167</v>
      </c>
      <c r="L894" s="47"/>
      <c r="M894" s="222" t="s">
        <v>19</v>
      </c>
      <c r="N894" s="223" t="s">
        <v>40</v>
      </c>
      <c r="O894" s="87"/>
      <c r="P894" s="224">
        <f>O894*H894</f>
        <v>0</v>
      </c>
      <c r="Q894" s="224">
        <v>0.00023000000000000001</v>
      </c>
      <c r="R894" s="224">
        <f>Q894*H894</f>
        <v>0.0067150800000000009</v>
      </c>
      <c r="S894" s="224">
        <v>0</v>
      </c>
      <c r="T894" s="225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6" t="s">
        <v>279</v>
      </c>
      <c r="AT894" s="226" t="s">
        <v>163</v>
      </c>
      <c r="AU894" s="226" t="s">
        <v>79</v>
      </c>
      <c r="AY894" s="20" t="s">
        <v>161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20" t="s">
        <v>77</v>
      </c>
      <c r="BK894" s="227">
        <f>ROUND(I894*H894,2)</f>
        <v>0</v>
      </c>
      <c r="BL894" s="20" t="s">
        <v>279</v>
      </c>
      <c r="BM894" s="226" t="s">
        <v>1925</v>
      </c>
    </row>
    <row r="895" s="2" customFormat="1">
      <c r="A895" s="41"/>
      <c r="B895" s="42"/>
      <c r="C895" s="43"/>
      <c r="D895" s="228" t="s">
        <v>170</v>
      </c>
      <c r="E895" s="43"/>
      <c r="F895" s="229" t="s">
        <v>1926</v>
      </c>
      <c r="G895" s="43"/>
      <c r="H895" s="43"/>
      <c r="I895" s="230"/>
      <c r="J895" s="43"/>
      <c r="K895" s="43"/>
      <c r="L895" s="47"/>
      <c r="M895" s="231"/>
      <c r="N895" s="232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170</v>
      </c>
      <c r="AU895" s="20" t="s">
        <v>79</v>
      </c>
    </row>
    <row r="896" s="14" customFormat="1">
      <c r="A896" s="14"/>
      <c r="B896" s="246"/>
      <c r="C896" s="247"/>
      <c r="D896" s="233" t="s">
        <v>178</v>
      </c>
      <c r="E896" s="248" t="s">
        <v>19</v>
      </c>
      <c r="F896" s="249" t="s">
        <v>1913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178</v>
      </c>
      <c r="AU896" s="255" t="s">
        <v>79</v>
      </c>
      <c r="AV896" s="14" t="s">
        <v>77</v>
      </c>
      <c r="AW896" s="14" t="s">
        <v>31</v>
      </c>
      <c r="AX896" s="14" t="s">
        <v>69</v>
      </c>
      <c r="AY896" s="255" t="s">
        <v>161</v>
      </c>
    </row>
    <row r="897" s="13" customFormat="1">
      <c r="A897" s="13"/>
      <c r="B897" s="235"/>
      <c r="C897" s="236"/>
      <c r="D897" s="233" t="s">
        <v>178</v>
      </c>
      <c r="E897" s="237" t="s">
        <v>19</v>
      </c>
      <c r="F897" s="238" t="s">
        <v>1927</v>
      </c>
      <c r="G897" s="236"/>
      <c r="H897" s="239">
        <v>19.393999999999998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178</v>
      </c>
      <c r="AU897" s="245" t="s">
        <v>79</v>
      </c>
      <c r="AV897" s="13" t="s">
        <v>79</v>
      </c>
      <c r="AW897" s="13" t="s">
        <v>31</v>
      </c>
      <c r="AX897" s="13" t="s">
        <v>69</v>
      </c>
      <c r="AY897" s="245" t="s">
        <v>161</v>
      </c>
    </row>
    <row r="898" s="13" customFormat="1">
      <c r="A898" s="13"/>
      <c r="B898" s="235"/>
      <c r="C898" s="236"/>
      <c r="D898" s="233" t="s">
        <v>178</v>
      </c>
      <c r="E898" s="237" t="s">
        <v>19</v>
      </c>
      <c r="F898" s="238" t="s">
        <v>1928</v>
      </c>
      <c r="G898" s="236"/>
      <c r="H898" s="239">
        <v>9.8019999999999996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178</v>
      </c>
      <c r="AU898" s="245" t="s">
        <v>79</v>
      </c>
      <c r="AV898" s="13" t="s">
        <v>79</v>
      </c>
      <c r="AW898" s="13" t="s">
        <v>31</v>
      </c>
      <c r="AX898" s="13" t="s">
        <v>69</v>
      </c>
      <c r="AY898" s="245" t="s">
        <v>161</v>
      </c>
    </row>
    <row r="899" s="15" customFormat="1">
      <c r="A899" s="15"/>
      <c r="B899" s="256"/>
      <c r="C899" s="257"/>
      <c r="D899" s="233" t="s">
        <v>178</v>
      </c>
      <c r="E899" s="258" t="s">
        <v>19</v>
      </c>
      <c r="F899" s="259" t="s">
        <v>221</v>
      </c>
      <c r="G899" s="257"/>
      <c r="H899" s="260">
        <v>29.195999999999998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178</v>
      </c>
      <c r="AU899" s="266" t="s">
        <v>79</v>
      </c>
      <c r="AV899" s="15" t="s">
        <v>168</v>
      </c>
      <c r="AW899" s="15" t="s">
        <v>31</v>
      </c>
      <c r="AX899" s="15" t="s">
        <v>77</v>
      </c>
      <c r="AY899" s="266" t="s">
        <v>161</v>
      </c>
    </row>
    <row r="900" s="2" customFormat="1" ht="16.5" customHeight="1">
      <c r="A900" s="41"/>
      <c r="B900" s="42"/>
      <c r="C900" s="271" t="s">
        <v>1929</v>
      </c>
      <c r="D900" s="271" t="s">
        <v>715</v>
      </c>
      <c r="E900" s="272" t="s">
        <v>1930</v>
      </c>
      <c r="F900" s="273" t="s">
        <v>1931</v>
      </c>
      <c r="G900" s="274" t="s">
        <v>166</v>
      </c>
      <c r="H900" s="275">
        <v>5.984</v>
      </c>
      <c r="I900" s="276"/>
      <c r="J900" s="277">
        <f>ROUND(I900*H900,2)</f>
        <v>0</v>
      </c>
      <c r="K900" s="273" t="s">
        <v>19</v>
      </c>
      <c r="L900" s="278"/>
      <c r="M900" s="279" t="s">
        <v>19</v>
      </c>
      <c r="N900" s="280" t="s">
        <v>40</v>
      </c>
      <c r="O900" s="87"/>
      <c r="P900" s="224">
        <f>O900*H900</f>
        <v>0</v>
      </c>
      <c r="Q900" s="224">
        <v>0.029999999999999999</v>
      </c>
      <c r="R900" s="224">
        <f>Q900*H900</f>
        <v>0.17951999999999999</v>
      </c>
      <c r="S900" s="224">
        <v>0</v>
      </c>
      <c r="T900" s="225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6" t="s">
        <v>406</v>
      </c>
      <c r="AT900" s="226" t="s">
        <v>715</v>
      </c>
      <c r="AU900" s="226" t="s">
        <v>79</v>
      </c>
      <c r="AY900" s="20" t="s">
        <v>161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20" t="s">
        <v>77</v>
      </c>
      <c r="BK900" s="227">
        <f>ROUND(I900*H900,2)</f>
        <v>0</v>
      </c>
      <c r="BL900" s="20" t="s">
        <v>279</v>
      </c>
      <c r="BM900" s="226" t="s">
        <v>1932</v>
      </c>
    </row>
    <row r="901" s="2" customFormat="1">
      <c r="A901" s="41"/>
      <c r="B901" s="42"/>
      <c r="C901" s="43"/>
      <c r="D901" s="233" t="s">
        <v>176</v>
      </c>
      <c r="E901" s="43"/>
      <c r="F901" s="234" t="s">
        <v>1933</v>
      </c>
      <c r="G901" s="43"/>
      <c r="H901" s="43"/>
      <c r="I901" s="230"/>
      <c r="J901" s="43"/>
      <c r="K901" s="43"/>
      <c r="L901" s="47"/>
      <c r="M901" s="231"/>
      <c r="N901" s="232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176</v>
      </c>
      <c r="AU901" s="20" t="s">
        <v>79</v>
      </c>
    </row>
    <row r="902" s="13" customFormat="1">
      <c r="A902" s="13"/>
      <c r="B902" s="235"/>
      <c r="C902" s="236"/>
      <c r="D902" s="233" t="s">
        <v>178</v>
      </c>
      <c r="E902" s="237" t="s">
        <v>19</v>
      </c>
      <c r="F902" s="238" t="s">
        <v>1934</v>
      </c>
      <c r="G902" s="236"/>
      <c r="H902" s="239">
        <v>5.984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178</v>
      </c>
      <c r="AU902" s="245" t="s">
        <v>79</v>
      </c>
      <c r="AV902" s="13" t="s">
        <v>79</v>
      </c>
      <c r="AW902" s="13" t="s">
        <v>31</v>
      </c>
      <c r="AX902" s="13" t="s">
        <v>77</v>
      </c>
      <c r="AY902" s="245" t="s">
        <v>161</v>
      </c>
    </row>
    <row r="903" s="2" customFormat="1" ht="16.5" customHeight="1">
      <c r="A903" s="41"/>
      <c r="B903" s="42"/>
      <c r="C903" s="271" t="s">
        <v>1935</v>
      </c>
      <c r="D903" s="271" t="s">
        <v>715</v>
      </c>
      <c r="E903" s="272" t="s">
        <v>1936</v>
      </c>
      <c r="F903" s="273" t="s">
        <v>1937</v>
      </c>
      <c r="G903" s="274" t="s">
        <v>166</v>
      </c>
      <c r="H903" s="275">
        <v>5.1369999999999996</v>
      </c>
      <c r="I903" s="276"/>
      <c r="J903" s="277">
        <f>ROUND(I903*H903,2)</f>
        <v>0</v>
      </c>
      <c r="K903" s="273" t="s">
        <v>19</v>
      </c>
      <c r="L903" s="278"/>
      <c r="M903" s="279" t="s">
        <v>19</v>
      </c>
      <c r="N903" s="280" t="s">
        <v>40</v>
      </c>
      <c r="O903" s="87"/>
      <c r="P903" s="224">
        <f>O903*H903</f>
        <v>0</v>
      </c>
      <c r="Q903" s="224">
        <v>0.025000000000000001</v>
      </c>
      <c r="R903" s="224">
        <f>Q903*H903</f>
        <v>0.12842499999999998</v>
      </c>
      <c r="S903" s="224">
        <v>0</v>
      </c>
      <c r="T903" s="225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6" t="s">
        <v>406</v>
      </c>
      <c r="AT903" s="226" t="s">
        <v>715</v>
      </c>
      <c r="AU903" s="226" t="s">
        <v>79</v>
      </c>
      <c r="AY903" s="20" t="s">
        <v>161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20" t="s">
        <v>77</v>
      </c>
      <c r="BK903" s="227">
        <f>ROUND(I903*H903,2)</f>
        <v>0</v>
      </c>
      <c r="BL903" s="20" t="s">
        <v>279</v>
      </c>
      <c r="BM903" s="226" t="s">
        <v>1938</v>
      </c>
    </row>
    <row r="904" s="2" customFormat="1">
      <c r="A904" s="41"/>
      <c r="B904" s="42"/>
      <c r="C904" s="43"/>
      <c r="D904" s="233" t="s">
        <v>176</v>
      </c>
      <c r="E904" s="43"/>
      <c r="F904" s="234" t="s">
        <v>1939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176</v>
      </c>
      <c r="AU904" s="20" t="s">
        <v>79</v>
      </c>
    </row>
    <row r="905" s="13" customFormat="1">
      <c r="A905" s="13"/>
      <c r="B905" s="235"/>
      <c r="C905" s="236"/>
      <c r="D905" s="233" t="s">
        <v>178</v>
      </c>
      <c r="E905" s="237" t="s">
        <v>19</v>
      </c>
      <c r="F905" s="238" t="s">
        <v>1940</v>
      </c>
      <c r="G905" s="236"/>
      <c r="H905" s="239">
        <v>5.1369999999999996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178</v>
      </c>
      <c r="AU905" s="245" t="s">
        <v>79</v>
      </c>
      <c r="AV905" s="13" t="s">
        <v>79</v>
      </c>
      <c r="AW905" s="13" t="s">
        <v>31</v>
      </c>
      <c r="AX905" s="13" t="s">
        <v>77</v>
      </c>
      <c r="AY905" s="245" t="s">
        <v>161</v>
      </c>
    </row>
    <row r="906" s="2" customFormat="1" ht="24.15" customHeight="1">
      <c r="A906" s="41"/>
      <c r="B906" s="42"/>
      <c r="C906" s="271" t="s">
        <v>1941</v>
      </c>
      <c r="D906" s="271" t="s">
        <v>715</v>
      </c>
      <c r="E906" s="272" t="s">
        <v>1942</v>
      </c>
      <c r="F906" s="273" t="s">
        <v>1943</v>
      </c>
      <c r="G906" s="274" t="s">
        <v>166</v>
      </c>
      <c r="H906" s="275">
        <v>29.196000000000002</v>
      </c>
      <c r="I906" s="276"/>
      <c r="J906" s="277">
        <f>ROUND(I906*H906,2)</f>
        <v>0</v>
      </c>
      <c r="K906" s="273" t="s">
        <v>19</v>
      </c>
      <c r="L906" s="278"/>
      <c r="M906" s="279" t="s">
        <v>19</v>
      </c>
      <c r="N906" s="280" t="s">
        <v>40</v>
      </c>
      <c r="O906" s="87"/>
      <c r="P906" s="224">
        <f>O906*H906</f>
        <v>0</v>
      </c>
      <c r="Q906" s="224">
        <v>0.029999999999999999</v>
      </c>
      <c r="R906" s="224">
        <f>Q906*H906</f>
        <v>0.87587999999999999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406</v>
      </c>
      <c r="AT906" s="226" t="s">
        <v>715</v>
      </c>
      <c r="AU906" s="226" t="s">
        <v>79</v>
      </c>
      <c r="AY906" s="20" t="s">
        <v>161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77</v>
      </c>
      <c r="BK906" s="227">
        <f>ROUND(I906*H906,2)</f>
        <v>0</v>
      </c>
      <c r="BL906" s="20" t="s">
        <v>279</v>
      </c>
      <c r="BM906" s="226" t="s">
        <v>1944</v>
      </c>
    </row>
    <row r="907" s="2" customFormat="1">
      <c r="A907" s="41"/>
      <c r="B907" s="42"/>
      <c r="C907" s="43"/>
      <c r="D907" s="233" t="s">
        <v>176</v>
      </c>
      <c r="E907" s="43"/>
      <c r="F907" s="234" t="s">
        <v>1945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176</v>
      </c>
      <c r="AU907" s="20" t="s">
        <v>79</v>
      </c>
    </row>
    <row r="908" s="13" customFormat="1">
      <c r="A908" s="13"/>
      <c r="B908" s="235"/>
      <c r="C908" s="236"/>
      <c r="D908" s="233" t="s">
        <v>178</v>
      </c>
      <c r="E908" s="237" t="s">
        <v>19</v>
      </c>
      <c r="F908" s="238" t="s">
        <v>1946</v>
      </c>
      <c r="G908" s="236"/>
      <c r="H908" s="239">
        <v>19.393999999999998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178</v>
      </c>
      <c r="AU908" s="245" t="s">
        <v>79</v>
      </c>
      <c r="AV908" s="13" t="s">
        <v>79</v>
      </c>
      <c r="AW908" s="13" t="s">
        <v>31</v>
      </c>
      <c r="AX908" s="13" t="s">
        <v>69</v>
      </c>
      <c r="AY908" s="245" t="s">
        <v>161</v>
      </c>
    </row>
    <row r="909" s="13" customFormat="1">
      <c r="A909" s="13"/>
      <c r="B909" s="235"/>
      <c r="C909" s="236"/>
      <c r="D909" s="233" t="s">
        <v>178</v>
      </c>
      <c r="E909" s="237" t="s">
        <v>19</v>
      </c>
      <c r="F909" s="238" t="s">
        <v>1947</v>
      </c>
      <c r="G909" s="236"/>
      <c r="H909" s="239">
        <v>9.8019999999999996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178</v>
      </c>
      <c r="AU909" s="245" t="s">
        <v>79</v>
      </c>
      <c r="AV909" s="13" t="s">
        <v>79</v>
      </c>
      <c r="AW909" s="13" t="s">
        <v>31</v>
      </c>
      <c r="AX909" s="13" t="s">
        <v>69</v>
      </c>
      <c r="AY909" s="245" t="s">
        <v>161</v>
      </c>
    </row>
    <row r="910" s="15" customFormat="1">
      <c r="A910" s="15"/>
      <c r="B910" s="256"/>
      <c r="C910" s="257"/>
      <c r="D910" s="233" t="s">
        <v>178</v>
      </c>
      <c r="E910" s="258" t="s">
        <v>19</v>
      </c>
      <c r="F910" s="259" t="s">
        <v>221</v>
      </c>
      <c r="G910" s="257"/>
      <c r="H910" s="260">
        <v>29.196000000000002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178</v>
      </c>
      <c r="AU910" s="266" t="s">
        <v>79</v>
      </c>
      <c r="AV910" s="15" t="s">
        <v>168</v>
      </c>
      <c r="AW910" s="15" t="s">
        <v>31</v>
      </c>
      <c r="AX910" s="15" t="s">
        <v>77</v>
      </c>
      <c r="AY910" s="266" t="s">
        <v>161</v>
      </c>
    </row>
    <row r="911" s="2" customFormat="1" ht="24.15" customHeight="1">
      <c r="A911" s="41"/>
      <c r="B911" s="42"/>
      <c r="C911" s="271" t="s">
        <v>1948</v>
      </c>
      <c r="D911" s="271" t="s">
        <v>715</v>
      </c>
      <c r="E911" s="272" t="s">
        <v>1949</v>
      </c>
      <c r="F911" s="273" t="s">
        <v>1950</v>
      </c>
      <c r="G911" s="274" t="s">
        <v>166</v>
      </c>
      <c r="H911" s="275">
        <v>6.9299999999999997</v>
      </c>
      <c r="I911" s="276"/>
      <c r="J911" s="277">
        <f>ROUND(I911*H911,2)</f>
        <v>0</v>
      </c>
      <c r="K911" s="273" t="s">
        <v>19</v>
      </c>
      <c r="L911" s="278"/>
      <c r="M911" s="279" t="s">
        <v>19</v>
      </c>
      <c r="N911" s="280" t="s">
        <v>40</v>
      </c>
      <c r="O911" s="87"/>
      <c r="P911" s="224">
        <f>O911*H911</f>
        <v>0</v>
      </c>
      <c r="Q911" s="224">
        <v>0.050000000000000003</v>
      </c>
      <c r="R911" s="224">
        <f>Q911*H911</f>
        <v>0.34650000000000003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406</v>
      </c>
      <c r="AT911" s="226" t="s">
        <v>715</v>
      </c>
      <c r="AU911" s="226" t="s">
        <v>79</v>
      </c>
      <c r="AY911" s="20" t="s">
        <v>161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77</v>
      </c>
      <c r="BK911" s="227">
        <f>ROUND(I911*H911,2)</f>
        <v>0</v>
      </c>
      <c r="BL911" s="20" t="s">
        <v>279</v>
      </c>
      <c r="BM911" s="226" t="s">
        <v>1951</v>
      </c>
    </row>
    <row r="912" s="2" customFormat="1">
      <c r="A912" s="41"/>
      <c r="B912" s="42"/>
      <c r="C912" s="43"/>
      <c r="D912" s="233" t="s">
        <v>176</v>
      </c>
      <c r="E912" s="43"/>
      <c r="F912" s="234" t="s">
        <v>1952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176</v>
      </c>
      <c r="AU912" s="20" t="s">
        <v>79</v>
      </c>
    </row>
    <row r="913" s="13" customFormat="1">
      <c r="A913" s="13"/>
      <c r="B913" s="235"/>
      <c r="C913" s="236"/>
      <c r="D913" s="233" t="s">
        <v>178</v>
      </c>
      <c r="E913" s="237" t="s">
        <v>19</v>
      </c>
      <c r="F913" s="238" t="s">
        <v>1953</v>
      </c>
      <c r="G913" s="236"/>
      <c r="H913" s="239">
        <v>6.9299999999999997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178</v>
      </c>
      <c r="AU913" s="245" t="s">
        <v>79</v>
      </c>
      <c r="AV913" s="13" t="s">
        <v>79</v>
      </c>
      <c r="AW913" s="13" t="s">
        <v>31</v>
      </c>
      <c r="AX913" s="13" t="s">
        <v>77</v>
      </c>
      <c r="AY913" s="245" t="s">
        <v>161</v>
      </c>
    </row>
    <row r="914" s="2" customFormat="1" ht="16.5" customHeight="1">
      <c r="A914" s="41"/>
      <c r="B914" s="42"/>
      <c r="C914" s="215" t="s">
        <v>1954</v>
      </c>
      <c r="D914" s="215" t="s">
        <v>163</v>
      </c>
      <c r="E914" s="216" t="s">
        <v>1955</v>
      </c>
      <c r="F914" s="217" t="s">
        <v>1956</v>
      </c>
      <c r="G914" s="218" t="s">
        <v>189</v>
      </c>
      <c r="H914" s="219">
        <v>8.3439999999999994</v>
      </c>
      <c r="I914" s="220"/>
      <c r="J914" s="221">
        <f>ROUND(I914*H914,2)</f>
        <v>0</v>
      </c>
      <c r="K914" s="217" t="s">
        <v>19</v>
      </c>
      <c r="L914" s="47"/>
      <c r="M914" s="222" t="s">
        <v>19</v>
      </c>
      <c r="N914" s="223" t="s">
        <v>40</v>
      </c>
      <c r="O914" s="87"/>
      <c r="P914" s="224">
        <f>O914*H914</f>
        <v>0</v>
      </c>
      <c r="Q914" s="224">
        <v>0</v>
      </c>
      <c r="R914" s="224">
        <f>Q914*H914</f>
        <v>0</v>
      </c>
      <c r="S914" s="224">
        <v>0</v>
      </c>
      <c r="T914" s="225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26" t="s">
        <v>279</v>
      </c>
      <c r="AT914" s="226" t="s">
        <v>163</v>
      </c>
      <c r="AU914" s="226" t="s">
        <v>79</v>
      </c>
      <c r="AY914" s="20" t="s">
        <v>161</v>
      </c>
      <c r="BE914" s="227">
        <f>IF(N914="základní",J914,0)</f>
        <v>0</v>
      </c>
      <c r="BF914" s="227">
        <f>IF(N914="snížená",J914,0)</f>
        <v>0</v>
      </c>
      <c r="BG914" s="227">
        <f>IF(N914="zákl. přenesená",J914,0)</f>
        <v>0</v>
      </c>
      <c r="BH914" s="227">
        <f>IF(N914="sníž. přenesená",J914,0)</f>
        <v>0</v>
      </c>
      <c r="BI914" s="227">
        <f>IF(N914="nulová",J914,0)</f>
        <v>0</v>
      </c>
      <c r="BJ914" s="20" t="s">
        <v>77</v>
      </c>
      <c r="BK914" s="227">
        <f>ROUND(I914*H914,2)</f>
        <v>0</v>
      </c>
      <c r="BL914" s="20" t="s">
        <v>279</v>
      </c>
      <c r="BM914" s="226" t="s">
        <v>1957</v>
      </c>
    </row>
    <row r="915" s="2" customFormat="1" ht="16.5" customHeight="1">
      <c r="A915" s="41"/>
      <c r="B915" s="42"/>
      <c r="C915" s="271" t="s">
        <v>1958</v>
      </c>
      <c r="D915" s="271" t="s">
        <v>715</v>
      </c>
      <c r="E915" s="272" t="s">
        <v>1959</v>
      </c>
      <c r="F915" s="273" t="s">
        <v>1960</v>
      </c>
      <c r="G915" s="274" t="s">
        <v>189</v>
      </c>
      <c r="H915" s="275">
        <v>8.3439999999999994</v>
      </c>
      <c r="I915" s="276"/>
      <c r="J915" s="277">
        <f>ROUND(I915*H915,2)</f>
        <v>0</v>
      </c>
      <c r="K915" s="273" t="s">
        <v>19</v>
      </c>
      <c r="L915" s="278"/>
      <c r="M915" s="279" t="s">
        <v>19</v>
      </c>
      <c r="N915" s="280" t="s">
        <v>40</v>
      </c>
      <c r="O915" s="87"/>
      <c r="P915" s="224">
        <f>O915*H915</f>
        <v>0</v>
      </c>
      <c r="Q915" s="224">
        <v>0.00050000000000000001</v>
      </c>
      <c r="R915" s="224">
        <f>Q915*H915</f>
        <v>0.0041719999999999995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406</v>
      </c>
      <c r="AT915" s="226" t="s">
        <v>715</v>
      </c>
      <c r="AU915" s="226" t="s">
        <v>79</v>
      </c>
      <c r="AY915" s="20" t="s">
        <v>161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279</v>
      </c>
      <c r="BM915" s="226" t="s">
        <v>1961</v>
      </c>
    </row>
    <row r="916" s="2" customFormat="1">
      <c r="A916" s="41"/>
      <c r="B916" s="42"/>
      <c r="C916" s="43"/>
      <c r="D916" s="233" t="s">
        <v>176</v>
      </c>
      <c r="E916" s="43"/>
      <c r="F916" s="234" t="s">
        <v>1962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176</v>
      </c>
      <c r="AU916" s="20" t="s">
        <v>79</v>
      </c>
    </row>
    <row r="917" s="13" customFormat="1">
      <c r="A917" s="13"/>
      <c r="B917" s="235"/>
      <c r="C917" s="236"/>
      <c r="D917" s="233" t="s">
        <v>178</v>
      </c>
      <c r="E917" s="237" t="s">
        <v>19</v>
      </c>
      <c r="F917" s="238" t="s">
        <v>1963</v>
      </c>
      <c r="G917" s="236"/>
      <c r="H917" s="239">
        <v>7.585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178</v>
      </c>
      <c r="AU917" s="245" t="s">
        <v>79</v>
      </c>
      <c r="AV917" s="13" t="s">
        <v>79</v>
      </c>
      <c r="AW917" s="13" t="s">
        <v>31</v>
      </c>
      <c r="AX917" s="13" t="s">
        <v>69</v>
      </c>
      <c r="AY917" s="245" t="s">
        <v>161</v>
      </c>
    </row>
    <row r="918" s="15" customFormat="1">
      <c r="A918" s="15"/>
      <c r="B918" s="256"/>
      <c r="C918" s="257"/>
      <c r="D918" s="233" t="s">
        <v>178</v>
      </c>
      <c r="E918" s="258" t="s">
        <v>19</v>
      </c>
      <c r="F918" s="259" t="s">
        <v>221</v>
      </c>
      <c r="G918" s="257"/>
      <c r="H918" s="260">
        <v>7.585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178</v>
      </c>
      <c r="AU918" s="266" t="s">
        <v>79</v>
      </c>
      <c r="AV918" s="15" t="s">
        <v>168</v>
      </c>
      <c r="AW918" s="15" t="s">
        <v>31</v>
      </c>
      <c r="AX918" s="15" t="s">
        <v>77</v>
      </c>
      <c r="AY918" s="266" t="s">
        <v>161</v>
      </c>
    </row>
    <row r="919" s="13" customFormat="1">
      <c r="A919" s="13"/>
      <c r="B919" s="235"/>
      <c r="C919" s="236"/>
      <c r="D919" s="233" t="s">
        <v>178</v>
      </c>
      <c r="E919" s="236"/>
      <c r="F919" s="238" t="s">
        <v>1964</v>
      </c>
      <c r="G919" s="236"/>
      <c r="H919" s="239">
        <v>8.3439999999999994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178</v>
      </c>
      <c r="AU919" s="245" t="s">
        <v>79</v>
      </c>
      <c r="AV919" s="13" t="s">
        <v>79</v>
      </c>
      <c r="AW919" s="13" t="s">
        <v>4</v>
      </c>
      <c r="AX919" s="13" t="s">
        <v>77</v>
      </c>
      <c r="AY919" s="245" t="s">
        <v>161</v>
      </c>
    </row>
    <row r="920" s="2" customFormat="1" ht="24.15" customHeight="1">
      <c r="A920" s="41"/>
      <c r="B920" s="42"/>
      <c r="C920" s="215" t="s">
        <v>1965</v>
      </c>
      <c r="D920" s="215" t="s">
        <v>163</v>
      </c>
      <c r="E920" s="216" t="s">
        <v>1966</v>
      </c>
      <c r="F920" s="217" t="s">
        <v>1967</v>
      </c>
      <c r="G920" s="218" t="s">
        <v>387</v>
      </c>
      <c r="H920" s="219">
        <v>1</v>
      </c>
      <c r="I920" s="220"/>
      <c r="J920" s="221">
        <f>ROUND(I920*H920,2)</f>
        <v>0</v>
      </c>
      <c r="K920" s="217" t="s">
        <v>19</v>
      </c>
      <c r="L920" s="47"/>
      <c r="M920" s="222" t="s">
        <v>19</v>
      </c>
      <c r="N920" s="223" t="s">
        <v>40</v>
      </c>
      <c r="O920" s="87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6" t="s">
        <v>279</v>
      </c>
      <c r="AT920" s="226" t="s">
        <v>163</v>
      </c>
      <c r="AU920" s="226" t="s">
        <v>79</v>
      </c>
      <c r="AY920" s="20" t="s">
        <v>161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20" t="s">
        <v>77</v>
      </c>
      <c r="BK920" s="227">
        <f>ROUND(I920*H920,2)</f>
        <v>0</v>
      </c>
      <c r="BL920" s="20" t="s">
        <v>279</v>
      </c>
      <c r="BM920" s="226" t="s">
        <v>1968</v>
      </c>
    </row>
    <row r="921" s="2" customFormat="1">
      <c r="A921" s="41"/>
      <c r="B921" s="42"/>
      <c r="C921" s="43"/>
      <c r="D921" s="233" t="s">
        <v>176</v>
      </c>
      <c r="E921" s="43"/>
      <c r="F921" s="234" t="s">
        <v>1969</v>
      </c>
      <c r="G921" s="43"/>
      <c r="H921" s="43"/>
      <c r="I921" s="230"/>
      <c r="J921" s="43"/>
      <c r="K921" s="43"/>
      <c r="L921" s="47"/>
      <c r="M921" s="231"/>
      <c r="N921" s="232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176</v>
      </c>
      <c r="AU921" s="20" t="s">
        <v>79</v>
      </c>
    </row>
    <row r="922" s="13" customFormat="1">
      <c r="A922" s="13"/>
      <c r="B922" s="235"/>
      <c r="C922" s="236"/>
      <c r="D922" s="233" t="s">
        <v>178</v>
      </c>
      <c r="E922" s="237" t="s">
        <v>19</v>
      </c>
      <c r="F922" s="238" t="s">
        <v>1970</v>
      </c>
      <c r="G922" s="236"/>
      <c r="H922" s="239">
        <v>1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178</v>
      </c>
      <c r="AU922" s="245" t="s">
        <v>79</v>
      </c>
      <c r="AV922" s="13" t="s">
        <v>79</v>
      </c>
      <c r="AW922" s="13" t="s">
        <v>31</v>
      </c>
      <c r="AX922" s="13" t="s">
        <v>77</v>
      </c>
      <c r="AY922" s="245" t="s">
        <v>161</v>
      </c>
    </row>
    <row r="923" s="2" customFormat="1" ht="24.15" customHeight="1">
      <c r="A923" s="41"/>
      <c r="B923" s="42"/>
      <c r="C923" s="215" t="s">
        <v>1971</v>
      </c>
      <c r="D923" s="215" t="s">
        <v>163</v>
      </c>
      <c r="E923" s="216" t="s">
        <v>1972</v>
      </c>
      <c r="F923" s="217" t="s">
        <v>1973</v>
      </c>
      <c r="G923" s="218" t="s">
        <v>387</v>
      </c>
      <c r="H923" s="219">
        <v>3</v>
      </c>
      <c r="I923" s="220"/>
      <c r="J923" s="221">
        <f>ROUND(I923*H923,2)</f>
        <v>0</v>
      </c>
      <c r="K923" s="217" t="s">
        <v>167</v>
      </c>
      <c r="L923" s="47"/>
      <c r="M923" s="222" t="s">
        <v>19</v>
      </c>
      <c r="N923" s="223" t="s">
        <v>40</v>
      </c>
      <c r="O923" s="87"/>
      <c r="P923" s="224">
        <f>O923*H923</f>
        <v>0</v>
      </c>
      <c r="Q923" s="224">
        <v>1.0000000000000001E-05</v>
      </c>
      <c r="R923" s="224">
        <f>Q923*H923</f>
        <v>3.0000000000000004E-05</v>
      </c>
      <c r="S923" s="224">
        <v>0</v>
      </c>
      <c r="T923" s="225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6" t="s">
        <v>168</v>
      </c>
      <c r="AT923" s="226" t="s">
        <v>163</v>
      </c>
      <c r="AU923" s="226" t="s">
        <v>79</v>
      </c>
      <c r="AY923" s="20" t="s">
        <v>161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20" t="s">
        <v>77</v>
      </c>
      <c r="BK923" s="227">
        <f>ROUND(I923*H923,2)</f>
        <v>0</v>
      </c>
      <c r="BL923" s="20" t="s">
        <v>168</v>
      </c>
      <c r="BM923" s="226" t="s">
        <v>1974</v>
      </c>
    </row>
    <row r="924" s="2" customFormat="1">
      <c r="A924" s="41"/>
      <c r="B924" s="42"/>
      <c r="C924" s="43"/>
      <c r="D924" s="228" t="s">
        <v>170</v>
      </c>
      <c r="E924" s="43"/>
      <c r="F924" s="229" t="s">
        <v>1975</v>
      </c>
      <c r="G924" s="43"/>
      <c r="H924" s="43"/>
      <c r="I924" s="230"/>
      <c r="J924" s="43"/>
      <c r="K924" s="43"/>
      <c r="L924" s="47"/>
      <c r="M924" s="231"/>
      <c r="N924" s="232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170</v>
      </c>
      <c r="AU924" s="20" t="s">
        <v>79</v>
      </c>
    </row>
    <row r="925" s="2" customFormat="1" ht="16.5" customHeight="1">
      <c r="A925" s="41"/>
      <c r="B925" s="42"/>
      <c r="C925" s="271" t="s">
        <v>1976</v>
      </c>
      <c r="D925" s="271" t="s">
        <v>715</v>
      </c>
      <c r="E925" s="272" t="s">
        <v>1977</v>
      </c>
      <c r="F925" s="273" t="s">
        <v>1978</v>
      </c>
      <c r="G925" s="274" t="s">
        <v>387</v>
      </c>
      <c r="H925" s="275">
        <v>3</v>
      </c>
      <c r="I925" s="276"/>
      <c r="J925" s="277">
        <f>ROUND(I925*H925,2)</f>
        <v>0</v>
      </c>
      <c r="K925" s="273" t="s">
        <v>19</v>
      </c>
      <c r="L925" s="278"/>
      <c r="M925" s="279" t="s">
        <v>19</v>
      </c>
      <c r="N925" s="280" t="s">
        <v>40</v>
      </c>
      <c r="O925" s="87"/>
      <c r="P925" s="224">
        <f>O925*H925</f>
        <v>0</v>
      </c>
      <c r="Q925" s="224">
        <v>0.0068599999999999998</v>
      </c>
      <c r="R925" s="224">
        <f>Q925*H925</f>
        <v>0.020580000000000001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211</v>
      </c>
      <c r="AT925" s="226" t="s">
        <v>715</v>
      </c>
      <c r="AU925" s="226" t="s">
        <v>79</v>
      </c>
      <c r="AY925" s="20" t="s">
        <v>161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77</v>
      </c>
      <c r="BK925" s="227">
        <f>ROUND(I925*H925,2)</f>
        <v>0</v>
      </c>
      <c r="BL925" s="20" t="s">
        <v>168</v>
      </c>
      <c r="BM925" s="226" t="s">
        <v>1979</v>
      </c>
    </row>
    <row r="926" s="2" customFormat="1">
      <c r="A926" s="41"/>
      <c r="B926" s="42"/>
      <c r="C926" s="43"/>
      <c r="D926" s="233" t="s">
        <v>176</v>
      </c>
      <c r="E926" s="43"/>
      <c r="F926" s="234" t="s">
        <v>1980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176</v>
      </c>
      <c r="AU926" s="20" t="s">
        <v>79</v>
      </c>
    </row>
    <row r="927" s="13" customFormat="1">
      <c r="A927" s="13"/>
      <c r="B927" s="235"/>
      <c r="C927" s="236"/>
      <c r="D927" s="233" t="s">
        <v>178</v>
      </c>
      <c r="E927" s="237" t="s">
        <v>19</v>
      </c>
      <c r="F927" s="238" t="s">
        <v>1981</v>
      </c>
      <c r="G927" s="236"/>
      <c r="H927" s="239">
        <v>3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178</v>
      </c>
      <c r="AU927" s="245" t="s">
        <v>79</v>
      </c>
      <c r="AV927" s="13" t="s">
        <v>79</v>
      </c>
      <c r="AW927" s="13" t="s">
        <v>31</v>
      </c>
      <c r="AX927" s="13" t="s">
        <v>77</v>
      </c>
      <c r="AY927" s="245" t="s">
        <v>161</v>
      </c>
    </row>
    <row r="928" s="2" customFormat="1" ht="24.15" customHeight="1">
      <c r="A928" s="41"/>
      <c r="B928" s="42"/>
      <c r="C928" s="215" t="s">
        <v>1982</v>
      </c>
      <c r="D928" s="215" t="s">
        <v>163</v>
      </c>
      <c r="E928" s="216" t="s">
        <v>1983</v>
      </c>
      <c r="F928" s="217" t="s">
        <v>1984</v>
      </c>
      <c r="G928" s="218" t="s">
        <v>387</v>
      </c>
      <c r="H928" s="219">
        <v>5.5</v>
      </c>
      <c r="I928" s="220"/>
      <c r="J928" s="221">
        <f>ROUND(I928*H928,2)</f>
        <v>0</v>
      </c>
      <c r="K928" s="217" t="s">
        <v>167</v>
      </c>
      <c r="L928" s="47"/>
      <c r="M928" s="222" t="s">
        <v>19</v>
      </c>
      <c r="N928" s="223" t="s">
        <v>40</v>
      </c>
      <c r="O928" s="87"/>
      <c r="P928" s="224">
        <f>O928*H928</f>
        <v>0</v>
      </c>
      <c r="Q928" s="224">
        <v>0</v>
      </c>
      <c r="R928" s="224">
        <f>Q928*H928</f>
        <v>0</v>
      </c>
      <c r="S928" s="224">
        <v>0</v>
      </c>
      <c r="T928" s="225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26" t="s">
        <v>279</v>
      </c>
      <c r="AT928" s="226" t="s">
        <v>163</v>
      </c>
      <c r="AU928" s="226" t="s">
        <v>79</v>
      </c>
      <c r="AY928" s="20" t="s">
        <v>161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20" t="s">
        <v>77</v>
      </c>
      <c r="BK928" s="227">
        <f>ROUND(I928*H928,2)</f>
        <v>0</v>
      </c>
      <c r="BL928" s="20" t="s">
        <v>279</v>
      </c>
      <c r="BM928" s="226" t="s">
        <v>1985</v>
      </c>
    </row>
    <row r="929" s="2" customFormat="1">
      <c r="A929" s="41"/>
      <c r="B929" s="42"/>
      <c r="C929" s="43"/>
      <c r="D929" s="228" t="s">
        <v>170</v>
      </c>
      <c r="E929" s="43"/>
      <c r="F929" s="229" t="s">
        <v>1986</v>
      </c>
      <c r="G929" s="43"/>
      <c r="H929" s="43"/>
      <c r="I929" s="230"/>
      <c r="J929" s="43"/>
      <c r="K929" s="43"/>
      <c r="L929" s="47"/>
      <c r="M929" s="231"/>
      <c r="N929" s="232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170</v>
      </c>
      <c r="AU929" s="20" t="s">
        <v>79</v>
      </c>
    </row>
    <row r="930" s="2" customFormat="1">
      <c r="A930" s="41"/>
      <c r="B930" s="42"/>
      <c r="C930" s="43"/>
      <c r="D930" s="233" t="s">
        <v>176</v>
      </c>
      <c r="E930" s="43"/>
      <c r="F930" s="234" t="s">
        <v>1987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176</v>
      </c>
      <c r="AU930" s="20" t="s">
        <v>79</v>
      </c>
    </row>
    <row r="931" s="13" customFormat="1">
      <c r="A931" s="13"/>
      <c r="B931" s="235"/>
      <c r="C931" s="236"/>
      <c r="D931" s="233" t="s">
        <v>178</v>
      </c>
      <c r="E931" s="237" t="s">
        <v>19</v>
      </c>
      <c r="F931" s="238" t="s">
        <v>1988</v>
      </c>
      <c r="G931" s="236"/>
      <c r="H931" s="239">
        <v>5.5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178</v>
      </c>
      <c r="AU931" s="245" t="s">
        <v>79</v>
      </c>
      <c r="AV931" s="13" t="s">
        <v>79</v>
      </c>
      <c r="AW931" s="13" t="s">
        <v>31</v>
      </c>
      <c r="AX931" s="13" t="s">
        <v>77</v>
      </c>
      <c r="AY931" s="245" t="s">
        <v>161</v>
      </c>
    </row>
    <row r="932" s="2" customFormat="1" ht="16.5" customHeight="1">
      <c r="A932" s="41"/>
      <c r="B932" s="42"/>
      <c r="C932" s="271" t="s">
        <v>1989</v>
      </c>
      <c r="D932" s="271" t="s">
        <v>715</v>
      </c>
      <c r="E932" s="272" t="s">
        <v>1990</v>
      </c>
      <c r="F932" s="273" t="s">
        <v>1991</v>
      </c>
      <c r="G932" s="274" t="s">
        <v>189</v>
      </c>
      <c r="H932" s="275">
        <v>5.5</v>
      </c>
      <c r="I932" s="276"/>
      <c r="J932" s="277">
        <f>ROUND(I932*H932,2)</f>
        <v>0</v>
      </c>
      <c r="K932" s="273" t="s">
        <v>167</v>
      </c>
      <c r="L932" s="278"/>
      <c r="M932" s="279" t="s">
        <v>19</v>
      </c>
      <c r="N932" s="280" t="s">
        <v>40</v>
      </c>
      <c r="O932" s="87"/>
      <c r="P932" s="224">
        <f>O932*H932</f>
        <v>0</v>
      </c>
      <c r="Q932" s="224">
        <v>0.00014999999999999999</v>
      </c>
      <c r="R932" s="224">
        <f>Q932*H932</f>
        <v>0.00082499999999999989</v>
      </c>
      <c r="S932" s="224">
        <v>0</v>
      </c>
      <c r="T932" s="225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6" t="s">
        <v>406</v>
      </c>
      <c r="AT932" s="226" t="s">
        <v>715</v>
      </c>
      <c r="AU932" s="226" t="s">
        <v>79</v>
      </c>
      <c r="AY932" s="20" t="s">
        <v>161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20" t="s">
        <v>77</v>
      </c>
      <c r="BK932" s="227">
        <f>ROUND(I932*H932,2)</f>
        <v>0</v>
      </c>
      <c r="BL932" s="20" t="s">
        <v>279</v>
      </c>
      <c r="BM932" s="226" t="s">
        <v>1992</v>
      </c>
    </row>
    <row r="933" s="2" customFormat="1" ht="24.15" customHeight="1">
      <c r="A933" s="41"/>
      <c r="B933" s="42"/>
      <c r="C933" s="215" t="s">
        <v>1993</v>
      </c>
      <c r="D933" s="215" t="s">
        <v>163</v>
      </c>
      <c r="E933" s="216" t="s">
        <v>1994</v>
      </c>
      <c r="F933" s="217" t="s">
        <v>1995</v>
      </c>
      <c r="G933" s="218" t="s">
        <v>387</v>
      </c>
      <c r="H933" s="219">
        <v>32</v>
      </c>
      <c r="I933" s="220"/>
      <c r="J933" s="221">
        <f>ROUND(I933*H933,2)</f>
        <v>0</v>
      </c>
      <c r="K933" s="217" t="s">
        <v>167</v>
      </c>
      <c r="L933" s="47"/>
      <c r="M933" s="222" t="s">
        <v>19</v>
      </c>
      <c r="N933" s="223" t="s">
        <v>40</v>
      </c>
      <c r="O933" s="87"/>
      <c r="P933" s="224">
        <f>O933*H933</f>
        <v>0</v>
      </c>
      <c r="Q933" s="224">
        <v>1.0000000000000001E-05</v>
      </c>
      <c r="R933" s="224">
        <f>Q933*H933</f>
        <v>0.00032000000000000003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279</v>
      </c>
      <c r="AT933" s="226" t="s">
        <v>163</v>
      </c>
      <c r="AU933" s="226" t="s">
        <v>79</v>
      </c>
      <c r="AY933" s="20" t="s">
        <v>161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77</v>
      </c>
      <c r="BK933" s="227">
        <f>ROUND(I933*H933,2)</f>
        <v>0</v>
      </c>
      <c r="BL933" s="20" t="s">
        <v>279</v>
      </c>
      <c r="BM933" s="226" t="s">
        <v>1996</v>
      </c>
    </row>
    <row r="934" s="2" customFormat="1">
      <c r="A934" s="41"/>
      <c r="B934" s="42"/>
      <c r="C934" s="43"/>
      <c r="D934" s="228" t="s">
        <v>170</v>
      </c>
      <c r="E934" s="43"/>
      <c r="F934" s="229" t="s">
        <v>1997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170</v>
      </c>
      <c r="AU934" s="20" t="s">
        <v>79</v>
      </c>
    </row>
    <row r="935" s="13" customFormat="1">
      <c r="A935" s="13"/>
      <c r="B935" s="235"/>
      <c r="C935" s="236"/>
      <c r="D935" s="233" t="s">
        <v>178</v>
      </c>
      <c r="E935" s="237" t="s">
        <v>19</v>
      </c>
      <c r="F935" s="238" t="s">
        <v>1998</v>
      </c>
      <c r="G935" s="236"/>
      <c r="H935" s="239">
        <v>20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178</v>
      </c>
      <c r="AU935" s="245" t="s">
        <v>79</v>
      </c>
      <c r="AV935" s="13" t="s">
        <v>79</v>
      </c>
      <c r="AW935" s="13" t="s">
        <v>31</v>
      </c>
      <c r="AX935" s="13" t="s">
        <v>69</v>
      </c>
      <c r="AY935" s="245" t="s">
        <v>161</v>
      </c>
    </row>
    <row r="936" s="13" customFormat="1">
      <c r="A936" s="13"/>
      <c r="B936" s="235"/>
      <c r="C936" s="236"/>
      <c r="D936" s="233" t="s">
        <v>178</v>
      </c>
      <c r="E936" s="237" t="s">
        <v>19</v>
      </c>
      <c r="F936" s="238" t="s">
        <v>1999</v>
      </c>
      <c r="G936" s="236"/>
      <c r="H936" s="239">
        <v>12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178</v>
      </c>
      <c r="AU936" s="245" t="s">
        <v>79</v>
      </c>
      <c r="AV936" s="13" t="s">
        <v>79</v>
      </c>
      <c r="AW936" s="13" t="s">
        <v>31</v>
      </c>
      <c r="AX936" s="13" t="s">
        <v>69</v>
      </c>
      <c r="AY936" s="245" t="s">
        <v>161</v>
      </c>
    </row>
    <row r="937" s="15" customFormat="1">
      <c r="A937" s="15"/>
      <c r="B937" s="256"/>
      <c r="C937" s="257"/>
      <c r="D937" s="233" t="s">
        <v>178</v>
      </c>
      <c r="E937" s="258" t="s">
        <v>19</v>
      </c>
      <c r="F937" s="259" t="s">
        <v>221</v>
      </c>
      <c r="G937" s="257"/>
      <c r="H937" s="260">
        <v>32</v>
      </c>
      <c r="I937" s="261"/>
      <c r="J937" s="257"/>
      <c r="K937" s="257"/>
      <c r="L937" s="262"/>
      <c r="M937" s="263"/>
      <c r="N937" s="264"/>
      <c r="O937" s="264"/>
      <c r="P937" s="264"/>
      <c r="Q937" s="264"/>
      <c r="R937" s="264"/>
      <c r="S937" s="264"/>
      <c r="T937" s="26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6" t="s">
        <v>178</v>
      </c>
      <c r="AU937" s="266" t="s">
        <v>79</v>
      </c>
      <c r="AV937" s="15" t="s">
        <v>168</v>
      </c>
      <c r="AW937" s="15" t="s">
        <v>31</v>
      </c>
      <c r="AX937" s="15" t="s">
        <v>77</v>
      </c>
      <c r="AY937" s="266" t="s">
        <v>161</v>
      </c>
    </row>
    <row r="938" s="2" customFormat="1" ht="24.15" customHeight="1">
      <c r="A938" s="41"/>
      <c r="B938" s="42"/>
      <c r="C938" s="215" t="s">
        <v>2000</v>
      </c>
      <c r="D938" s="215" t="s">
        <v>163</v>
      </c>
      <c r="E938" s="216" t="s">
        <v>2001</v>
      </c>
      <c r="F938" s="217" t="s">
        <v>2002</v>
      </c>
      <c r="G938" s="218" t="s">
        <v>166</v>
      </c>
      <c r="H938" s="219">
        <v>11.337</v>
      </c>
      <c r="I938" s="220"/>
      <c r="J938" s="221">
        <f>ROUND(I938*H938,2)</f>
        <v>0</v>
      </c>
      <c r="K938" s="217" t="s">
        <v>167</v>
      </c>
      <c r="L938" s="47"/>
      <c r="M938" s="222" t="s">
        <v>19</v>
      </c>
      <c r="N938" s="223" t="s">
        <v>40</v>
      </c>
      <c r="O938" s="87"/>
      <c r="P938" s="224">
        <f>O938*H938</f>
        <v>0</v>
      </c>
      <c r="Q938" s="224">
        <v>0.00035</v>
      </c>
      <c r="R938" s="224">
        <f>Q938*H938</f>
        <v>0.0039679499999999996</v>
      </c>
      <c r="S938" s="224">
        <v>0</v>
      </c>
      <c r="T938" s="22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6" t="s">
        <v>279</v>
      </c>
      <c r="AT938" s="226" t="s">
        <v>163</v>
      </c>
      <c r="AU938" s="226" t="s">
        <v>79</v>
      </c>
      <c r="AY938" s="20" t="s">
        <v>161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20" t="s">
        <v>77</v>
      </c>
      <c r="BK938" s="227">
        <f>ROUND(I938*H938,2)</f>
        <v>0</v>
      </c>
      <c r="BL938" s="20" t="s">
        <v>279</v>
      </c>
      <c r="BM938" s="226" t="s">
        <v>2003</v>
      </c>
    </row>
    <row r="939" s="2" customFormat="1">
      <c r="A939" s="41"/>
      <c r="B939" s="42"/>
      <c r="C939" s="43"/>
      <c r="D939" s="228" t="s">
        <v>170</v>
      </c>
      <c r="E939" s="43"/>
      <c r="F939" s="229" t="s">
        <v>2004</v>
      </c>
      <c r="G939" s="43"/>
      <c r="H939" s="43"/>
      <c r="I939" s="230"/>
      <c r="J939" s="43"/>
      <c r="K939" s="43"/>
      <c r="L939" s="47"/>
      <c r="M939" s="231"/>
      <c r="N939" s="232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170</v>
      </c>
      <c r="AU939" s="20" t="s">
        <v>79</v>
      </c>
    </row>
    <row r="940" s="2" customFormat="1" ht="16.5" customHeight="1">
      <c r="A940" s="41"/>
      <c r="B940" s="42"/>
      <c r="C940" s="271" t="s">
        <v>2005</v>
      </c>
      <c r="D940" s="271" t="s">
        <v>715</v>
      </c>
      <c r="E940" s="272" t="s">
        <v>2006</v>
      </c>
      <c r="F940" s="273" t="s">
        <v>2007</v>
      </c>
      <c r="G940" s="274" t="s">
        <v>166</v>
      </c>
      <c r="H940" s="275">
        <v>0.82499999999999996</v>
      </c>
      <c r="I940" s="276"/>
      <c r="J940" s="277">
        <f>ROUND(I940*H940,2)</f>
        <v>0</v>
      </c>
      <c r="K940" s="273" t="s">
        <v>167</v>
      </c>
      <c r="L940" s="278"/>
      <c r="M940" s="279" t="s">
        <v>19</v>
      </c>
      <c r="N940" s="280" t="s">
        <v>40</v>
      </c>
      <c r="O940" s="87"/>
      <c r="P940" s="224">
        <f>O940*H940</f>
        <v>0</v>
      </c>
      <c r="Q940" s="224">
        <v>0.02019</v>
      </c>
      <c r="R940" s="224">
        <f>Q940*H940</f>
        <v>0.016656749999999998</v>
      </c>
      <c r="S940" s="224">
        <v>0</v>
      </c>
      <c r="T940" s="225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406</v>
      </c>
      <c r="AT940" s="226" t="s">
        <v>715</v>
      </c>
      <c r="AU940" s="226" t="s">
        <v>79</v>
      </c>
      <c r="AY940" s="20" t="s">
        <v>161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77</v>
      </c>
      <c r="BK940" s="227">
        <f>ROUND(I940*H940,2)</f>
        <v>0</v>
      </c>
      <c r="BL940" s="20" t="s">
        <v>279</v>
      </c>
      <c r="BM940" s="226" t="s">
        <v>2008</v>
      </c>
    </row>
    <row r="941" s="13" customFormat="1">
      <c r="A941" s="13"/>
      <c r="B941" s="235"/>
      <c r="C941" s="236"/>
      <c r="D941" s="233" t="s">
        <v>178</v>
      </c>
      <c r="E941" s="237" t="s">
        <v>19</v>
      </c>
      <c r="F941" s="238" t="s">
        <v>2009</v>
      </c>
      <c r="G941" s="236"/>
      <c r="H941" s="239">
        <v>0.82499999999999996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178</v>
      </c>
      <c r="AU941" s="245" t="s">
        <v>79</v>
      </c>
      <c r="AV941" s="13" t="s">
        <v>79</v>
      </c>
      <c r="AW941" s="13" t="s">
        <v>31</v>
      </c>
      <c r="AX941" s="13" t="s">
        <v>77</v>
      </c>
      <c r="AY941" s="245" t="s">
        <v>161</v>
      </c>
    </row>
    <row r="942" s="2" customFormat="1" ht="16.5" customHeight="1">
      <c r="A942" s="41"/>
      <c r="B942" s="42"/>
      <c r="C942" s="271" t="s">
        <v>2010</v>
      </c>
      <c r="D942" s="271" t="s">
        <v>715</v>
      </c>
      <c r="E942" s="272" t="s">
        <v>2011</v>
      </c>
      <c r="F942" s="273" t="s">
        <v>2012</v>
      </c>
      <c r="G942" s="274" t="s">
        <v>166</v>
      </c>
      <c r="H942" s="275">
        <v>10.512000000000001</v>
      </c>
      <c r="I942" s="276"/>
      <c r="J942" s="277">
        <f>ROUND(I942*H942,2)</f>
        <v>0</v>
      </c>
      <c r="K942" s="273" t="s">
        <v>167</v>
      </c>
      <c r="L942" s="278"/>
      <c r="M942" s="279" t="s">
        <v>19</v>
      </c>
      <c r="N942" s="280" t="s">
        <v>40</v>
      </c>
      <c r="O942" s="87"/>
      <c r="P942" s="224">
        <f>O942*H942</f>
        <v>0</v>
      </c>
      <c r="Q942" s="224">
        <v>0.019949999999999999</v>
      </c>
      <c r="R942" s="224">
        <f>Q942*H942</f>
        <v>0.2097144</v>
      </c>
      <c r="S942" s="224">
        <v>0</v>
      </c>
      <c r="T942" s="225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6" t="s">
        <v>406</v>
      </c>
      <c r="AT942" s="226" t="s">
        <v>715</v>
      </c>
      <c r="AU942" s="226" t="s">
        <v>79</v>
      </c>
      <c r="AY942" s="20" t="s">
        <v>161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20" t="s">
        <v>77</v>
      </c>
      <c r="BK942" s="227">
        <f>ROUND(I942*H942,2)</f>
        <v>0</v>
      </c>
      <c r="BL942" s="20" t="s">
        <v>279</v>
      </c>
      <c r="BM942" s="226" t="s">
        <v>2013</v>
      </c>
    </row>
    <row r="943" s="13" customFormat="1">
      <c r="A943" s="13"/>
      <c r="B943" s="235"/>
      <c r="C943" s="236"/>
      <c r="D943" s="233" t="s">
        <v>178</v>
      </c>
      <c r="E943" s="237" t="s">
        <v>19</v>
      </c>
      <c r="F943" s="238" t="s">
        <v>2014</v>
      </c>
      <c r="G943" s="236"/>
      <c r="H943" s="239">
        <v>10.512000000000001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178</v>
      </c>
      <c r="AU943" s="245" t="s">
        <v>79</v>
      </c>
      <c r="AV943" s="13" t="s">
        <v>79</v>
      </c>
      <c r="AW943" s="13" t="s">
        <v>31</v>
      </c>
      <c r="AX943" s="13" t="s">
        <v>69</v>
      </c>
      <c r="AY943" s="245" t="s">
        <v>161</v>
      </c>
    </row>
    <row r="944" s="15" customFormat="1">
      <c r="A944" s="15"/>
      <c r="B944" s="256"/>
      <c r="C944" s="257"/>
      <c r="D944" s="233" t="s">
        <v>178</v>
      </c>
      <c r="E944" s="258" t="s">
        <v>19</v>
      </c>
      <c r="F944" s="259" t="s">
        <v>221</v>
      </c>
      <c r="G944" s="257"/>
      <c r="H944" s="260">
        <v>10.512000000000001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178</v>
      </c>
      <c r="AU944" s="266" t="s">
        <v>79</v>
      </c>
      <c r="AV944" s="15" t="s">
        <v>168</v>
      </c>
      <c r="AW944" s="15" t="s">
        <v>31</v>
      </c>
      <c r="AX944" s="15" t="s">
        <v>77</v>
      </c>
      <c r="AY944" s="266" t="s">
        <v>161</v>
      </c>
    </row>
    <row r="945" s="2" customFormat="1" ht="24.15" customHeight="1">
      <c r="A945" s="41"/>
      <c r="B945" s="42"/>
      <c r="C945" s="215" t="s">
        <v>2015</v>
      </c>
      <c r="D945" s="215" t="s">
        <v>163</v>
      </c>
      <c r="E945" s="216" t="s">
        <v>2016</v>
      </c>
      <c r="F945" s="217" t="s">
        <v>2017</v>
      </c>
      <c r="G945" s="218" t="s">
        <v>166</v>
      </c>
      <c r="H945" s="219">
        <v>43</v>
      </c>
      <c r="I945" s="220"/>
      <c r="J945" s="221">
        <f>ROUND(I945*H945,2)</f>
        <v>0</v>
      </c>
      <c r="K945" s="217" t="s">
        <v>167</v>
      </c>
      <c r="L945" s="47"/>
      <c r="M945" s="222" t="s">
        <v>19</v>
      </c>
      <c r="N945" s="223" t="s">
        <v>40</v>
      </c>
      <c r="O945" s="87"/>
      <c r="P945" s="224">
        <f>O945*H945</f>
        <v>0</v>
      </c>
      <c r="Q945" s="224">
        <v>0.00025999999999999998</v>
      </c>
      <c r="R945" s="224">
        <f>Q945*H945</f>
        <v>0.011179999999999999</v>
      </c>
      <c r="S945" s="224">
        <v>0</v>
      </c>
      <c r="T945" s="225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26" t="s">
        <v>279</v>
      </c>
      <c r="AT945" s="226" t="s">
        <v>163</v>
      </c>
      <c r="AU945" s="226" t="s">
        <v>79</v>
      </c>
      <c r="AY945" s="20" t="s">
        <v>161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20" t="s">
        <v>77</v>
      </c>
      <c r="BK945" s="227">
        <f>ROUND(I945*H945,2)</f>
        <v>0</v>
      </c>
      <c r="BL945" s="20" t="s">
        <v>279</v>
      </c>
      <c r="BM945" s="226" t="s">
        <v>2018</v>
      </c>
    </row>
    <row r="946" s="2" customFormat="1">
      <c r="A946" s="41"/>
      <c r="B946" s="42"/>
      <c r="C946" s="43"/>
      <c r="D946" s="228" t="s">
        <v>170</v>
      </c>
      <c r="E946" s="43"/>
      <c r="F946" s="229" t="s">
        <v>2019</v>
      </c>
      <c r="G946" s="43"/>
      <c r="H946" s="43"/>
      <c r="I946" s="230"/>
      <c r="J946" s="43"/>
      <c r="K946" s="43"/>
      <c r="L946" s="47"/>
      <c r="M946" s="231"/>
      <c r="N946" s="232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170</v>
      </c>
      <c r="AU946" s="20" t="s">
        <v>79</v>
      </c>
    </row>
    <row r="947" s="13" customFormat="1">
      <c r="A947" s="13"/>
      <c r="B947" s="235"/>
      <c r="C947" s="236"/>
      <c r="D947" s="233" t="s">
        <v>178</v>
      </c>
      <c r="E947" s="237" t="s">
        <v>19</v>
      </c>
      <c r="F947" s="238" t="s">
        <v>2020</v>
      </c>
      <c r="G947" s="236"/>
      <c r="H947" s="239">
        <v>43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178</v>
      </c>
      <c r="AU947" s="245" t="s">
        <v>79</v>
      </c>
      <c r="AV947" s="13" t="s">
        <v>79</v>
      </c>
      <c r="AW947" s="13" t="s">
        <v>31</v>
      </c>
      <c r="AX947" s="13" t="s">
        <v>77</v>
      </c>
      <c r="AY947" s="245" t="s">
        <v>161</v>
      </c>
    </row>
    <row r="948" s="2" customFormat="1" ht="16.5" customHeight="1">
      <c r="A948" s="41"/>
      <c r="B948" s="42"/>
      <c r="C948" s="271" t="s">
        <v>2021</v>
      </c>
      <c r="D948" s="271" t="s">
        <v>715</v>
      </c>
      <c r="E948" s="272" t="s">
        <v>2022</v>
      </c>
      <c r="F948" s="273" t="s">
        <v>2023</v>
      </c>
      <c r="G948" s="274" t="s">
        <v>166</v>
      </c>
      <c r="H948" s="275">
        <v>43</v>
      </c>
      <c r="I948" s="276"/>
      <c r="J948" s="277">
        <f>ROUND(I948*H948,2)</f>
        <v>0</v>
      </c>
      <c r="K948" s="273" t="s">
        <v>167</v>
      </c>
      <c r="L948" s="278"/>
      <c r="M948" s="279" t="s">
        <v>19</v>
      </c>
      <c r="N948" s="280" t="s">
        <v>40</v>
      </c>
      <c r="O948" s="87"/>
      <c r="P948" s="224">
        <f>O948*H948</f>
        <v>0</v>
      </c>
      <c r="Q948" s="224">
        <v>0.019859999999999999</v>
      </c>
      <c r="R948" s="224">
        <f>Q948*H948</f>
        <v>0.85397999999999996</v>
      </c>
      <c r="S948" s="224">
        <v>0</v>
      </c>
      <c r="T948" s="225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6" t="s">
        <v>406</v>
      </c>
      <c r="AT948" s="226" t="s">
        <v>715</v>
      </c>
      <c r="AU948" s="226" t="s">
        <v>79</v>
      </c>
      <c r="AY948" s="20" t="s">
        <v>161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20" t="s">
        <v>77</v>
      </c>
      <c r="BK948" s="227">
        <f>ROUND(I948*H948,2)</f>
        <v>0</v>
      </c>
      <c r="BL948" s="20" t="s">
        <v>279</v>
      </c>
      <c r="BM948" s="226" t="s">
        <v>2024</v>
      </c>
    </row>
    <row r="949" s="13" customFormat="1">
      <c r="A949" s="13"/>
      <c r="B949" s="235"/>
      <c r="C949" s="236"/>
      <c r="D949" s="233" t="s">
        <v>178</v>
      </c>
      <c r="E949" s="237" t="s">
        <v>19</v>
      </c>
      <c r="F949" s="238" t="s">
        <v>2020</v>
      </c>
      <c r="G949" s="236"/>
      <c r="H949" s="239">
        <v>43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178</v>
      </c>
      <c r="AU949" s="245" t="s">
        <v>79</v>
      </c>
      <c r="AV949" s="13" t="s">
        <v>79</v>
      </c>
      <c r="AW949" s="13" t="s">
        <v>31</v>
      </c>
      <c r="AX949" s="13" t="s">
        <v>77</v>
      </c>
      <c r="AY949" s="245" t="s">
        <v>161</v>
      </c>
    </row>
    <row r="950" s="2" customFormat="1" ht="24.15" customHeight="1">
      <c r="A950" s="41"/>
      <c r="B950" s="42"/>
      <c r="C950" s="215" t="s">
        <v>2025</v>
      </c>
      <c r="D950" s="215" t="s">
        <v>163</v>
      </c>
      <c r="E950" s="216" t="s">
        <v>2026</v>
      </c>
      <c r="F950" s="217" t="s">
        <v>2027</v>
      </c>
      <c r="G950" s="218" t="s">
        <v>189</v>
      </c>
      <c r="H950" s="219">
        <v>97.620000000000005</v>
      </c>
      <c r="I950" s="220"/>
      <c r="J950" s="221">
        <f>ROUND(I950*H950,2)</f>
        <v>0</v>
      </c>
      <c r="K950" s="217" t="s">
        <v>167</v>
      </c>
      <c r="L950" s="47"/>
      <c r="M950" s="222" t="s">
        <v>19</v>
      </c>
      <c r="N950" s="223" t="s">
        <v>40</v>
      </c>
      <c r="O950" s="87"/>
      <c r="P950" s="224">
        <f>O950*H950</f>
        <v>0</v>
      </c>
      <c r="Q950" s="224">
        <v>0.00029</v>
      </c>
      <c r="R950" s="224">
        <f>Q950*H950</f>
        <v>0.028309800000000003</v>
      </c>
      <c r="S950" s="224">
        <v>0</v>
      </c>
      <c r="T950" s="225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6" t="s">
        <v>279</v>
      </c>
      <c r="AT950" s="226" t="s">
        <v>163</v>
      </c>
      <c r="AU950" s="226" t="s">
        <v>79</v>
      </c>
      <c r="AY950" s="20" t="s">
        <v>161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20" t="s">
        <v>77</v>
      </c>
      <c r="BK950" s="227">
        <f>ROUND(I950*H950,2)</f>
        <v>0</v>
      </c>
      <c r="BL950" s="20" t="s">
        <v>279</v>
      </c>
      <c r="BM950" s="226" t="s">
        <v>2028</v>
      </c>
    </row>
    <row r="951" s="2" customFormat="1">
      <c r="A951" s="41"/>
      <c r="B951" s="42"/>
      <c r="C951" s="43"/>
      <c r="D951" s="228" t="s">
        <v>170</v>
      </c>
      <c r="E951" s="43"/>
      <c r="F951" s="229" t="s">
        <v>2029</v>
      </c>
      <c r="G951" s="43"/>
      <c r="H951" s="43"/>
      <c r="I951" s="230"/>
      <c r="J951" s="43"/>
      <c r="K951" s="43"/>
      <c r="L951" s="47"/>
      <c r="M951" s="231"/>
      <c r="N951" s="232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170</v>
      </c>
      <c r="AU951" s="20" t="s">
        <v>79</v>
      </c>
    </row>
    <row r="952" s="13" customFormat="1">
      <c r="A952" s="13"/>
      <c r="B952" s="235"/>
      <c r="C952" s="236"/>
      <c r="D952" s="233" t="s">
        <v>178</v>
      </c>
      <c r="E952" s="237" t="s">
        <v>19</v>
      </c>
      <c r="F952" s="238" t="s">
        <v>2030</v>
      </c>
      <c r="G952" s="236"/>
      <c r="H952" s="239">
        <v>3.7000000000000002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178</v>
      </c>
      <c r="AU952" s="245" t="s">
        <v>79</v>
      </c>
      <c r="AV952" s="13" t="s">
        <v>79</v>
      </c>
      <c r="AW952" s="13" t="s">
        <v>31</v>
      </c>
      <c r="AX952" s="13" t="s">
        <v>69</v>
      </c>
      <c r="AY952" s="245" t="s">
        <v>161</v>
      </c>
    </row>
    <row r="953" s="13" customFormat="1">
      <c r="A953" s="13"/>
      <c r="B953" s="235"/>
      <c r="C953" s="236"/>
      <c r="D953" s="233" t="s">
        <v>178</v>
      </c>
      <c r="E953" s="237" t="s">
        <v>19</v>
      </c>
      <c r="F953" s="238" t="s">
        <v>2031</v>
      </c>
      <c r="G953" s="236"/>
      <c r="H953" s="239">
        <v>36.719999999999999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178</v>
      </c>
      <c r="AU953" s="245" t="s">
        <v>79</v>
      </c>
      <c r="AV953" s="13" t="s">
        <v>79</v>
      </c>
      <c r="AW953" s="13" t="s">
        <v>31</v>
      </c>
      <c r="AX953" s="13" t="s">
        <v>69</v>
      </c>
      <c r="AY953" s="245" t="s">
        <v>161</v>
      </c>
    </row>
    <row r="954" s="13" customFormat="1">
      <c r="A954" s="13"/>
      <c r="B954" s="235"/>
      <c r="C954" s="236"/>
      <c r="D954" s="233" t="s">
        <v>178</v>
      </c>
      <c r="E954" s="237" t="s">
        <v>19</v>
      </c>
      <c r="F954" s="238" t="s">
        <v>2032</v>
      </c>
      <c r="G954" s="236"/>
      <c r="H954" s="239">
        <v>57.200000000000003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178</v>
      </c>
      <c r="AU954" s="245" t="s">
        <v>79</v>
      </c>
      <c r="AV954" s="13" t="s">
        <v>79</v>
      </c>
      <c r="AW954" s="13" t="s">
        <v>31</v>
      </c>
      <c r="AX954" s="13" t="s">
        <v>69</v>
      </c>
      <c r="AY954" s="245" t="s">
        <v>161</v>
      </c>
    </row>
    <row r="955" s="15" customFormat="1">
      <c r="A955" s="15"/>
      <c r="B955" s="256"/>
      <c r="C955" s="257"/>
      <c r="D955" s="233" t="s">
        <v>178</v>
      </c>
      <c r="E955" s="258" t="s">
        <v>19</v>
      </c>
      <c r="F955" s="259" t="s">
        <v>221</v>
      </c>
      <c r="G955" s="257"/>
      <c r="H955" s="260">
        <v>97.620000000000005</v>
      </c>
      <c r="I955" s="261"/>
      <c r="J955" s="257"/>
      <c r="K955" s="257"/>
      <c r="L955" s="262"/>
      <c r="M955" s="263"/>
      <c r="N955" s="264"/>
      <c r="O955" s="264"/>
      <c r="P955" s="264"/>
      <c r="Q955" s="264"/>
      <c r="R955" s="264"/>
      <c r="S955" s="264"/>
      <c r="T955" s="26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6" t="s">
        <v>178</v>
      </c>
      <c r="AU955" s="266" t="s">
        <v>79</v>
      </c>
      <c r="AV955" s="15" t="s">
        <v>168</v>
      </c>
      <c r="AW955" s="15" t="s">
        <v>31</v>
      </c>
      <c r="AX955" s="15" t="s">
        <v>77</v>
      </c>
      <c r="AY955" s="266" t="s">
        <v>161</v>
      </c>
    </row>
    <row r="956" s="2" customFormat="1" ht="16.5" customHeight="1">
      <c r="A956" s="41"/>
      <c r="B956" s="42"/>
      <c r="C956" s="215" t="s">
        <v>2033</v>
      </c>
      <c r="D956" s="215" t="s">
        <v>163</v>
      </c>
      <c r="E956" s="216" t="s">
        <v>2034</v>
      </c>
      <c r="F956" s="217" t="s">
        <v>2035</v>
      </c>
      <c r="G956" s="218" t="s">
        <v>387</v>
      </c>
      <c r="H956" s="219">
        <v>1</v>
      </c>
      <c r="I956" s="220"/>
      <c r="J956" s="221">
        <f>ROUND(I956*H956,2)</f>
        <v>0</v>
      </c>
      <c r="K956" s="217" t="s">
        <v>167</v>
      </c>
      <c r="L956" s="47"/>
      <c r="M956" s="222" t="s">
        <v>19</v>
      </c>
      <c r="N956" s="223" t="s">
        <v>40</v>
      </c>
      <c r="O956" s="87"/>
      <c r="P956" s="224">
        <f>O956*H956</f>
        <v>0</v>
      </c>
      <c r="Q956" s="224">
        <v>0</v>
      </c>
      <c r="R956" s="224">
        <f>Q956*H956</f>
        <v>0</v>
      </c>
      <c r="S956" s="224">
        <v>0</v>
      </c>
      <c r="T956" s="225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26" t="s">
        <v>279</v>
      </c>
      <c r="AT956" s="226" t="s">
        <v>163</v>
      </c>
      <c r="AU956" s="226" t="s">
        <v>79</v>
      </c>
      <c r="AY956" s="20" t="s">
        <v>161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20" t="s">
        <v>77</v>
      </c>
      <c r="BK956" s="227">
        <f>ROUND(I956*H956,2)</f>
        <v>0</v>
      </c>
      <c r="BL956" s="20" t="s">
        <v>279</v>
      </c>
      <c r="BM956" s="226" t="s">
        <v>2036</v>
      </c>
    </row>
    <row r="957" s="2" customFormat="1">
      <c r="A957" s="41"/>
      <c r="B957" s="42"/>
      <c r="C957" s="43"/>
      <c r="D957" s="228" t="s">
        <v>170</v>
      </c>
      <c r="E957" s="43"/>
      <c r="F957" s="229" t="s">
        <v>2037</v>
      </c>
      <c r="G957" s="43"/>
      <c r="H957" s="43"/>
      <c r="I957" s="230"/>
      <c r="J957" s="43"/>
      <c r="K957" s="43"/>
      <c r="L957" s="47"/>
      <c r="M957" s="231"/>
      <c r="N957" s="232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170</v>
      </c>
      <c r="AU957" s="20" t="s">
        <v>79</v>
      </c>
    </row>
    <row r="958" s="2" customFormat="1" ht="16.5" customHeight="1">
      <c r="A958" s="41"/>
      <c r="B958" s="42"/>
      <c r="C958" s="271" t="s">
        <v>2038</v>
      </c>
      <c r="D958" s="271" t="s">
        <v>715</v>
      </c>
      <c r="E958" s="272" t="s">
        <v>2039</v>
      </c>
      <c r="F958" s="273" t="s">
        <v>2040</v>
      </c>
      <c r="G958" s="274" t="s">
        <v>387</v>
      </c>
      <c r="H958" s="275">
        <v>1</v>
      </c>
      <c r="I958" s="276"/>
      <c r="J958" s="277">
        <f>ROUND(I958*H958,2)</f>
        <v>0</v>
      </c>
      <c r="K958" s="273" t="s">
        <v>19</v>
      </c>
      <c r="L958" s="278"/>
      <c r="M958" s="279" t="s">
        <v>19</v>
      </c>
      <c r="N958" s="280" t="s">
        <v>40</v>
      </c>
      <c r="O958" s="87"/>
      <c r="P958" s="224">
        <f>O958*H958</f>
        <v>0</v>
      </c>
      <c r="Q958" s="224">
        <v>0.098000000000000004</v>
      </c>
      <c r="R958" s="224">
        <f>Q958*H958</f>
        <v>0.098000000000000004</v>
      </c>
      <c r="S958" s="224">
        <v>0</v>
      </c>
      <c r="T958" s="225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26" t="s">
        <v>406</v>
      </c>
      <c r="AT958" s="226" t="s">
        <v>715</v>
      </c>
      <c r="AU958" s="226" t="s">
        <v>79</v>
      </c>
      <c r="AY958" s="20" t="s">
        <v>161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20" t="s">
        <v>77</v>
      </c>
      <c r="BK958" s="227">
        <f>ROUND(I958*H958,2)</f>
        <v>0</v>
      </c>
      <c r="BL958" s="20" t="s">
        <v>279</v>
      </c>
      <c r="BM958" s="226" t="s">
        <v>2041</v>
      </c>
    </row>
    <row r="959" s="2" customFormat="1">
      <c r="A959" s="41"/>
      <c r="B959" s="42"/>
      <c r="C959" s="43"/>
      <c r="D959" s="233" t="s">
        <v>176</v>
      </c>
      <c r="E959" s="43"/>
      <c r="F959" s="234" t="s">
        <v>2042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176</v>
      </c>
      <c r="AU959" s="20" t="s">
        <v>79</v>
      </c>
    </row>
    <row r="960" s="13" customFormat="1">
      <c r="A960" s="13"/>
      <c r="B960" s="235"/>
      <c r="C960" s="236"/>
      <c r="D960" s="233" t="s">
        <v>178</v>
      </c>
      <c r="E960" s="237" t="s">
        <v>19</v>
      </c>
      <c r="F960" s="238" t="s">
        <v>2043</v>
      </c>
      <c r="G960" s="236"/>
      <c r="H960" s="239">
        <v>1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178</v>
      </c>
      <c r="AU960" s="245" t="s">
        <v>79</v>
      </c>
      <c r="AV960" s="13" t="s">
        <v>79</v>
      </c>
      <c r="AW960" s="13" t="s">
        <v>31</v>
      </c>
      <c r="AX960" s="13" t="s">
        <v>77</v>
      </c>
      <c r="AY960" s="245" t="s">
        <v>161</v>
      </c>
    </row>
    <row r="961" s="2" customFormat="1" ht="16.5" customHeight="1">
      <c r="A961" s="41"/>
      <c r="B961" s="42"/>
      <c r="C961" s="215" t="s">
        <v>2044</v>
      </c>
      <c r="D961" s="215" t="s">
        <v>163</v>
      </c>
      <c r="E961" s="216" t="s">
        <v>2045</v>
      </c>
      <c r="F961" s="217" t="s">
        <v>2046</v>
      </c>
      <c r="G961" s="218" t="s">
        <v>387</v>
      </c>
      <c r="H961" s="219">
        <v>2</v>
      </c>
      <c r="I961" s="220"/>
      <c r="J961" s="221">
        <f>ROUND(I961*H961,2)</f>
        <v>0</v>
      </c>
      <c r="K961" s="217" t="s">
        <v>167</v>
      </c>
      <c r="L961" s="47"/>
      <c r="M961" s="222" t="s">
        <v>19</v>
      </c>
      <c r="N961" s="223" t="s">
        <v>40</v>
      </c>
      <c r="O961" s="87"/>
      <c r="P961" s="224">
        <f>O961*H961</f>
        <v>0</v>
      </c>
      <c r="Q961" s="224">
        <v>0</v>
      </c>
      <c r="R961" s="224">
        <f>Q961*H961</f>
        <v>0</v>
      </c>
      <c r="S961" s="224">
        <v>0</v>
      </c>
      <c r="T961" s="225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6" t="s">
        <v>168</v>
      </c>
      <c r="AT961" s="226" t="s">
        <v>163</v>
      </c>
      <c r="AU961" s="226" t="s">
        <v>79</v>
      </c>
      <c r="AY961" s="20" t="s">
        <v>161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20" t="s">
        <v>77</v>
      </c>
      <c r="BK961" s="227">
        <f>ROUND(I961*H961,2)</f>
        <v>0</v>
      </c>
      <c r="BL961" s="20" t="s">
        <v>168</v>
      </c>
      <c r="BM961" s="226" t="s">
        <v>2047</v>
      </c>
    </row>
    <row r="962" s="2" customFormat="1">
      <c r="A962" s="41"/>
      <c r="B962" s="42"/>
      <c r="C962" s="43"/>
      <c r="D962" s="228" t="s">
        <v>170</v>
      </c>
      <c r="E962" s="43"/>
      <c r="F962" s="229" t="s">
        <v>2048</v>
      </c>
      <c r="G962" s="43"/>
      <c r="H962" s="43"/>
      <c r="I962" s="230"/>
      <c r="J962" s="43"/>
      <c r="K962" s="43"/>
      <c r="L962" s="47"/>
      <c r="M962" s="231"/>
      <c r="N962" s="232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170</v>
      </c>
      <c r="AU962" s="20" t="s">
        <v>79</v>
      </c>
    </row>
    <row r="963" s="2" customFormat="1" ht="16.5" customHeight="1">
      <c r="A963" s="41"/>
      <c r="B963" s="42"/>
      <c r="C963" s="271" t="s">
        <v>2049</v>
      </c>
      <c r="D963" s="271" t="s">
        <v>715</v>
      </c>
      <c r="E963" s="272" t="s">
        <v>2050</v>
      </c>
      <c r="F963" s="273" t="s">
        <v>2051</v>
      </c>
      <c r="G963" s="274" t="s">
        <v>387</v>
      </c>
      <c r="H963" s="275">
        <v>1</v>
      </c>
      <c r="I963" s="276"/>
      <c r="J963" s="277">
        <f>ROUND(I963*H963,2)</f>
        <v>0</v>
      </c>
      <c r="K963" s="273" t="s">
        <v>19</v>
      </c>
      <c r="L963" s="278"/>
      <c r="M963" s="279" t="s">
        <v>19</v>
      </c>
      <c r="N963" s="280" t="s">
        <v>40</v>
      </c>
      <c r="O963" s="87"/>
      <c r="P963" s="224">
        <f>O963*H963</f>
        <v>0</v>
      </c>
      <c r="Q963" s="224">
        <v>0.153</v>
      </c>
      <c r="R963" s="224">
        <f>Q963*H963</f>
        <v>0.153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211</v>
      </c>
      <c r="AT963" s="226" t="s">
        <v>715</v>
      </c>
      <c r="AU963" s="226" t="s">
        <v>79</v>
      </c>
      <c r="AY963" s="20" t="s">
        <v>161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77</v>
      </c>
      <c r="BK963" s="227">
        <f>ROUND(I963*H963,2)</f>
        <v>0</v>
      </c>
      <c r="BL963" s="20" t="s">
        <v>168</v>
      </c>
      <c r="BM963" s="226" t="s">
        <v>2052</v>
      </c>
    </row>
    <row r="964" s="2" customFormat="1">
      <c r="A964" s="41"/>
      <c r="B964" s="42"/>
      <c r="C964" s="43"/>
      <c r="D964" s="233" t="s">
        <v>176</v>
      </c>
      <c r="E964" s="43"/>
      <c r="F964" s="234" t="s">
        <v>2053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176</v>
      </c>
      <c r="AU964" s="20" t="s">
        <v>79</v>
      </c>
    </row>
    <row r="965" s="13" customFormat="1">
      <c r="A965" s="13"/>
      <c r="B965" s="235"/>
      <c r="C965" s="236"/>
      <c r="D965" s="233" t="s">
        <v>178</v>
      </c>
      <c r="E965" s="237" t="s">
        <v>19</v>
      </c>
      <c r="F965" s="238" t="s">
        <v>2054</v>
      </c>
      <c r="G965" s="236"/>
      <c r="H965" s="239">
        <v>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178</v>
      </c>
      <c r="AU965" s="245" t="s">
        <v>79</v>
      </c>
      <c r="AV965" s="13" t="s">
        <v>79</v>
      </c>
      <c r="AW965" s="13" t="s">
        <v>31</v>
      </c>
      <c r="AX965" s="13" t="s">
        <v>77</v>
      </c>
      <c r="AY965" s="245" t="s">
        <v>161</v>
      </c>
    </row>
    <row r="966" s="2" customFormat="1" ht="16.5" customHeight="1">
      <c r="A966" s="41"/>
      <c r="B966" s="42"/>
      <c r="C966" s="271" t="s">
        <v>2055</v>
      </c>
      <c r="D966" s="271" t="s">
        <v>715</v>
      </c>
      <c r="E966" s="272" t="s">
        <v>2056</v>
      </c>
      <c r="F966" s="273" t="s">
        <v>2057</v>
      </c>
      <c r="G966" s="274" t="s">
        <v>387</v>
      </c>
      <c r="H966" s="275">
        <v>1</v>
      </c>
      <c r="I966" s="276"/>
      <c r="J966" s="277">
        <f>ROUND(I966*H966,2)</f>
        <v>0</v>
      </c>
      <c r="K966" s="273" t="s">
        <v>19</v>
      </c>
      <c r="L966" s="278"/>
      <c r="M966" s="279" t="s">
        <v>19</v>
      </c>
      <c r="N966" s="280" t="s">
        <v>40</v>
      </c>
      <c r="O966" s="87"/>
      <c r="P966" s="224">
        <f>O966*H966</f>
        <v>0</v>
      </c>
      <c r="Q966" s="224">
        <v>0.104</v>
      </c>
      <c r="R966" s="224">
        <f>Q966*H966</f>
        <v>0.104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211</v>
      </c>
      <c r="AT966" s="226" t="s">
        <v>715</v>
      </c>
      <c r="AU966" s="226" t="s">
        <v>79</v>
      </c>
      <c r="AY966" s="20" t="s">
        <v>161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77</v>
      </c>
      <c r="BK966" s="227">
        <f>ROUND(I966*H966,2)</f>
        <v>0</v>
      </c>
      <c r="BL966" s="20" t="s">
        <v>168</v>
      </c>
      <c r="BM966" s="226" t="s">
        <v>2058</v>
      </c>
    </row>
    <row r="967" s="2" customFormat="1">
      <c r="A967" s="41"/>
      <c r="B967" s="42"/>
      <c r="C967" s="43"/>
      <c r="D967" s="233" t="s">
        <v>176</v>
      </c>
      <c r="E967" s="43"/>
      <c r="F967" s="234" t="s">
        <v>2059</v>
      </c>
      <c r="G967" s="43"/>
      <c r="H967" s="43"/>
      <c r="I967" s="230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176</v>
      </c>
      <c r="AU967" s="20" t="s">
        <v>79</v>
      </c>
    </row>
    <row r="968" s="13" customFormat="1">
      <c r="A968" s="13"/>
      <c r="B968" s="235"/>
      <c r="C968" s="236"/>
      <c r="D968" s="233" t="s">
        <v>178</v>
      </c>
      <c r="E968" s="237" t="s">
        <v>19</v>
      </c>
      <c r="F968" s="238" t="s">
        <v>2060</v>
      </c>
      <c r="G968" s="236"/>
      <c r="H968" s="239">
        <v>1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178</v>
      </c>
      <c r="AU968" s="245" t="s">
        <v>79</v>
      </c>
      <c r="AV968" s="13" t="s">
        <v>79</v>
      </c>
      <c r="AW968" s="13" t="s">
        <v>31</v>
      </c>
      <c r="AX968" s="13" t="s">
        <v>77</v>
      </c>
      <c r="AY968" s="245" t="s">
        <v>161</v>
      </c>
    </row>
    <row r="969" s="2" customFormat="1" ht="16.5" customHeight="1">
      <c r="A969" s="41"/>
      <c r="B969" s="42"/>
      <c r="C969" s="215" t="s">
        <v>2061</v>
      </c>
      <c r="D969" s="215" t="s">
        <v>163</v>
      </c>
      <c r="E969" s="216" t="s">
        <v>2062</v>
      </c>
      <c r="F969" s="217" t="s">
        <v>2063</v>
      </c>
      <c r="G969" s="218" t="s">
        <v>387</v>
      </c>
      <c r="H969" s="219">
        <v>27</v>
      </c>
      <c r="I969" s="220"/>
      <c r="J969" s="221">
        <f>ROUND(I969*H969,2)</f>
        <v>0</v>
      </c>
      <c r="K969" s="217" t="s">
        <v>167</v>
      </c>
      <c r="L969" s="47"/>
      <c r="M969" s="222" t="s">
        <v>19</v>
      </c>
      <c r="N969" s="223" t="s">
        <v>40</v>
      </c>
      <c r="O969" s="87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279</v>
      </c>
      <c r="AT969" s="226" t="s">
        <v>163</v>
      </c>
      <c r="AU969" s="226" t="s">
        <v>79</v>
      </c>
      <c r="AY969" s="20" t="s">
        <v>161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77</v>
      </c>
      <c r="BK969" s="227">
        <f>ROUND(I969*H969,2)</f>
        <v>0</v>
      </c>
      <c r="BL969" s="20" t="s">
        <v>279</v>
      </c>
      <c r="BM969" s="226" t="s">
        <v>2064</v>
      </c>
    </row>
    <row r="970" s="2" customFormat="1">
      <c r="A970" s="41"/>
      <c r="B970" s="42"/>
      <c r="C970" s="43"/>
      <c r="D970" s="228" t="s">
        <v>170</v>
      </c>
      <c r="E970" s="43"/>
      <c r="F970" s="229" t="s">
        <v>2065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170</v>
      </c>
      <c r="AU970" s="20" t="s">
        <v>79</v>
      </c>
    </row>
    <row r="971" s="2" customFormat="1" ht="16.5" customHeight="1">
      <c r="A971" s="41"/>
      <c r="B971" s="42"/>
      <c r="C971" s="271" t="s">
        <v>2066</v>
      </c>
      <c r="D971" s="271" t="s">
        <v>715</v>
      </c>
      <c r="E971" s="272" t="s">
        <v>2067</v>
      </c>
      <c r="F971" s="273" t="s">
        <v>2068</v>
      </c>
      <c r="G971" s="274" t="s">
        <v>387</v>
      </c>
      <c r="H971" s="275">
        <v>5</v>
      </c>
      <c r="I971" s="276"/>
      <c r="J971" s="277">
        <f>ROUND(I971*H971,2)</f>
        <v>0</v>
      </c>
      <c r="K971" s="273" t="s">
        <v>19</v>
      </c>
      <c r="L971" s="278"/>
      <c r="M971" s="279" t="s">
        <v>19</v>
      </c>
      <c r="N971" s="280" t="s">
        <v>40</v>
      </c>
      <c r="O971" s="87"/>
      <c r="P971" s="224">
        <f>O971*H971</f>
        <v>0</v>
      </c>
      <c r="Q971" s="224">
        <v>0.042000000000000003</v>
      </c>
      <c r="R971" s="224">
        <f>Q971*H971</f>
        <v>0.21000000000000002</v>
      </c>
      <c r="S971" s="224">
        <v>0</v>
      </c>
      <c r="T971" s="225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26" t="s">
        <v>406</v>
      </c>
      <c r="AT971" s="226" t="s">
        <v>715</v>
      </c>
      <c r="AU971" s="226" t="s">
        <v>79</v>
      </c>
      <c r="AY971" s="20" t="s">
        <v>161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20" t="s">
        <v>77</v>
      </c>
      <c r="BK971" s="227">
        <f>ROUND(I971*H971,2)</f>
        <v>0</v>
      </c>
      <c r="BL971" s="20" t="s">
        <v>279</v>
      </c>
      <c r="BM971" s="226" t="s">
        <v>2069</v>
      </c>
    </row>
    <row r="972" s="2" customFormat="1">
      <c r="A972" s="41"/>
      <c r="B972" s="42"/>
      <c r="C972" s="43"/>
      <c r="D972" s="233" t="s">
        <v>176</v>
      </c>
      <c r="E972" s="43"/>
      <c r="F972" s="234" t="s">
        <v>2070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176</v>
      </c>
      <c r="AU972" s="20" t="s">
        <v>79</v>
      </c>
    </row>
    <row r="973" s="13" customFormat="1">
      <c r="A973" s="13"/>
      <c r="B973" s="235"/>
      <c r="C973" s="236"/>
      <c r="D973" s="233" t="s">
        <v>178</v>
      </c>
      <c r="E973" s="237" t="s">
        <v>19</v>
      </c>
      <c r="F973" s="238" t="s">
        <v>2071</v>
      </c>
      <c r="G973" s="236"/>
      <c r="H973" s="239">
        <v>2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178</v>
      </c>
      <c r="AU973" s="245" t="s">
        <v>79</v>
      </c>
      <c r="AV973" s="13" t="s">
        <v>79</v>
      </c>
      <c r="AW973" s="13" t="s">
        <v>31</v>
      </c>
      <c r="AX973" s="13" t="s">
        <v>69</v>
      </c>
      <c r="AY973" s="245" t="s">
        <v>161</v>
      </c>
    </row>
    <row r="974" s="13" customFormat="1">
      <c r="A974" s="13"/>
      <c r="B974" s="235"/>
      <c r="C974" s="236"/>
      <c r="D974" s="233" t="s">
        <v>178</v>
      </c>
      <c r="E974" s="237" t="s">
        <v>19</v>
      </c>
      <c r="F974" s="238" t="s">
        <v>2072</v>
      </c>
      <c r="G974" s="236"/>
      <c r="H974" s="239">
        <v>3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178</v>
      </c>
      <c r="AU974" s="245" t="s">
        <v>79</v>
      </c>
      <c r="AV974" s="13" t="s">
        <v>79</v>
      </c>
      <c r="AW974" s="13" t="s">
        <v>31</v>
      </c>
      <c r="AX974" s="13" t="s">
        <v>69</v>
      </c>
      <c r="AY974" s="245" t="s">
        <v>161</v>
      </c>
    </row>
    <row r="975" s="15" customFormat="1">
      <c r="A975" s="15"/>
      <c r="B975" s="256"/>
      <c r="C975" s="257"/>
      <c r="D975" s="233" t="s">
        <v>178</v>
      </c>
      <c r="E975" s="258" t="s">
        <v>19</v>
      </c>
      <c r="F975" s="259" t="s">
        <v>221</v>
      </c>
      <c r="G975" s="257"/>
      <c r="H975" s="260">
        <v>5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6" t="s">
        <v>178</v>
      </c>
      <c r="AU975" s="266" t="s">
        <v>79</v>
      </c>
      <c r="AV975" s="15" t="s">
        <v>168</v>
      </c>
      <c r="AW975" s="15" t="s">
        <v>31</v>
      </c>
      <c r="AX975" s="15" t="s">
        <v>77</v>
      </c>
      <c r="AY975" s="266" t="s">
        <v>161</v>
      </c>
    </row>
    <row r="976" s="2" customFormat="1" ht="16.5" customHeight="1">
      <c r="A976" s="41"/>
      <c r="B976" s="42"/>
      <c r="C976" s="271" t="s">
        <v>2073</v>
      </c>
      <c r="D976" s="271" t="s">
        <v>715</v>
      </c>
      <c r="E976" s="272" t="s">
        <v>2074</v>
      </c>
      <c r="F976" s="273" t="s">
        <v>2075</v>
      </c>
      <c r="G976" s="274" t="s">
        <v>387</v>
      </c>
      <c r="H976" s="275">
        <v>2</v>
      </c>
      <c r="I976" s="276"/>
      <c r="J976" s="277">
        <f>ROUND(I976*H976,2)</f>
        <v>0</v>
      </c>
      <c r="K976" s="273" t="s">
        <v>19</v>
      </c>
      <c r="L976" s="278"/>
      <c r="M976" s="279" t="s">
        <v>19</v>
      </c>
      <c r="N976" s="280" t="s">
        <v>40</v>
      </c>
      <c r="O976" s="87"/>
      <c r="P976" s="224">
        <f>O976*H976</f>
        <v>0</v>
      </c>
      <c r="Q976" s="224">
        <v>0.048000000000000001</v>
      </c>
      <c r="R976" s="224">
        <f>Q976*H976</f>
        <v>0.096000000000000002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406</v>
      </c>
      <c r="AT976" s="226" t="s">
        <v>715</v>
      </c>
      <c r="AU976" s="226" t="s">
        <v>79</v>
      </c>
      <c r="AY976" s="20" t="s">
        <v>161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77</v>
      </c>
      <c r="BK976" s="227">
        <f>ROUND(I976*H976,2)</f>
        <v>0</v>
      </c>
      <c r="BL976" s="20" t="s">
        <v>279</v>
      </c>
      <c r="BM976" s="226" t="s">
        <v>2076</v>
      </c>
    </row>
    <row r="977" s="2" customFormat="1">
      <c r="A977" s="41"/>
      <c r="B977" s="42"/>
      <c r="C977" s="43"/>
      <c r="D977" s="233" t="s">
        <v>176</v>
      </c>
      <c r="E977" s="43"/>
      <c r="F977" s="234" t="s">
        <v>2077</v>
      </c>
      <c r="G977" s="43"/>
      <c r="H977" s="43"/>
      <c r="I977" s="230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176</v>
      </c>
      <c r="AU977" s="20" t="s">
        <v>79</v>
      </c>
    </row>
    <row r="978" s="13" customFormat="1">
      <c r="A978" s="13"/>
      <c r="B978" s="235"/>
      <c r="C978" s="236"/>
      <c r="D978" s="233" t="s">
        <v>178</v>
      </c>
      <c r="E978" s="237" t="s">
        <v>19</v>
      </c>
      <c r="F978" s="238" t="s">
        <v>2078</v>
      </c>
      <c r="G978" s="236"/>
      <c r="H978" s="239">
        <v>2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178</v>
      </c>
      <c r="AU978" s="245" t="s">
        <v>79</v>
      </c>
      <c r="AV978" s="13" t="s">
        <v>79</v>
      </c>
      <c r="AW978" s="13" t="s">
        <v>31</v>
      </c>
      <c r="AX978" s="13" t="s">
        <v>77</v>
      </c>
      <c r="AY978" s="245" t="s">
        <v>161</v>
      </c>
    </row>
    <row r="979" s="2" customFormat="1" ht="16.5" customHeight="1">
      <c r="A979" s="41"/>
      <c r="B979" s="42"/>
      <c r="C979" s="271" t="s">
        <v>2079</v>
      </c>
      <c r="D979" s="271" t="s">
        <v>715</v>
      </c>
      <c r="E979" s="272" t="s">
        <v>2080</v>
      </c>
      <c r="F979" s="273" t="s">
        <v>2081</v>
      </c>
      <c r="G979" s="274" t="s">
        <v>387</v>
      </c>
      <c r="H979" s="275">
        <v>1</v>
      </c>
      <c r="I979" s="276"/>
      <c r="J979" s="277">
        <f>ROUND(I979*H979,2)</f>
        <v>0</v>
      </c>
      <c r="K979" s="273" t="s">
        <v>19</v>
      </c>
      <c r="L979" s="278"/>
      <c r="M979" s="279" t="s">
        <v>19</v>
      </c>
      <c r="N979" s="280" t="s">
        <v>40</v>
      </c>
      <c r="O979" s="87"/>
      <c r="P979" s="224">
        <f>O979*H979</f>
        <v>0</v>
      </c>
      <c r="Q979" s="224">
        <v>0.076999999999999999</v>
      </c>
      <c r="R979" s="224">
        <f>Q979*H979</f>
        <v>0.076999999999999999</v>
      </c>
      <c r="S979" s="224">
        <v>0</v>
      </c>
      <c r="T979" s="225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6" t="s">
        <v>406</v>
      </c>
      <c r="AT979" s="226" t="s">
        <v>715</v>
      </c>
      <c r="AU979" s="226" t="s">
        <v>79</v>
      </c>
      <c r="AY979" s="20" t="s">
        <v>161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20" t="s">
        <v>77</v>
      </c>
      <c r="BK979" s="227">
        <f>ROUND(I979*H979,2)</f>
        <v>0</v>
      </c>
      <c r="BL979" s="20" t="s">
        <v>279</v>
      </c>
      <c r="BM979" s="226" t="s">
        <v>2082</v>
      </c>
    </row>
    <row r="980" s="2" customFormat="1">
      <c r="A980" s="41"/>
      <c r="B980" s="42"/>
      <c r="C980" s="43"/>
      <c r="D980" s="233" t="s">
        <v>176</v>
      </c>
      <c r="E980" s="43"/>
      <c r="F980" s="234" t="s">
        <v>2083</v>
      </c>
      <c r="G980" s="43"/>
      <c r="H980" s="43"/>
      <c r="I980" s="230"/>
      <c r="J980" s="43"/>
      <c r="K980" s="43"/>
      <c r="L980" s="47"/>
      <c r="M980" s="231"/>
      <c r="N980" s="232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176</v>
      </c>
      <c r="AU980" s="20" t="s">
        <v>79</v>
      </c>
    </row>
    <row r="981" s="13" customFormat="1">
      <c r="A981" s="13"/>
      <c r="B981" s="235"/>
      <c r="C981" s="236"/>
      <c r="D981" s="233" t="s">
        <v>178</v>
      </c>
      <c r="E981" s="237" t="s">
        <v>19</v>
      </c>
      <c r="F981" s="238" t="s">
        <v>2084</v>
      </c>
      <c r="G981" s="236"/>
      <c r="H981" s="239">
        <v>1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178</v>
      </c>
      <c r="AU981" s="245" t="s">
        <v>79</v>
      </c>
      <c r="AV981" s="13" t="s">
        <v>79</v>
      </c>
      <c r="AW981" s="13" t="s">
        <v>31</v>
      </c>
      <c r="AX981" s="13" t="s">
        <v>77</v>
      </c>
      <c r="AY981" s="245" t="s">
        <v>161</v>
      </c>
    </row>
    <row r="982" s="2" customFormat="1" ht="16.5" customHeight="1">
      <c r="A982" s="41"/>
      <c r="B982" s="42"/>
      <c r="C982" s="271" t="s">
        <v>2085</v>
      </c>
      <c r="D982" s="271" t="s">
        <v>715</v>
      </c>
      <c r="E982" s="272" t="s">
        <v>2086</v>
      </c>
      <c r="F982" s="273" t="s">
        <v>2087</v>
      </c>
      <c r="G982" s="274" t="s">
        <v>387</v>
      </c>
      <c r="H982" s="275">
        <v>4</v>
      </c>
      <c r="I982" s="276"/>
      <c r="J982" s="277">
        <f>ROUND(I982*H982,2)</f>
        <v>0</v>
      </c>
      <c r="K982" s="273" t="s">
        <v>19</v>
      </c>
      <c r="L982" s="278"/>
      <c r="M982" s="279" t="s">
        <v>19</v>
      </c>
      <c r="N982" s="280" t="s">
        <v>40</v>
      </c>
      <c r="O982" s="87"/>
      <c r="P982" s="224">
        <f>O982*H982</f>
        <v>0</v>
      </c>
      <c r="Q982" s="224">
        <v>0.084000000000000005</v>
      </c>
      <c r="R982" s="224">
        <f>Q982*H982</f>
        <v>0.33600000000000002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406</v>
      </c>
      <c r="AT982" s="226" t="s">
        <v>715</v>
      </c>
      <c r="AU982" s="226" t="s">
        <v>79</v>
      </c>
      <c r="AY982" s="20" t="s">
        <v>161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77</v>
      </c>
      <c r="BK982" s="227">
        <f>ROUND(I982*H982,2)</f>
        <v>0</v>
      </c>
      <c r="BL982" s="20" t="s">
        <v>279</v>
      </c>
      <c r="BM982" s="226" t="s">
        <v>2088</v>
      </c>
    </row>
    <row r="983" s="2" customFormat="1">
      <c r="A983" s="41"/>
      <c r="B983" s="42"/>
      <c r="C983" s="43"/>
      <c r="D983" s="233" t="s">
        <v>176</v>
      </c>
      <c r="E983" s="43"/>
      <c r="F983" s="234" t="s">
        <v>2089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176</v>
      </c>
      <c r="AU983" s="20" t="s">
        <v>79</v>
      </c>
    </row>
    <row r="984" s="13" customFormat="1">
      <c r="A984" s="13"/>
      <c r="B984" s="235"/>
      <c r="C984" s="236"/>
      <c r="D984" s="233" t="s">
        <v>178</v>
      </c>
      <c r="E984" s="237" t="s">
        <v>19</v>
      </c>
      <c r="F984" s="238" t="s">
        <v>2090</v>
      </c>
      <c r="G984" s="236"/>
      <c r="H984" s="239">
        <v>3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178</v>
      </c>
      <c r="AU984" s="245" t="s">
        <v>79</v>
      </c>
      <c r="AV984" s="13" t="s">
        <v>79</v>
      </c>
      <c r="AW984" s="13" t="s">
        <v>31</v>
      </c>
      <c r="AX984" s="13" t="s">
        <v>69</v>
      </c>
      <c r="AY984" s="245" t="s">
        <v>161</v>
      </c>
    </row>
    <row r="985" s="13" customFormat="1">
      <c r="A985" s="13"/>
      <c r="B985" s="235"/>
      <c r="C985" s="236"/>
      <c r="D985" s="233" t="s">
        <v>178</v>
      </c>
      <c r="E985" s="237" t="s">
        <v>19</v>
      </c>
      <c r="F985" s="238" t="s">
        <v>2091</v>
      </c>
      <c r="G985" s="236"/>
      <c r="H985" s="239">
        <v>1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178</v>
      </c>
      <c r="AU985" s="245" t="s">
        <v>79</v>
      </c>
      <c r="AV985" s="13" t="s">
        <v>79</v>
      </c>
      <c r="AW985" s="13" t="s">
        <v>31</v>
      </c>
      <c r="AX985" s="13" t="s">
        <v>69</v>
      </c>
      <c r="AY985" s="245" t="s">
        <v>161</v>
      </c>
    </row>
    <row r="986" s="15" customFormat="1">
      <c r="A986" s="15"/>
      <c r="B986" s="256"/>
      <c r="C986" s="257"/>
      <c r="D986" s="233" t="s">
        <v>178</v>
      </c>
      <c r="E986" s="258" t="s">
        <v>19</v>
      </c>
      <c r="F986" s="259" t="s">
        <v>221</v>
      </c>
      <c r="G986" s="257"/>
      <c r="H986" s="260">
        <v>4</v>
      </c>
      <c r="I986" s="261"/>
      <c r="J986" s="257"/>
      <c r="K986" s="257"/>
      <c r="L986" s="262"/>
      <c r="M986" s="263"/>
      <c r="N986" s="264"/>
      <c r="O986" s="264"/>
      <c r="P986" s="264"/>
      <c r="Q986" s="264"/>
      <c r="R986" s="264"/>
      <c r="S986" s="264"/>
      <c r="T986" s="26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6" t="s">
        <v>178</v>
      </c>
      <c r="AU986" s="266" t="s">
        <v>79</v>
      </c>
      <c r="AV986" s="15" t="s">
        <v>168</v>
      </c>
      <c r="AW986" s="15" t="s">
        <v>31</v>
      </c>
      <c r="AX986" s="15" t="s">
        <v>77</v>
      </c>
      <c r="AY986" s="266" t="s">
        <v>161</v>
      </c>
    </row>
    <row r="987" s="2" customFormat="1" ht="16.5" customHeight="1">
      <c r="A987" s="41"/>
      <c r="B987" s="42"/>
      <c r="C987" s="271" t="s">
        <v>2092</v>
      </c>
      <c r="D987" s="271" t="s">
        <v>715</v>
      </c>
      <c r="E987" s="272" t="s">
        <v>2093</v>
      </c>
      <c r="F987" s="273" t="s">
        <v>2094</v>
      </c>
      <c r="G987" s="274" t="s">
        <v>387</v>
      </c>
      <c r="H987" s="275">
        <v>2</v>
      </c>
      <c r="I987" s="276"/>
      <c r="J987" s="277">
        <f>ROUND(I987*H987,2)</f>
        <v>0</v>
      </c>
      <c r="K987" s="273" t="s">
        <v>167</v>
      </c>
      <c r="L987" s="278"/>
      <c r="M987" s="279" t="s">
        <v>19</v>
      </c>
      <c r="N987" s="280" t="s">
        <v>40</v>
      </c>
      <c r="O987" s="87"/>
      <c r="P987" s="224">
        <f>O987*H987</f>
        <v>0</v>
      </c>
      <c r="Q987" s="224">
        <v>0.052999999999999998</v>
      </c>
      <c r="R987" s="224">
        <f>Q987*H987</f>
        <v>0.106</v>
      </c>
      <c r="S987" s="224">
        <v>0</v>
      </c>
      <c r="T987" s="225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6" t="s">
        <v>406</v>
      </c>
      <c r="AT987" s="226" t="s">
        <v>715</v>
      </c>
      <c r="AU987" s="226" t="s">
        <v>79</v>
      </c>
      <c r="AY987" s="20" t="s">
        <v>161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20" t="s">
        <v>77</v>
      </c>
      <c r="BK987" s="227">
        <f>ROUND(I987*H987,2)</f>
        <v>0</v>
      </c>
      <c r="BL987" s="20" t="s">
        <v>279</v>
      </c>
      <c r="BM987" s="226" t="s">
        <v>2095</v>
      </c>
    </row>
    <row r="988" s="2" customFormat="1">
      <c r="A988" s="41"/>
      <c r="B988" s="42"/>
      <c r="C988" s="43"/>
      <c r="D988" s="233" t="s">
        <v>176</v>
      </c>
      <c r="E988" s="43"/>
      <c r="F988" s="234" t="s">
        <v>2096</v>
      </c>
      <c r="G988" s="43"/>
      <c r="H988" s="43"/>
      <c r="I988" s="230"/>
      <c r="J988" s="43"/>
      <c r="K988" s="43"/>
      <c r="L988" s="47"/>
      <c r="M988" s="231"/>
      <c r="N988" s="232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176</v>
      </c>
      <c r="AU988" s="20" t="s">
        <v>79</v>
      </c>
    </row>
    <row r="989" s="13" customFormat="1">
      <c r="A989" s="13"/>
      <c r="B989" s="235"/>
      <c r="C989" s="236"/>
      <c r="D989" s="233" t="s">
        <v>178</v>
      </c>
      <c r="E989" s="237" t="s">
        <v>19</v>
      </c>
      <c r="F989" s="238" t="s">
        <v>2097</v>
      </c>
      <c r="G989" s="236"/>
      <c r="H989" s="239">
        <v>2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178</v>
      </c>
      <c r="AU989" s="245" t="s">
        <v>79</v>
      </c>
      <c r="AV989" s="13" t="s">
        <v>79</v>
      </c>
      <c r="AW989" s="13" t="s">
        <v>31</v>
      </c>
      <c r="AX989" s="13" t="s">
        <v>77</v>
      </c>
      <c r="AY989" s="245" t="s">
        <v>161</v>
      </c>
    </row>
    <row r="990" s="2" customFormat="1" ht="21.75" customHeight="1">
      <c r="A990" s="41"/>
      <c r="B990" s="42"/>
      <c r="C990" s="271" t="s">
        <v>2098</v>
      </c>
      <c r="D990" s="271" t="s">
        <v>715</v>
      </c>
      <c r="E990" s="272" t="s">
        <v>2099</v>
      </c>
      <c r="F990" s="273" t="s">
        <v>2100</v>
      </c>
      <c r="G990" s="274" t="s">
        <v>387</v>
      </c>
      <c r="H990" s="275">
        <v>3</v>
      </c>
      <c r="I990" s="276"/>
      <c r="J990" s="277">
        <f>ROUND(I990*H990,2)</f>
        <v>0</v>
      </c>
      <c r="K990" s="273" t="s">
        <v>167</v>
      </c>
      <c r="L990" s="278"/>
      <c r="M990" s="279" t="s">
        <v>19</v>
      </c>
      <c r="N990" s="280" t="s">
        <v>40</v>
      </c>
      <c r="O990" s="87"/>
      <c r="P990" s="224">
        <f>O990*H990</f>
        <v>0</v>
      </c>
      <c r="Q990" s="224">
        <v>0.076999999999999999</v>
      </c>
      <c r="R990" s="224">
        <f>Q990*H990</f>
        <v>0.23099999999999998</v>
      </c>
      <c r="S990" s="224">
        <v>0</v>
      </c>
      <c r="T990" s="22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6" t="s">
        <v>406</v>
      </c>
      <c r="AT990" s="226" t="s">
        <v>715</v>
      </c>
      <c r="AU990" s="226" t="s">
        <v>79</v>
      </c>
      <c r="AY990" s="20" t="s">
        <v>161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0" t="s">
        <v>77</v>
      </c>
      <c r="BK990" s="227">
        <f>ROUND(I990*H990,2)</f>
        <v>0</v>
      </c>
      <c r="BL990" s="20" t="s">
        <v>279</v>
      </c>
      <c r="BM990" s="226" t="s">
        <v>2101</v>
      </c>
    </row>
    <row r="991" s="2" customFormat="1">
      <c r="A991" s="41"/>
      <c r="B991" s="42"/>
      <c r="C991" s="43"/>
      <c r="D991" s="233" t="s">
        <v>176</v>
      </c>
      <c r="E991" s="43"/>
      <c r="F991" s="234" t="s">
        <v>2102</v>
      </c>
      <c r="G991" s="43"/>
      <c r="H991" s="43"/>
      <c r="I991" s="230"/>
      <c r="J991" s="43"/>
      <c r="K991" s="43"/>
      <c r="L991" s="47"/>
      <c r="M991" s="231"/>
      <c r="N991" s="232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176</v>
      </c>
      <c r="AU991" s="20" t="s">
        <v>79</v>
      </c>
    </row>
    <row r="992" s="13" customFormat="1">
      <c r="A992" s="13"/>
      <c r="B992" s="235"/>
      <c r="C992" s="236"/>
      <c r="D992" s="233" t="s">
        <v>178</v>
      </c>
      <c r="E992" s="237" t="s">
        <v>19</v>
      </c>
      <c r="F992" s="238" t="s">
        <v>2103</v>
      </c>
      <c r="G992" s="236"/>
      <c r="H992" s="239">
        <v>2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178</v>
      </c>
      <c r="AU992" s="245" t="s">
        <v>79</v>
      </c>
      <c r="AV992" s="13" t="s">
        <v>79</v>
      </c>
      <c r="AW992" s="13" t="s">
        <v>31</v>
      </c>
      <c r="AX992" s="13" t="s">
        <v>69</v>
      </c>
      <c r="AY992" s="245" t="s">
        <v>161</v>
      </c>
    </row>
    <row r="993" s="13" customFormat="1">
      <c r="A993" s="13"/>
      <c r="B993" s="235"/>
      <c r="C993" s="236"/>
      <c r="D993" s="233" t="s">
        <v>178</v>
      </c>
      <c r="E993" s="237" t="s">
        <v>19</v>
      </c>
      <c r="F993" s="238" t="s">
        <v>2104</v>
      </c>
      <c r="G993" s="236"/>
      <c r="H993" s="239">
        <v>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178</v>
      </c>
      <c r="AU993" s="245" t="s">
        <v>79</v>
      </c>
      <c r="AV993" s="13" t="s">
        <v>79</v>
      </c>
      <c r="AW993" s="13" t="s">
        <v>31</v>
      </c>
      <c r="AX993" s="13" t="s">
        <v>69</v>
      </c>
      <c r="AY993" s="245" t="s">
        <v>161</v>
      </c>
    </row>
    <row r="994" s="15" customFormat="1">
      <c r="A994" s="15"/>
      <c r="B994" s="256"/>
      <c r="C994" s="257"/>
      <c r="D994" s="233" t="s">
        <v>178</v>
      </c>
      <c r="E994" s="258" t="s">
        <v>19</v>
      </c>
      <c r="F994" s="259" t="s">
        <v>221</v>
      </c>
      <c r="G994" s="257"/>
      <c r="H994" s="260">
        <v>3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6" t="s">
        <v>178</v>
      </c>
      <c r="AU994" s="266" t="s">
        <v>79</v>
      </c>
      <c r="AV994" s="15" t="s">
        <v>168</v>
      </c>
      <c r="AW994" s="15" t="s">
        <v>31</v>
      </c>
      <c r="AX994" s="15" t="s">
        <v>77</v>
      </c>
      <c r="AY994" s="266" t="s">
        <v>161</v>
      </c>
    </row>
    <row r="995" s="2" customFormat="1" ht="16.5" customHeight="1">
      <c r="A995" s="41"/>
      <c r="B995" s="42"/>
      <c r="C995" s="271" t="s">
        <v>2105</v>
      </c>
      <c r="D995" s="271" t="s">
        <v>715</v>
      </c>
      <c r="E995" s="272" t="s">
        <v>2106</v>
      </c>
      <c r="F995" s="273" t="s">
        <v>2107</v>
      </c>
      <c r="G995" s="274" t="s">
        <v>387</v>
      </c>
      <c r="H995" s="275">
        <v>1</v>
      </c>
      <c r="I995" s="276"/>
      <c r="J995" s="277">
        <f>ROUND(I995*H995,2)</f>
        <v>0</v>
      </c>
      <c r="K995" s="273" t="s">
        <v>19</v>
      </c>
      <c r="L995" s="278"/>
      <c r="M995" s="279" t="s">
        <v>19</v>
      </c>
      <c r="N995" s="280" t="s">
        <v>40</v>
      </c>
      <c r="O995" s="87"/>
      <c r="P995" s="224">
        <f>O995*H995</f>
        <v>0</v>
      </c>
      <c r="Q995" s="224">
        <v>0.17999999999999999</v>
      </c>
      <c r="R995" s="224">
        <f>Q995*H995</f>
        <v>0.17999999999999999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406</v>
      </c>
      <c r="AT995" s="226" t="s">
        <v>715</v>
      </c>
      <c r="AU995" s="226" t="s">
        <v>79</v>
      </c>
      <c r="AY995" s="20" t="s">
        <v>161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279</v>
      </c>
      <c r="BM995" s="226" t="s">
        <v>2108</v>
      </c>
    </row>
    <row r="996" s="2" customFormat="1">
      <c r="A996" s="41"/>
      <c r="B996" s="42"/>
      <c r="C996" s="43"/>
      <c r="D996" s="233" t="s">
        <v>176</v>
      </c>
      <c r="E996" s="43"/>
      <c r="F996" s="234" t="s">
        <v>2109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176</v>
      </c>
      <c r="AU996" s="20" t="s">
        <v>79</v>
      </c>
    </row>
    <row r="997" s="13" customFormat="1">
      <c r="A997" s="13"/>
      <c r="B997" s="235"/>
      <c r="C997" s="236"/>
      <c r="D997" s="233" t="s">
        <v>178</v>
      </c>
      <c r="E997" s="237" t="s">
        <v>19</v>
      </c>
      <c r="F997" s="238" t="s">
        <v>2110</v>
      </c>
      <c r="G997" s="236"/>
      <c r="H997" s="239">
        <v>1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178</v>
      </c>
      <c r="AU997" s="245" t="s">
        <v>79</v>
      </c>
      <c r="AV997" s="13" t="s">
        <v>79</v>
      </c>
      <c r="AW997" s="13" t="s">
        <v>31</v>
      </c>
      <c r="AX997" s="13" t="s">
        <v>77</v>
      </c>
      <c r="AY997" s="245" t="s">
        <v>161</v>
      </c>
    </row>
    <row r="998" s="2" customFormat="1" ht="16.5" customHeight="1">
      <c r="A998" s="41"/>
      <c r="B998" s="42"/>
      <c r="C998" s="271" t="s">
        <v>2111</v>
      </c>
      <c r="D998" s="271" t="s">
        <v>715</v>
      </c>
      <c r="E998" s="272" t="s">
        <v>2112</v>
      </c>
      <c r="F998" s="273" t="s">
        <v>2113</v>
      </c>
      <c r="G998" s="274" t="s">
        <v>387</v>
      </c>
      <c r="H998" s="275">
        <v>2</v>
      </c>
      <c r="I998" s="276"/>
      <c r="J998" s="277">
        <f>ROUND(I998*H998,2)</f>
        <v>0</v>
      </c>
      <c r="K998" s="273" t="s">
        <v>19</v>
      </c>
      <c r="L998" s="278"/>
      <c r="M998" s="279" t="s">
        <v>19</v>
      </c>
      <c r="N998" s="280" t="s">
        <v>40</v>
      </c>
      <c r="O998" s="87"/>
      <c r="P998" s="224">
        <f>O998*H998</f>
        <v>0</v>
      </c>
      <c r="Q998" s="224">
        <v>0.065000000000000002</v>
      </c>
      <c r="R998" s="224">
        <f>Q998*H998</f>
        <v>0.13</v>
      </c>
      <c r="S998" s="224">
        <v>0</v>
      </c>
      <c r="T998" s="225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6" t="s">
        <v>406</v>
      </c>
      <c r="AT998" s="226" t="s">
        <v>715</v>
      </c>
      <c r="AU998" s="226" t="s">
        <v>79</v>
      </c>
      <c r="AY998" s="20" t="s">
        <v>161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20" t="s">
        <v>77</v>
      </c>
      <c r="BK998" s="227">
        <f>ROUND(I998*H998,2)</f>
        <v>0</v>
      </c>
      <c r="BL998" s="20" t="s">
        <v>279</v>
      </c>
      <c r="BM998" s="226" t="s">
        <v>2114</v>
      </c>
    </row>
    <row r="999" s="2" customFormat="1">
      <c r="A999" s="41"/>
      <c r="B999" s="42"/>
      <c r="C999" s="43"/>
      <c r="D999" s="233" t="s">
        <v>176</v>
      </c>
      <c r="E999" s="43"/>
      <c r="F999" s="234" t="s">
        <v>2115</v>
      </c>
      <c r="G999" s="43"/>
      <c r="H999" s="43"/>
      <c r="I999" s="230"/>
      <c r="J999" s="43"/>
      <c r="K999" s="43"/>
      <c r="L999" s="47"/>
      <c r="M999" s="231"/>
      <c r="N999" s="232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176</v>
      </c>
      <c r="AU999" s="20" t="s">
        <v>79</v>
      </c>
    </row>
    <row r="1000" s="13" customFormat="1">
      <c r="A1000" s="13"/>
      <c r="B1000" s="235"/>
      <c r="C1000" s="236"/>
      <c r="D1000" s="233" t="s">
        <v>178</v>
      </c>
      <c r="E1000" s="237" t="s">
        <v>19</v>
      </c>
      <c r="F1000" s="238" t="s">
        <v>2116</v>
      </c>
      <c r="G1000" s="236"/>
      <c r="H1000" s="239">
        <v>2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178</v>
      </c>
      <c r="AU1000" s="245" t="s">
        <v>79</v>
      </c>
      <c r="AV1000" s="13" t="s">
        <v>79</v>
      </c>
      <c r="AW1000" s="13" t="s">
        <v>31</v>
      </c>
      <c r="AX1000" s="13" t="s">
        <v>77</v>
      </c>
      <c r="AY1000" s="245" t="s">
        <v>161</v>
      </c>
    </row>
    <row r="1001" s="2" customFormat="1" ht="16.5" customHeight="1">
      <c r="A1001" s="41"/>
      <c r="B1001" s="42"/>
      <c r="C1001" s="271" t="s">
        <v>2117</v>
      </c>
      <c r="D1001" s="271" t="s">
        <v>715</v>
      </c>
      <c r="E1001" s="272" t="s">
        <v>2118</v>
      </c>
      <c r="F1001" s="273" t="s">
        <v>2119</v>
      </c>
      <c r="G1001" s="274" t="s">
        <v>387</v>
      </c>
      <c r="H1001" s="275">
        <v>5</v>
      </c>
      <c r="I1001" s="276"/>
      <c r="J1001" s="277">
        <f>ROUND(I1001*H1001,2)</f>
        <v>0</v>
      </c>
      <c r="K1001" s="273" t="s">
        <v>19</v>
      </c>
      <c r="L1001" s="278"/>
      <c r="M1001" s="279" t="s">
        <v>19</v>
      </c>
      <c r="N1001" s="280" t="s">
        <v>40</v>
      </c>
      <c r="O1001" s="87"/>
      <c r="P1001" s="224">
        <f>O1001*H1001</f>
        <v>0</v>
      </c>
      <c r="Q1001" s="224">
        <v>0.035999999999999997</v>
      </c>
      <c r="R1001" s="224">
        <f>Q1001*H1001</f>
        <v>0.17999999999999999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406</v>
      </c>
      <c r="AT1001" s="226" t="s">
        <v>715</v>
      </c>
      <c r="AU1001" s="226" t="s">
        <v>79</v>
      </c>
      <c r="AY1001" s="20" t="s">
        <v>161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279</v>
      </c>
      <c r="BM1001" s="226" t="s">
        <v>2120</v>
      </c>
    </row>
    <row r="1002" s="2" customFormat="1">
      <c r="A1002" s="41"/>
      <c r="B1002" s="42"/>
      <c r="C1002" s="43"/>
      <c r="D1002" s="233" t="s">
        <v>176</v>
      </c>
      <c r="E1002" s="43"/>
      <c r="F1002" s="234" t="s">
        <v>2121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176</v>
      </c>
      <c r="AU1002" s="20" t="s">
        <v>79</v>
      </c>
    </row>
    <row r="1003" s="13" customFormat="1">
      <c r="A1003" s="13"/>
      <c r="B1003" s="235"/>
      <c r="C1003" s="236"/>
      <c r="D1003" s="233" t="s">
        <v>178</v>
      </c>
      <c r="E1003" s="237" t="s">
        <v>19</v>
      </c>
      <c r="F1003" s="238" t="s">
        <v>2122</v>
      </c>
      <c r="G1003" s="236"/>
      <c r="H1003" s="239">
        <v>5</v>
      </c>
      <c r="I1003" s="240"/>
      <c r="J1003" s="236"/>
      <c r="K1003" s="236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178</v>
      </c>
      <c r="AU1003" s="245" t="s">
        <v>79</v>
      </c>
      <c r="AV1003" s="13" t="s">
        <v>79</v>
      </c>
      <c r="AW1003" s="13" t="s">
        <v>31</v>
      </c>
      <c r="AX1003" s="13" t="s">
        <v>77</v>
      </c>
      <c r="AY1003" s="245" t="s">
        <v>161</v>
      </c>
    </row>
    <row r="1004" s="2" customFormat="1" ht="16.5" customHeight="1">
      <c r="A1004" s="41"/>
      <c r="B1004" s="42"/>
      <c r="C1004" s="271" t="s">
        <v>2123</v>
      </c>
      <c r="D1004" s="271" t="s">
        <v>715</v>
      </c>
      <c r="E1004" s="272" t="s">
        <v>2124</v>
      </c>
      <c r="F1004" s="273" t="s">
        <v>2125</v>
      </c>
      <c r="G1004" s="274" t="s">
        <v>387</v>
      </c>
      <c r="H1004" s="275">
        <v>2</v>
      </c>
      <c r="I1004" s="276"/>
      <c r="J1004" s="277">
        <f>ROUND(I1004*H1004,2)</f>
        <v>0</v>
      </c>
      <c r="K1004" s="273" t="s">
        <v>19</v>
      </c>
      <c r="L1004" s="278"/>
      <c r="M1004" s="279" t="s">
        <v>19</v>
      </c>
      <c r="N1004" s="280" t="s">
        <v>40</v>
      </c>
      <c r="O1004" s="87"/>
      <c r="P1004" s="224">
        <f>O1004*H1004</f>
        <v>0</v>
      </c>
      <c r="Q1004" s="224">
        <v>0.098000000000000004</v>
      </c>
      <c r="R1004" s="224">
        <f>Q1004*H1004</f>
        <v>0.19600000000000001</v>
      </c>
      <c r="S1004" s="224">
        <v>0</v>
      </c>
      <c r="T1004" s="22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6" t="s">
        <v>406</v>
      </c>
      <c r="AT1004" s="226" t="s">
        <v>715</v>
      </c>
      <c r="AU1004" s="226" t="s">
        <v>79</v>
      </c>
      <c r="AY1004" s="20" t="s">
        <v>161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20" t="s">
        <v>77</v>
      </c>
      <c r="BK1004" s="227">
        <f>ROUND(I1004*H1004,2)</f>
        <v>0</v>
      </c>
      <c r="BL1004" s="20" t="s">
        <v>279</v>
      </c>
      <c r="BM1004" s="226" t="s">
        <v>2126</v>
      </c>
    </row>
    <row r="1005" s="2" customFormat="1">
      <c r="A1005" s="41"/>
      <c r="B1005" s="42"/>
      <c r="C1005" s="43"/>
      <c r="D1005" s="233" t="s">
        <v>176</v>
      </c>
      <c r="E1005" s="43"/>
      <c r="F1005" s="234" t="s">
        <v>2127</v>
      </c>
      <c r="G1005" s="43"/>
      <c r="H1005" s="43"/>
      <c r="I1005" s="230"/>
      <c r="J1005" s="43"/>
      <c r="K1005" s="43"/>
      <c r="L1005" s="47"/>
      <c r="M1005" s="231"/>
      <c r="N1005" s="232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176</v>
      </c>
      <c r="AU1005" s="20" t="s">
        <v>79</v>
      </c>
    </row>
    <row r="1006" s="13" customFormat="1">
      <c r="A1006" s="13"/>
      <c r="B1006" s="235"/>
      <c r="C1006" s="236"/>
      <c r="D1006" s="233" t="s">
        <v>178</v>
      </c>
      <c r="E1006" s="237" t="s">
        <v>19</v>
      </c>
      <c r="F1006" s="238" t="s">
        <v>2128</v>
      </c>
      <c r="G1006" s="236"/>
      <c r="H1006" s="239">
        <v>2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178</v>
      </c>
      <c r="AU1006" s="245" t="s">
        <v>79</v>
      </c>
      <c r="AV1006" s="13" t="s">
        <v>79</v>
      </c>
      <c r="AW1006" s="13" t="s">
        <v>31</v>
      </c>
      <c r="AX1006" s="13" t="s">
        <v>77</v>
      </c>
      <c r="AY1006" s="245" t="s">
        <v>161</v>
      </c>
    </row>
    <row r="1007" s="2" customFormat="1" ht="16.5" customHeight="1">
      <c r="A1007" s="41"/>
      <c r="B1007" s="42"/>
      <c r="C1007" s="215" t="s">
        <v>2129</v>
      </c>
      <c r="D1007" s="215" t="s">
        <v>163</v>
      </c>
      <c r="E1007" s="216" t="s">
        <v>2130</v>
      </c>
      <c r="F1007" s="217" t="s">
        <v>2131</v>
      </c>
      <c r="G1007" s="218" t="s">
        <v>387</v>
      </c>
      <c r="H1007" s="219">
        <v>2</v>
      </c>
      <c r="I1007" s="220"/>
      <c r="J1007" s="221">
        <f>ROUND(I1007*H1007,2)</f>
        <v>0</v>
      </c>
      <c r="K1007" s="217" t="s">
        <v>167</v>
      </c>
      <c r="L1007" s="47"/>
      <c r="M1007" s="222" t="s">
        <v>19</v>
      </c>
      <c r="N1007" s="223" t="s">
        <v>40</v>
      </c>
      <c r="O1007" s="87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6" t="s">
        <v>279</v>
      </c>
      <c r="AT1007" s="226" t="s">
        <v>163</v>
      </c>
      <c r="AU1007" s="226" t="s">
        <v>79</v>
      </c>
      <c r="AY1007" s="20" t="s">
        <v>161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20" t="s">
        <v>77</v>
      </c>
      <c r="BK1007" s="227">
        <f>ROUND(I1007*H1007,2)</f>
        <v>0</v>
      </c>
      <c r="BL1007" s="20" t="s">
        <v>279</v>
      </c>
      <c r="BM1007" s="226" t="s">
        <v>2132</v>
      </c>
    </row>
    <row r="1008" s="2" customFormat="1">
      <c r="A1008" s="41"/>
      <c r="B1008" s="42"/>
      <c r="C1008" s="43"/>
      <c r="D1008" s="228" t="s">
        <v>170</v>
      </c>
      <c r="E1008" s="43"/>
      <c r="F1008" s="229" t="s">
        <v>2133</v>
      </c>
      <c r="G1008" s="43"/>
      <c r="H1008" s="43"/>
      <c r="I1008" s="230"/>
      <c r="J1008" s="43"/>
      <c r="K1008" s="43"/>
      <c r="L1008" s="47"/>
      <c r="M1008" s="231"/>
      <c r="N1008" s="232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170</v>
      </c>
      <c r="AU1008" s="20" t="s">
        <v>79</v>
      </c>
    </row>
    <row r="1009" s="2" customFormat="1">
      <c r="A1009" s="41"/>
      <c r="B1009" s="42"/>
      <c r="C1009" s="43"/>
      <c r="D1009" s="233" t="s">
        <v>176</v>
      </c>
      <c r="E1009" s="43"/>
      <c r="F1009" s="234" t="s">
        <v>1710</v>
      </c>
      <c r="G1009" s="43"/>
      <c r="H1009" s="43"/>
      <c r="I1009" s="230"/>
      <c r="J1009" s="43"/>
      <c r="K1009" s="43"/>
      <c r="L1009" s="47"/>
      <c r="M1009" s="231"/>
      <c r="N1009" s="232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176</v>
      </c>
      <c r="AU1009" s="20" t="s">
        <v>79</v>
      </c>
    </row>
    <row r="1010" s="2" customFormat="1" ht="16.5" customHeight="1">
      <c r="A1010" s="41"/>
      <c r="B1010" s="42"/>
      <c r="C1010" s="271" t="s">
        <v>2134</v>
      </c>
      <c r="D1010" s="271" t="s">
        <v>715</v>
      </c>
      <c r="E1010" s="272" t="s">
        <v>2135</v>
      </c>
      <c r="F1010" s="273" t="s">
        <v>2136</v>
      </c>
      <c r="G1010" s="274" t="s">
        <v>387</v>
      </c>
      <c r="H1010" s="275">
        <v>1</v>
      </c>
      <c r="I1010" s="276"/>
      <c r="J1010" s="277">
        <f>ROUND(I1010*H1010,2)</f>
        <v>0</v>
      </c>
      <c r="K1010" s="273" t="s">
        <v>19</v>
      </c>
      <c r="L1010" s="278"/>
      <c r="M1010" s="279" t="s">
        <v>19</v>
      </c>
      <c r="N1010" s="280" t="s">
        <v>40</v>
      </c>
      <c r="O1010" s="87"/>
      <c r="P1010" s="224">
        <f>O1010*H1010</f>
        <v>0</v>
      </c>
      <c r="Q1010" s="224">
        <v>0.104</v>
      </c>
      <c r="R1010" s="224">
        <f>Q1010*H1010</f>
        <v>0.104</v>
      </c>
      <c r="S1010" s="224">
        <v>0</v>
      </c>
      <c r="T1010" s="225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6" t="s">
        <v>406</v>
      </c>
      <c r="AT1010" s="226" t="s">
        <v>715</v>
      </c>
      <c r="AU1010" s="226" t="s">
        <v>79</v>
      </c>
      <c r="AY1010" s="20" t="s">
        <v>161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20" t="s">
        <v>77</v>
      </c>
      <c r="BK1010" s="227">
        <f>ROUND(I1010*H1010,2)</f>
        <v>0</v>
      </c>
      <c r="BL1010" s="20" t="s">
        <v>279</v>
      </c>
      <c r="BM1010" s="226" t="s">
        <v>2137</v>
      </c>
    </row>
    <row r="1011" s="2" customFormat="1">
      <c r="A1011" s="41"/>
      <c r="B1011" s="42"/>
      <c r="C1011" s="43"/>
      <c r="D1011" s="233" t="s">
        <v>176</v>
      </c>
      <c r="E1011" s="43"/>
      <c r="F1011" s="234" t="s">
        <v>2138</v>
      </c>
      <c r="G1011" s="43"/>
      <c r="H1011" s="43"/>
      <c r="I1011" s="230"/>
      <c r="J1011" s="43"/>
      <c r="K1011" s="43"/>
      <c r="L1011" s="47"/>
      <c r="M1011" s="231"/>
      <c r="N1011" s="232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176</v>
      </c>
      <c r="AU1011" s="20" t="s">
        <v>79</v>
      </c>
    </row>
    <row r="1012" s="13" customFormat="1">
      <c r="A1012" s="13"/>
      <c r="B1012" s="235"/>
      <c r="C1012" s="236"/>
      <c r="D1012" s="233" t="s">
        <v>178</v>
      </c>
      <c r="E1012" s="237" t="s">
        <v>19</v>
      </c>
      <c r="F1012" s="238" t="s">
        <v>2139</v>
      </c>
      <c r="G1012" s="236"/>
      <c r="H1012" s="239">
        <v>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178</v>
      </c>
      <c r="AU1012" s="245" t="s">
        <v>79</v>
      </c>
      <c r="AV1012" s="13" t="s">
        <v>79</v>
      </c>
      <c r="AW1012" s="13" t="s">
        <v>31</v>
      </c>
      <c r="AX1012" s="13" t="s">
        <v>77</v>
      </c>
      <c r="AY1012" s="245" t="s">
        <v>161</v>
      </c>
    </row>
    <row r="1013" s="2" customFormat="1" ht="16.5" customHeight="1">
      <c r="A1013" s="41"/>
      <c r="B1013" s="42"/>
      <c r="C1013" s="271" t="s">
        <v>2140</v>
      </c>
      <c r="D1013" s="271" t="s">
        <v>715</v>
      </c>
      <c r="E1013" s="272" t="s">
        <v>2141</v>
      </c>
      <c r="F1013" s="273" t="s">
        <v>2142</v>
      </c>
      <c r="G1013" s="274" t="s">
        <v>387</v>
      </c>
      <c r="H1013" s="275">
        <v>1</v>
      </c>
      <c r="I1013" s="276"/>
      <c r="J1013" s="277">
        <f>ROUND(I1013*H1013,2)</f>
        <v>0</v>
      </c>
      <c r="K1013" s="273" t="s">
        <v>19</v>
      </c>
      <c r="L1013" s="278"/>
      <c r="M1013" s="279" t="s">
        <v>19</v>
      </c>
      <c r="N1013" s="280" t="s">
        <v>40</v>
      </c>
      <c r="O1013" s="87"/>
      <c r="P1013" s="224">
        <f>O1013*H1013</f>
        <v>0</v>
      </c>
      <c r="Q1013" s="224">
        <v>0.085999999999999993</v>
      </c>
      <c r="R1013" s="224">
        <f>Q1013*H1013</f>
        <v>0.085999999999999993</v>
      </c>
      <c r="S1013" s="224">
        <v>0</v>
      </c>
      <c r="T1013" s="225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6" t="s">
        <v>406</v>
      </c>
      <c r="AT1013" s="226" t="s">
        <v>715</v>
      </c>
      <c r="AU1013" s="226" t="s">
        <v>79</v>
      </c>
      <c r="AY1013" s="20" t="s">
        <v>161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20" t="s">
        <v>77</v>
      </c>
      <c r="BK1013" s="227">
        <f>ROUND(I1013*H1013,2)</f>
        <v>0</v>
      </c>
      <c r="BL1013" s="20" t="s">
        <v>279</v>
      </c>
      <c r="BM1013" s="226" t="s">
        <v>2143</v>
      </c>
    </row>
    <row r="1014" s="2" customFormat="1">
      <c r="A1014" s="41"/>
      <c r="B1014" s="42"/>
      <c r="C1014" s="43"/>
      <c r="D1014" s="233" t="s">
        <v>176</v>
      </c>
      <c r="E1014" s="43"/>
      <c r="F1014" s="234" t="s">
        <v>2144</v>
      </c>
      <c r="G1014" s="43"/>
      <c r="H1014" s="43"/>
      <c r="I1014" s="230"/>
      <c r="J1014" s="43"/>
      <c r="K1014" s="43"/>
      <c r="L1014" s="47"/>
      <c r="M1014" s="231"/>
      <c r="N1014" s="232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176</v>
      </c>
      <c r="AU1014" s="20" t="s">
        <v>79</v>
      </c>
    </row>
    <row r="1015" s="13" customFormat="1">
      <c r="A1015" s="13"/>
      <c r="B1015" s="235"/>
      <c r="C1015" s="236"/>
      <c r="D1015" s="233" t="s">
        <v>178</v>
      </c>
      <c r="E1015" s="237" t="s">
        <v>19</v>
      </c>
      <c r="F1015" s="238" t="s">
        <v>2145</v>
      </c>
      <c r="G1015" s="236"/>
      <c r="H1015" s="239">
        <v>1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178</v>
      </c>
      <c r="AU1015" s="245" t="s">
        <v>79</v>
      </c>
      <c r="AV1015" s="13" t="s">
        <v>79</v>
      </c>
      <c r="AW1015" s="13" t="s">
        <v>31</v>
      </c>
      <c r="AX1015" s="13" t="s">
        <v>77</v>
      </c>
      <c r="AY1015" s="245" t="s">
        <v>161</v>
      </c>
    </row>
    <row r="1016" s="2" customFormat="1" ht="16.5" customHeight="1">
      <c r="A1016" s="41"/>
      <c r="B1016" s="42"/>
      <c r="C1016" s="215" t="s">
        <v>2146</v>
      </c>
      <c r="D1016" s="215" t="s">
        <v>163</v>
      </c>
      <c r="E1016" s="216" t="s">
        <v>2147</v>
      </c>
      <c r="F1016" s="217" t="s">
        <v>2148</v>
      </c>
      <c r="G1016" s="218" t="s">
        <v>387</v>
      </c>
      <c r="H1016" s="219">
        <v>34</v>
      </c>
      <c r="I1016" s="220"/>
      <c r="J1016" s="221">
        <f>ROUND(I1016*H1016,2)</f>
        <v>0</v>
      </c>
      <c r="K1016" s="217" t="s">
        <v>167</v>
      </c>
      <c r="L1016" s="47"/>
      <c r="M1016" s="222" t="s">
        <v>19</v>
      </c>
      <c r="N1016" s="223" t="s">
        <v>40</v>
      </c>
      <c r="O1016" s="87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6" t="s">
        <v>279</v>
      </c>
      <c r="AT1016" s="226" t="s">
        <v>163</v>
      </c>
      <c r="AU1016" s="226" t="s">
        <v>79</v>
      </c>
      <c r="AY1016" s="20" t="s">
        <v>161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20" t="s">
        <v>77</v>
      </c>
      <c r="BK1016" s="227">
        <f>ROUND(I1016*H1016,2)</f>
        <v>0</v>
      </c>
      <c r="BL1016" s="20" t="s">
        <v>279</v>
      </c>
      <c r="BM1016" s="226" t="s">
        <v>2149</v>
      </c>
    </row>
    <row r="1017" s="2" customFormat="1">
      <c r="A1017" s="41"/>
      <c r="B1017" s="42"/>
      <c r="C1017" s="43"/>
      <c r="D1017" s="228" t="s">
        <v>170</v>
      </c>
      <c r="E1017" s="43"/>
      <c r="F1017" s="229" t="s">
        <v>2150</v>
      </c>
      <c r="G1017" s="43"/>
      <c r="H1017" s="43"/>
      <c r="I1017" s="230"/>
      <c r="J1017" s="43"/>
      <c r="K1017" s="43"/>
      <c r="L1017" s="47"/>
      <c r="M1017" s="231"/>
      <c r="N1017" s="232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170</v>
      </c>
      <c r="AU1017" s="20" t="s">
        <v>79</v>
      </c>
    </row>
    <row r="1018" s="13" customFormat="1">
      <c r="A1018" s="13"/>
      <c r="B1018" s="235"/>
      <c r="C1018" s="236"/>
      <c r="D1018" s="233" t="s">
        <v>178</v>
      </c>
      <c r="E1018" s="237" t="s">
        <v>19</v>
      </c>
      <c r="F1018" s="238" t="s">
        <v>2151</v>
      </c>
      <c r="G1018" s="236"/>
      <c r="H1018" s="239">
        <v>34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178</v>
      </c>
      <c r="AU1018" s="245" t="s">
        <v>79</v>
      </c>
      <c r="AV1018" s="13" t="s">
        <v>79</v>
      </c>
      <c r="AW1018" s="13" t="s">
        <v>31</v>
      </c>
      <c r="AX1018" s="13" t="s">
        <v>77</v>
      </c>
      <c r="AY1018" s="245" t="s">
        <v>161</v>
      </c>
    </row>
    <row r="1019" s="2" customFormat="1" ht="16.5" customHeight="1">
      <c r="A1019" s="41"/>
      <c r="B1019" s="42"/>
      <c r="C1019" s="271" t="s">
        <v>2152</v>
      </c>
      <c r="D1019" s="271" t="s">
        <v>715</v>
      </c>
      <c r="E1019" s="272" t="s">
        <v>2153</v>
      </c>
      <c r="F1019" s="273" t="s">
        <v>2154</v>
      </c>
      <c r="G1019" s="274" t="s">
        <v>387</v>
      </c>
      <c r="H1019" s="275">
        <v>34</v>
      </c>
      <c r="I1019" s="276"/>
      <c r="J1019" s="277">
        <f>ROUND(I1019*H1019,2)</f>
        <v>0</v>
      </c>
      <c r="K1019" s="273" t="s">
        <v>167</v>
      </c>
      <c r="L1019" s="278"/>
      <c r="M1019" s="279" t="s">
        <v>19</v>
      </c>
      <c r="N1019" s="280" t="s">
        <v>40</v>
      </c>
      <c r="O1019" s="87"/>
      <c r="P1019" s="224">
        <f>O1019*H1019</f>
        <v>0</v>
      </c>
      <c r="Q1019" s="224">
        <v>0.0023999999999999998</v>
      </c>
      <c r="R1019" s="224">
        <f>Q1019*H1019</f>
        <v>0.081599999999999992</v>
      </c>
      <c r="S1019" s="224">
        <v>0</v>
      </c>
      <c r="T1019" s="225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6" t="s">
        <v>406</v>
      </c>
      <c r="AT1019" s="226" t="s">
        <v>715</v>
      </c>
      <c r="AU1019" s="226" t="s">
        <v>79</v>
      </c>
      <c r="AY1019" s="20" t="s">
        <v>161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20" t="s">
        <v>77</v>
      </c>
      <c r="BK1019" s="227">
        <f>ROUND(I1019*H1019,2)</f>
        <v>0</v>
      </c>
      <c r="BL1019" s="20" t="s">
        <v>279</v>
      </c>
      <c r="BM1019" s="226" t="s">
        <v>2155</v>
      </c>
    </row>
    <row r="1020" s="2" customFormat="1" ht="16.5" customHeight="1">
      <c r="A1020" s="41"/>
      <c r="B1020" s="42"/>
      <c r="C1020" s="215" t="s">
        <v>2156</v>
      </c>
      <c r="D1020" s="215" t="s">
        <v>163</v>
      </c>
      <c r="E1020" s="216" t="s">
        <v>2157</v>
      </c>
      <c r="F1020" s="217" t="s">
        <v>2158</v>
      </c>
      <c r="G1020" s="218" t="s">
        <v>387</v>
      </c>
      <c r="H1020" s="219">
        <v>21</v>
      </c>
      <c r="I1020" s="220"/>
      <c r="J1020" s="221">
        <f>ROUND(I1020*H1020,2)</f>
        <v>0</v>
      </c>
      <c r="K1020" s="217" t="s">
        <v>167</v>
      </c>
      <c r="L1020" s="47"/>
      <c r="M1020" s="222" t="s">
        <v>19</v>
      </c>
      <c r="N1020" s="223" t="s">
        <v>40</v>
      </c>
      <c r="O1020" s="87"/>
      <c r="P1020" s="224">
        <f>O1020*H1020</f>
        <v>0</v>
      </c>
      <c r="Q1020" s="224">
        <v>0</v>
      </c>
      <c r="R1020" s="224">
        <f>Q1020*H1020</f>
        <v>0</v>
      </c>
      <c r="S1020" s="224">
        <v>0</v>
      </c>
      <c r="T1020" s="225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6" t="s">
        <v>279</v>
      </c>
      <c r="AT1020" s="226" t="s">
        <v>163</v>
      </c>
      <c r="AU1020" s="226" t="s">
        <v>79</v>
      </c>
      <c r="AY1020" s="20" t="s">
        <v>161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20" t="s">
        <v>77</v>
      </c>
      <c r="BK1020" s="227">
        <f>ROUND(I1020*H1020,2)</f>
        <v>0</v>
      </c>
      <c r="BL1020" s="20" t="s">
        <v>279</v>
      </c>
      <c r="BM1020" s="226" t="s">
        <v>2159</v>
      </c>
    </row>
    <row r="1021" s="2" customFormat="1">
      <c r="A1021" s="41"/>
      <c r="B1021" s="42"/>
      <c r="C1021" s="43"/>
      <c r="D1021" s="228" t="s">
        <v>170</v>
      </c>
      <c r="E1021" s="43"/>
      <c r="F1021" s="229" t="s">
        <v>2160</v>
      </c>
      <c r="G1021" s="43"/>
      <c r="H1021" s="43"/>
      <c r="I1021" s="230"/>
      <c r="J1021" s="43"/>
      <c r="K1021" s="43"/>
      <c r="L1021" s="47"/>
      <c r="M1021" s="231"/>
      <c r="N1021" s="232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170</v>
      </c>
      <c r="AU1021" s="20" t="s">
        <v>79</v>
      </c>
    </row>
    <row r="1022" s="2" customFormat="1">
      <c r="A1022" s="41"/>
      <c r="B1022" s="42"/>
      <c r="C1022" s="43"/>
      <c r="D1022" s="233" t="s">
        <v>176</v>
      </c>
      <c r="E1022" s="43"/>
      <c r="F1022" s="234" t="s">
        <v>2161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176</v>
      </c>
      <c r="AU1022" s="20" t="s">
        <v>79</v>
      </c>
    </row>
    <row r="1023" s="13" customFormat="1">
      <c r="A1023" s="13"/>
      <c r="B1023" s="235"/>
      <c r="C1023" s="236"/>
      <c r="D1023" s="233" t="s">
        <v>178</v>
      </c>
      <c r="E1023" s="237" t="s">
        <v>19</v>
      </c>
      <c r="F1023" s="238" t="s">
        <v>2162</v>
      </c>
      <c r="G1023" s="236"/>
      <c r="H1023" s="239">
        <v>21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178</v>
      </c>
      <c r="AU1023" s="245" t="s">
        <v>79</v>
      </c>
      <c r="AV1023" s="13" t="s">
        <v>79</v>
      </c>
      <c r="AW1023" s="13" t="s">
        <v>31</v>
      </c>
      <c r="AX1023" s="13" t="s">
        <v>77</v>
      </c>
      <c r="AY1023" s="245" t="s">
        <v>161</v>
      </c>
    </row>
    <row r="1024" s="2" customFormat="1" ht="16.5" customHeight="1">
      <c r="A1024" s="41"/>
      <c r="B1024" s="42"/>
      <c r="C1024" s="271" t="s">
        <v>2163</v>
      </c>
      <c r="D1024" s="271" t="s">
        <v>715</v>
      </c>
      <c r="E1024" s="272" t="s">
        <v>2164</v>
      </c>
      <c r="F1024" s="273" t="s">
        <v>2165</v>
      </c>
      <c r="G1024" s="274" t="s">
        <v>387</v>
      </c>
      <c r="H1024" s="275">
        <v>21</v>
      </c>
      <c r="I1024" s="276"/>
      <c r="J1024" s="277">
        <f>ROUND(I1024*H1024,2)</f>
        <v>0</v>
      </c>
      <c r="K1024" s="273" t="s">
        <v>167</v>
      </c>
      <c r="L1024" s="278"/>
      <c r="M1024" s="279" t="s">
        <v>19</v>
      </c>
      <c r="N1024" s="280" t="s">
        <v>40</v>
      </c>
      <c r="O1024" s="87"/>
      <c r="P1024" s="224">
        <f>O1024*H1024</f>
        <v>0</v>
      </c>
      <c r="Q1024" s="224">
        <v>0.0022000000000000001</v>
      </c>
      <c r="R1024" s="224">
        <f>Q1024*H1024</f>
        <v>0.046200000000000005</v>
      </c>
      <c r="S1024" s="224">
        <v>0</v>
      </c>
      <c r="T1024" s="225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6" t="s">
        <v>406</v>
      </c>
      <c r="AT1024" s="226" t="s">
        <v>715</v>
      </c>
      <c r="AU1024" s="226" t="s">
        <v>79</v>
      </c>
      <c r="AY1024" s="20" t="s">
        <v>161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20" t="s">
        <v>77</v>
      </c>
      <c r="BK1024" s="227">
        <f>ROUND(I1024*H1024,2)</f>
        <v>0</v>
      </c>
      <c r="BL1024" s="20" t="s">
        <v>279</v>
      </c>
      <c r="BM1024" s="226" t="s">
        <v>2166</v>
      </c>
    </row>
    <row r="1025" s="2" customFormat="1" ht="16.5" customHeight="1">
      <c r="A1025" s="41"/>
      <c r="B1025" s="42"/>
      <c r="C1025" s="215" t="s">
        <v>2167</v>
      </c>
      <c r="D1025" s="215" t="s">
        <v>163</v>
      </c>
      <c r="E1025" s="216" t="s">
        <v>2168</v>
      </c>
      <c r="F1025" s="217" t="s">
        <v>2169</v>
      </c>
      <c r="G1025" s="218" t="s">
        <v>166</v>
      </c>
      <c r="H1025" s="219">
        <v>7.9029999999999996</v>
      </c>
      <c r="I1025" s="220"/>
      <c r="J1025" s="221">
        <f>ROUND(I1025*H1025,2)</f>
        <v>0</v>
      </c>
      <c r="K1025" s="217" t="s">
        <v>167</v>
      </c>
      <c r="L1025" s="47"/>
      <c r="M1025" s="222" t="s">
        <v>19</v>
      </c>
      <c r="N1025" s="223" t="s">
        <v>40</v>
      </c>
      <c r="O1025" s="87"/>
      <c r="P1025" s="224">
        <f>O1025*H1025</f>
        <v>0</v>
      </c>
      <c r="Q1025" s="224">
        <v>5.0000000000000002E-05</v>
      </c>
      <c r="R1025" s="224">
        <f>Q1025*H1025</f>
        <v>0.00039514999999999998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279</v>
      </c>
      <c r="AT1025" s="226" t="s">
        <v>163</v>
      </c>
      <c r="AU1025" s="226" t="s">
        <v>79</v>
      </c>
      <c r="AY1025" s="20" t="s">
        <v>161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279</v>
      </c>
      <c r="BM1025" s="226" t="s">
        <v>2170</v>
      </c>
    </row>
    <row r="1026" s="2" customFormat="1">
      <c r="A1026" s="41"/>
      <c r="B1026" s="42"/>
      <c r="C1026" s="43"/>
      <c r="D1026" s="228" t="s">
        <v>170</v>
      </c>
      <c r="E1026" s="43"/>
      <c r="F1026" s="229" t="s">
        <v>2171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170</v>
      </c>
      <c r="AU1026" s="20" t="s">
        <v>79</v>
      </c>
    </row>
    <row r="1027" s="13" customFormat="1">
      <c r="A1027" s="13"/>
      <c r="B1027" s="235"/>
      <c r="C1027" s="236"/>
      <c r="D1027" s="233" t="s">
        <v>178</v>
      </c>
      <c r="E1027" s="237" t="s">
        <v>19</v>
      </c>
      <c r="F1027" s="238" t="s">
        <v>2172</v>
      </c>
      <c r="G1027" s="236"/>
      <c r="H1027" s="239">
        <v>7.9029999999999996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178</v>
      </c>
      <c r="AU1027" s="245" t="s">
        <v>79</v>
      </c>
      <c r="AV1027" s="13" t="s">
        <v>79</v>
      </c>
      <c r="AW1027" s="13" t="s">
        <v>31</v>
      </c>
      <c r="AX1027" s="13" t="s">
        <v>77</v>
      </c>
      <c r="AY1027" s="245" t="s">
        <v>161</v>
      </c>
    </row>
    <row r="1028" s="2" customFormat="1" ht="16.5" customHeight="1">
      <c r="A1028" s="41"/>
      <c r="B1028" s="42"/>
      <c r="C1028" s="271" t="s">
        <v>2173</v>
      </c>
      <c r="D1028" s="271" t="s">
        <v>715</v>
      </c>
      <c r="E1028" s="272" t="s">
        <v>2174</v>
      </c>
      <c r="F1028" s="273" t="s">
        <v>2175</v>
      </c>
      <c r="G1028" s="274" t="s">
        <v>166</v>
      </c>
      <c r="H1028" s="275">
        <v>7.9029999999999996</v>
      </c>
      <c r="I1028" s="276"/>
      <c r="J1028" s="277">
        <f>ROUND(I1028*H1028,2)</f>
        <v>0</v>
      </c>
      <c r="K1028" s="273" t="s">
        <v>167</v>
      </c>
      <c r="L1028" s="278"/>
      <c r="M1028" s="279" t="s">
        <v>19</v>
      </c>
      <c r="N1028" s="280" t="s">
        <v>40</v>
      </c>
      <c r="O1028" s="87"/>
      <c r="P1028" s="224">
        <f>O1028*H1028</f>
        <v>0</v>
      </c>
      <c r="Q1028" s="224">
        <v>0.01</v>
      </c>
      <c r="R1028" s="224">
        <f>Q1028*H1028</f>
        <v>0.079030000000000003</v>
      </c>
      <c r="S1028" s="224">
        <v>0</v>
      </c>
      <c r="T1028" s="225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6" t="s">
        <v>406</v>
      </c>
      <c r="AT1028" s="226" t="s">
        <v>715</v>
      </c>
      <c r="AU1028" s="226" t="s">
        <v>79</v>
      </c>
      <c r="AY1028" s="20" t="s">
        <v>161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20" t="s">
        <v>77</v>
      </c>
      <c r="BK1028" s="227">
        <f>ROUND(I1028*H1028,2)</f>
        <v>0</v>
      </c>
      <c r="BL1028" s="20" t="s">
        <v>279</v>
      </c>
      <c r="BM1028" s="226" t="s">
        <v>2176</v>
      </c>
    </row>
    <row r="1029" s="2" customFormat="1">
      <c r="A1029" s="41"/>
      <c r="B1029" s="42"/>
      <c r="C1029" s="43"/>
      <c r="D1029" s="233" t="s">
        <v>176</v>
      </c>
      <c r="E1029" s="43"/>
      <c r="F1029" s="234" t="s">
        <v>2177</v>
      </c>
      <c r="G1029" s="43"/>
      <c r="H1029" s="43"/>
      <c r="I1029" s="230"/>
      <c r="J1029" s="43"/>
      <c r="K1029" s="43"/>
      <c r="L1029" s="47"/>
      <c r="M1029" s="231"/>
      <c r="N1029" s="232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176</v>
      </c>
      <c r="AU1029" s="20" t="s">
        <v>79</v>
      </c>
    </row>
    <row r="1030" s="2" customFormat="1" ht="16.5" customHeight="1">
      <c r="A1030" s="41"/>
      <c r="B1030" s="42"/>
      <c r="C1030" s="215" t="s">
        <v>2178</v>
      </c>
      <c r="D1030" s="215" t="s">
        <v>163</v>
      </c>
      <c r="E1030" s="216" t="s">
        <v>2179</v>
      </c>
      <c r="F1030" s="217" t="s">
        <v>2180</v>
      </c>
      <c r="G1030" s="218" t="s">
        <v>387</v>
      </c>
      <c r="H1030" s="219">
        <v>30</v>
      </c>
      <c r="I1030" s="220"/>
      <c r="J1030" s="221">
        <f>ROUND(I1030*H1030,2)</f>
        <v>0</v>
      </c>
      <c r="K1030" s="217" t="s">
        <v>167</v>
      </c>
      <c r="L1030" s="47"/>
      <c r="M1030" s="222" t="s">
        <v>19</v>
      </c>
      <c r="N1030" s="223" t="s">
        <v>40</v>
      </c>
      <c r="O1030" s="87"/>
      <c r="P1030" s="224">
        <f>O1030*H1030</f>
        <v>0</v>
      </c>
      <c r="Q1030" s="224">
        <v>2.0000000000000002E-05</v>
      </c>
      <c r="R1030" s="224">
        <f>Q1030*H1030</f>
        <v>0.00060000000000000006</v>
      </c>
      <c r="S1030" s="224">
        <v>0</v>
      </c>
      <c r="T1030" s="225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6" t="s">
        <v>279</v>
      </c>
      <c r="AT1030" s="226" t="s">
        <v>163</v>
      </c>
      <c r="AU1030" s="226" t="s">
        <v>79</v>
      </c>
      <c r="AY1030" s="20" t="s">
        <v>161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20" t="s">
        <v>77</v>
      </c>
      <c r="BK1030" s="227">
        <f>ROUND(I1030*H1030,2)</f>
        <v>0</v>
      </c>
      <c r="BL1030" s="20" t="s">
        <v>279</v>
      </c>
      <c r="BM1030" s="226" t="s">
        <v>2181</v>
      </c>
    </row>
    <row r="1031" s="2" customFormat="1">
      <c r="A1031" s="41"/>
      <c r="B1031" s="42"/>
      <c r="C1031" s="43"/>
      <c r="D1031" s="228" t="s">
        <v>170</v>
      </c>
      <c r="E1031" s="43"/>
      <c r="F1031" s="229" t="s">
        <v>2182</v>
      </c>
      <c r="G1031" s="43"/>
      <c r="H1031" s="43"/>
      <c r="I1031" s="230"/>
      <c r="J1031" s="43"/>
      <c r="K1031" s="43"/>
      <c r="L1031" s="47"/>
      <c r="M1031" s="231"/>
      <c r="N1031" s="232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170</v>
      </c>
      <c r="AU1031" s="20" t="s">
        <v>79</v>
      </c>
    </row>
    <row r="1032" s="13" customFormat="1">
      <c r="A1032" s="13"/>
      <c r="B1032" s="235"/>
      <c r="C1032" s="236"/>
      <c r="D1032" s="233" t="s">
        <v>178</v>
      </c>
      <c r="E1032" s="237" t="s">
        <v>19</v>
      </c>
      <c r="F1032" s="238" t="s">
        <v>2183</v>
      </c>
      <c r="G1032" s="236"/>
      <c r="H1032" s="239">
        <v>30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178</v>
      </c>
      <c r="AU1032" s="245" t="s">
        <v>79</v>
      </c>
      <c r="AV1032" s="13" t="s">
        <v>79</v>
      </c>
      <c r="AW1032" s="13" t="s">
        <v>31</v>
      </c>
      <c r="AX1032" s="13" t="s">
        <v>77</v>
      </c>
      <c r="AY1032" s="245" t="s">
        <v>161</v>
      </c>
    </row>
    <row r="1033" s="2" customFormat="1" ht="24.15" customHeight="1">
      <c r="A1033" s="41"/>
      <c r="B1033" s="42"/>
      <c r="C1033" s="215" t="s">
        <v>2184</v>
      </c>
      <c r="D1033" s="215" t="s">
        <v>163</v>
      </c>
      <c r="E1033" s="216" t="s">
        <v>2185</v>
      </c>
      <c r="F1033" s="217" t="s">
        <v>2186</v>
      </c>
      <c r="G1033" s="218" t="s">
        <v>214</v>
      </c>
      <c r="H1033" s="219">
        <v>4.9080000000000004</v>
      </c>
      <c r="I1033" s="220"/>
      <c r="J1033" s="221">
        <f>ROUND(I1033*H1033,2)</f>
        <v>0</v>
      </c>
      <c r="K1033" s="217" t="s">
        <v>167</v>
      </c>
      <c r="L1033" s="47"/>
      <c r="M1033" s="222" t="s">
        <v>19</v>
      </c>
      <c r="N1033" s="223" t="s">
        <v>40</v>
      </c>
      <c r="O1033" s="87"/>
      <c r="P1033" s="224">
        <f>O1033*H1033</f>
        <v>0</v>
      </c>
      <c r="Q1033" s="224">
        <v>0</v>
      </c>
      <c r="R1033" s="224">
        <f>Q1033*H1033</f>
        <v>0</v>
      </c>
      <c r="S1033" s="224">
        <v>0</v>
      </c>
      <c r="T1033" s="225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26" t="s">
        <v>279</v>
      </c>
      <c r="AT1033" s="226" t="s">
        <v>163</v>
      </c>
      <c r="AU1033" s="226" t="s">
        <v>79</v>
      </c>
      <c r="AY1033" s="20" t="s">
        <v>161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20" t="s">
        <v>77</v>
      </c>
      <c r="BK1033" s="227">
        <f>ROUND(I1033*H1033,2)</f>
        <v>0</v>
      </c>
      <c r="BL1033" s="20" t="s">
        <v>279</v>
      </c>
      <c r="BM1033" s="226" t="s">
        <v>2187</v>
      </c>
    </row>
    <row r="1034" s="2" customFormat="1">
      <c r="A1034" s="41"/>
      <c r="B1034" s="42"/>
      <c r="C1034" s="43"/>
      <c r="D1034" s="228" t="s">
        <v>170</v>
      </c>
      <c r="E1034" s="43"/>
      <c r="F1034" s="229" t="s">
        <v>2188</v>
      </c>
      <c r="G1034" s="43"/>
      <c r="H1034" s="43"/>
      <c r="I1034" s="230"/>
      <c r="J1034" s="43"/>
      <c r="K1034" s="43"/>
      <c r="L1034" s="47"/>
      <c r="M1034" s="231"/>
      <c r="N1034" s="232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170</v>
      </c>
      <c r="AU1034" s="20" t="s">
        <v>79</v>
      </c>
    </row>
    <row r="1035" s="12" customFormat="1" ht="22.8" customHeight="1">
      <c r="A1035" s="12"/>
      <c r="B1035" s="199"/>
      <c r="C1035" s="200"/>
      <c r="D1035" s="201" t="s">
        <v>68</v>
      </c>
      <c r="E1035" s="213" t="s">
        <v>2189</v>
      </c>
      <c r="F1035" s="213" t="s">
        <v>2190</v>
      </c>
      <c r="G1035" s="200"/>
      <c r="H1035" s="200"/>
      <c r="I1035" s="203"/>
      <c r="J1035" s="214">
        <f>BK1035</f>
        <v>0</v>
      </c>
      <c r="K1035" s="200"/>
      <c r="L1035" s="205"/>
      <c r="M1035" s="206"/>
      <c r="N1035" s="207"/>
      <c r="O1035" s="207"/>
      <c r="P1035" s="208">
        <f>SUM(P1036:P1067)</f>
        <v>0</v>
      </c>
      <c r="Q1035" s="207"/>
      <c r="R1035" s="208">
        <f>SUM(R1036:R1067)</f>
        <v>8.7088387699999998</v>
      </c>
      <c r="S1035" s="207"/>
      <c r="T1035" s="209">
        <f>SUM(T1036:T1067)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10" t="s">
        <v>79</v>
      </c>
      <c r="AT1035" s="211" t="s">
        <v>68</v>
      </c>
      <c r="AU1035" s="211" t="s">
        <v>77</v>
      </c>
      <c r="AY1035" s="210" t="s">
        <v>161</v>
      </c>
      <c r="BK1035" s="212">
        <f>SUM(BK1036:BK1067)</f>
        <v>0</v>
      </c>
    </row>
    <row r="1036" s="2" customFormat="1" ht="16.5" customHeight="1">
      <c r="A1036" s="41"/>
      <c r="B1036" s="42"/>
      <c r="C1036" s="215" t="s">
        <v>2191</v>
      </c>
      <c r="D1036" s="215" t="s">
        <v>163</v>
      </c>
      <c r="E1036" s="216" t="s">
        <v>2192</v>
      </c>
      <c r="F1036" s="217" t="s">
        <v>2193</v>
      </c>
      <c r="G1036" s="218" t="s">
        <v>166</v>
      </c>
      <c r="H1036" s="219">
        <v>221.09999999999999</v>
      </c>
      <c r="I1036" s="220"/>
      <c r="J1036" s="221">
        <f>ROUND(I1036*H1036,2)</f>
        <v>0</v>
      </c>
      <c r="K1036" s="217" t="s">
        <v>167</v>
      </c>
      <c r="L1036" s="47"/>
      <c r="M1036" s="222" t="s">
        <v>19</v>
      </c>
      <c r="N1036" s="223" t="s">
        <v>40</v>
      </c>
      <c r="O1036" s="87"/>
      <c r="P1036" s="224">
        <f>O1036*H1036</f>
        <v>0</v>
      </c>
      <c r="Q1036" s="224">
        <v>0</v>
      </c>
      <c r="R1036" s="224">
        <f>Q1036*H1036</f>
        <v>0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279</v>
      </c>
      <c r="AT1036" s="226" t="s">
        <v>163</v>
      </c>
      <c r="AU1036" s="226" t="s">
        <v>79</v>
      </c>
      <c r="AY1036" s="20" t="s">
        <v>161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279</v>
      </c>
      <c r="BM1036" s="226" t="s">
        <v>2194</v>
      </c>
    </row>
    <row r="1037" s="2" customFormat="1">
      <c r="A1037" s="41"/>
      <c r="B1037" s="42"/>
      <c r="C1037" s="43"/>
      <c r="D1037" s="228" t="s">
        <v>170</v>
      </c>
      <c r="E1037" s="43"/>
      <c r="F1037" s="229" t="s">
        <v>2195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170</v>
      </c>
      <c r="AU1037" s="20" t="s">
        <v>79</v>
      </c>
    </row>
    <row r="1038" s="13" customFormat="1">
      <c r="A1038" s="13"/>
      <c r="B1038" s="235"/>
      <c r="C1038" s="236"/>
      <c r="D1038" s="233" t="s">
        <v>178</v>
      </c>
      <c r="E1038" s="237" t="s">
        <v>19</v>
      </c>
      <c r="F1038" s="238" t="s">
        <v>2196</v>
      </c>
      <c r="G1038" s="236"/>
      <c r="H1038" s="239">
        <v>221.09999999999999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178</v>
      </c>
      <c r="AU1038" s="245" t="s">
        <v>79</v>
      </c>
      <c r="AV1038" s="13" t="s">
        <v>79</v>
      </c>
      <c r="AW1038" s="13" t="s">
        <v>31</v>
      </c>
      <c r="AX1038" s="13" t="s">
        <v>77</v>
      </c>
      <c r="AY1038" s="245" t="s">
        <v>161</v>
      </c>
    </row>
    <row r="1039" s="2" customFormat="1" ht="16.5" customHeight="1">
      <c r="A1039" s="41"/>
      <c r="B1039" s="42"/>
      <c r="C1039" s="215" t="s">
        <v>2197</v>
      </c>
      <c r="D1039" s="215" t="s">
        <v>163</v>
      </c>
      <c r="E1039" s="216" t="s">
        <v>2198</v>
      </c>
      <c r="F1039" s="217" t="s">
        <v>2199</v>
      </c>
      <c r="G1039" s="218" t="s">
        <v>166</v>
      </c>
      <c r="H1039" s="219">
        <v>221.09999999999999</v>
      </c>
      <c r="I1039" s="220"/>
      <c r="J1039" s="221">
        <f>ROUND(I1039*H1039,2)</f>
        <v>0</v>
      </c>
      <c r="K1039" s="217" t="s">
        <v>167</v>
      </c>
      <c r="L1039" s="47"/>
      <c r="M1039" s="222" t="s">
        <v>19</v>
      </c>
      <c r="N1039" s="223" t="s">
        <v>40</v>
      </c>
      <c r="O1039" s="87"/>
      <c r="P1039" s="224">
        <f>O1039*H1039</f>
        <v>0</v>
      </c>
      <c r="Q1039" s="224">
        <v>0.00029999999999999997</v>
      </c>
      <c r="R1039" s="224">
        <f>Q1039*H1039</f>
        <v>0.066329999999999986</v>
      </c>
      <c r="S1039" s="224">
        <v>0</v>
      </c>
      <c r="T1039" s="225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6" t="s">
        <v>279</v>
      </c>
      <c r="AT1039" s="226" t="s">
        <v>163</v>
      </c>
      <c r="AU1039" s="226" t="s">
        <v>79</v>
      </c>
      <c r="AY1039" s="20" t="s">
        <v>161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20" t="s">
        <v>77</v>
      </c>
      <c r="BK1039" s="227">
        <f>ROUND(I1039*H1039,2)</f>
        <v>0</v>
      </c>
      <c r="BL1039" s="20" t="s">
        <v>279</v>
      </c>
      <c r="BM1039" s="226" t="s">
        <v>2200</v>
      </c>
    </row>
    <row r="1040" s="2" customFormat="1">
      <c r="A1040" s="41"/>
      <c r="B1040" s="42"/>
      <c r="C1040" s="43"/>
      <c r="D1040" s="228" t="s">
        <v>170</v>
      </c>
      <c r="E1040" s="43"/>
      <c r="F1040" s="229" t="s">
        <v>2201</v>
      </c>
      <c r="G1040" s="43"/>
      <c r="H1040" s="43"/>
      <c r="I1040" s="230"/>
      <c r="J1040" s="43"/>
      <c r="K1040" s="43"/>
      <c r="L1040" s="47"/>
      <c r="M1040" s="231"/>
      <c r="N1040" s="232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170</v>
      </c>
      <c r="AU1040" s="20" t="s">
        <v>79</v>
      </c>
    </row>
    <row r="1041" s="13" customFormat="1">
      <c r="A1041" s="13"/>
      <c r="B1041" s="235"/>
      <c r="C1041" s="236"/>
      <c r="D1041" s="233" t="s">
        <v>178</v>
      </c>
      <c r="E1041" s="237" t="s">
        <v>19</v>
      </c>
      <c r="F1041" s="238" t="s">
        <v>2196</v>
      </c>
      <c r="G1041" s="236"/>
      <c r="H1041" s="239">
        <v>221.09999999999999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178</v>
      </c>
      <c r="AU1041" s="245" t="s">
        <v>79</v>
      </c>
      <c r="AV1041" s="13" t="s">
        <v>79</v>
      </c>
      <c r="AW1041" s="13" t="s">
        <v>31</v>
      </c>
      <c r="AX1041" s="13" t="s">
        <v>77</v>
      </c>
      <c r="AY1041" s="245" t="s">
        <v>161</v>
      </c>
    </row>
    <row r="1042" s="2" customFormat="1" ht="21.75" customHeight="1">
      <c r="A1042" s="41"/>
      <c r="B1042" s="42"/>
      <c r="C1042" s="215" t="s">
        <v>2202</v>
      </c>
      <c r="D1042" s="215" t="s">
        <v>163</v>
      </c>
      <c r="E1042" s="216" t="s">
        <v>2203</v>
      </c>
      <c r="F1042" s="217" t="s">
        <v>2204</v>
      </c>
      <c r="G1042" s="218" t="s">
        <v>166</v>
      </c>
      <c r="H1042" s="219">
        <v>121.8</v>
      </c>
      <c r="I1042" s="220"/>
      <c r="J1042" s="221">
        <f>ROUND(I1042*H1042,2)</f>
        <v>0</v>
      </c>
      <c r="K1042" s="217" t="s">
        <v>167</v>
      </c>
      <c r="L1042" s="47"/>
      <c r="M1042" s="222" t="s">
        <v>19</v>
      </c>
      <c r="N1042" s="223" t="s">
        <v>40</v>
      </c>
      <c r="O1042" s="87"/>
      <c r="P1042" s="224">
        <f>O1042*H1042</f>
        <v>0</v>
      </c>
      <c r="Q1042" s="224">
        <v>0.0044999999999999997</v>
      </c>
      <c r="R1042" s="224">
        <f>Q1042*H1042</f>
        <v>0.54809999999999992</v>
      </c>
      <c r="S1042" s="224">
        <v>0</v>
      </c>
      <c r="T1042" s="225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6" t="s">
        <v>279</v>
      </c>
      <c r="AT1042" s="226" t="s">
        <v>163</v>
      </c>
      <c r="AU1042" s="226" t="s">
        <v>79</v>
      </c>
      <c r="AY1042" s="20" t="s">
        <v>161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20" t="s">
        <v>77</v>
      </c>
      <c r="BK1042" s="227">
        <f>ROUND(I1042*H1042,2)</f>
        <v>0</v>
      </c>
      <c r="BL1042" s="20" t="s">
        <v>279</v>
      </c>
      <c r="BM1042" s="226" t="s">
        <v>2205</v>
      </c>
    </row>
    <row r="1043" s="2" customFormat="1">
      <c r="A1043" s="41"/>
      <c r="B1043" s="42"/>
      <c r="C1043" s="43"/>
      <c r="D1043" s="228" t="s">
        <v>170</v>
      </c>
      <c r="E1043" s="43"/>
      <c r="F1043" s="229" t="s">
        <v>2206</v>
      </c>
      <c r="G1043" s="43"/>
      <c r="H1043" s="43"/>
      <c r="I1043" s="230"/>
      <c r="J1043" s="43"/>
      <c r="K1043" s="43"/>
      <c r="L1043" s="47"/>
      <c r="M1043" s="231"/>
      <c r="N1043" s="232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170</v>
      </c>
      <c r="AU1043" s="20" t="s">
        <v>79</v>
      </c>
    </row>
    <row r="1044" s="13" customFormat="1">
      <c r="A1044" s="13"/>
      <c r="B1044" s="235"/>
      <c r="C1044" s="236"/>
      <c r="D1044" s="233" t="s">
        <v>178</v>
      </c>
      <c r="E1044" s="237" t="s">
        <v>19</v>
      </c>
      <c r="F1044" s="238" t="s">
        <v>625</v>
      </c>
      <c r="G1044" s="236"/>
      <c r="H1044" s="239">
        <v>121.8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178</v>
      </c>
      <c r="AU1044" s="245" t="s">
        <v>79</v>
      </c>
      <c r="AV1044" s="13" t="s">
        <v>79</v>
      </c>
      <c r="AW1044" s="13" t="s">
        <v>31</v>
      </c>
      <c r="AX1044" s="13" t="s">
        <v>77</v>
      </c>
      <c r="AY1044" s="245" t="s">
        <v>161</v>
      </c>
    </row>
    <row r="1045" s="2" customFormat="1" ht="21.75" customHeight="1">
      <c r="A1045" s="41"/>
      <c r="B1045" s="42"/>
      <c r="C1045" s="215" t="s">
        <v>2207</v>
      </c>
      <c r="D1045" s="215" t="s">
        <v>163</v>
      </c>
      <c r="E1045" s="216" t="s">
        <v>2208</v>
      </c>
      <c r="F1045" s="217" t="s">
        <v>2209</v>
      </c>
      <c r="G1045" s="218" t="s">
        <v>189</v>
      </c>
      <c r="H1045" s="219">
        <v>160</v>
      </c>
      <c r="I1045" s="220"/>
      <c r="J1045" s="221">
        <f>ROUND(I1045*H1045,2)</f>
        <v>0</v>
      </c>
      <c r="K1045" s="217" t="s">
        <v>167</v>
      </c>
      <c r="L1045" s="47"/>
      <c r="M1045" s="222" t="s">
        <v>19</v>
      </c>
      <c r="N1045" s="223" t="s">
        <v>40</v>
      </c>
      <c r="O1045" s="87"/>
      <c r="P1045" s="224">
        <f>O1045*H1045</f>
        <v>0</v>
      </c>
      <c r="Q1045" s="224">
        <v>0.00029999999999999997</v>
      </c>
      <c r="R1045" s="224">
        <f>Q1045*H1045</f>
        <v>0.047999999999999994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279</v>
      </c>
      <c r="AT1045" s="226" t="s">
        <v>163</v>
      </c>
      <c r="AU1045" s="226" t="s">
        <v>79</v>
      </c>
      <c r="AY1045" s="20" t="s">
        <v>161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77</v>
      </c>
      <c r="BK1045" s="227">
        <f>ROUND(I1045*H1045,2)</f>
        <v>0</v>
      </c>
      <c r="BL1045" s="20" t="s">
        <v>279</v>
      </c>
      <c r="BM1045" s="226" t="s">
        <v>2210</v>
      </c>
    </row>
    <row r="1046" s="2" customFormat="1">
      <c r="A1046" s="41"/>
      <c r="B1046" s="42"/>
      <c r="C1046" s="43"/>
      <c r="D1046" s="228" t="s">
        <v>170</v>
      </c>
      <c r="E1046" s="43"/>
      <c r="F1046" s="229" t="s">
        <v>2211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170</v>
      </c>
      <c r="AU1046" s="20" t="s">
        <v>79</v>
      </c>
    </row>
    <row r="1047" s="2" customFormat="1">
      <c r="A1047" s="41"/>
      <c r="B1047" s="42"/>
      <c r="C1047" s="43"/>
      <c r="D1047" s="233" t="s">
        <v>176</v>
      </c>
      <c r="E1047" s="43"/>
      <c r="F1047" s="234" t="s">
        <v>2212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176</v>
      </c>
      <c r="AU1047" s="20" t="s">
        <v>79</v>
      </c>
    </row>
    <row r="1048" s="2" customFormat="1" ht="16.5" customHeight="1">
      <c r="A1048" s="41"/>
      <c r="B1048" s="42"/>
      <c r="C1048" s="271" t="s">
        <v>2213</v>
      </c>
      <c r="D1048" s="271" t="s">
        <v>715</v>
      </c>
      <c r="E1048" s="272" t="s">
        <v>2214</v>
      </c>
      <c r="F1048" s="273" t="s">
        <v>2215</v>
      </c>
      <c r="G1048" s="274" t="s">
        <v>387</v>
      </c>
      <c r="H1048" s="275">
        <v>268.041</v>
      </c>
      <c r="I1048" s="276"/>
      <c r="J1048" s="277">
        <f>ROUND(I1048*H1048,2)</f>
        <v>0</v>
      </c>
      <c r="K1048" s="273" t="s">
        <v>19</v>
      </c>
      <c r="L1048" s="278"/>
      <c r="M1048" s="279" t="s">
        <v>19</v>
      </c>
      <c r="N1048" s="280" t="s">
        <v>40</v>
      </c>
      <c r="O1048" s="87"/>
      <c r="P1048" s="224">
        <f>O1048*H1048</f>
        <v>0</v>
      </c>
      <c r="Q1048" s="224">
        <v>0.00097000000000000005</v>
      </c>
      <c r="R1048" s="224">
        <f>Q1048*H1048</f>
        <v>0.25999977000000002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406</v>
      </c>
      <c r="AT1048" s="226" t="s">
        <v>715</v>
      </c>
      <c r="AU1048" s="226" t="s">
        <v>79</v>
      </c>
      <c r="AY1048" s="20" t="s">
        <v>161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77</v>
      </c>
      <c r="BK1048" s="227">
        <f>ROUND(I1048*H1048,2)</f>
        <v>0</v>
      </c>
      <c r="BL1048" s="20" t="s">
        <v>279</v>
      </c>
      <c r="BM1048" s="226" t="s">
        <v>2216</v>
      </c>
    </row>
    <row r="1049" s="13" customFormat="1">
      <c r="A1049" s="13"/>
      <c r="B1049" s="235"/>
      <c r="C1049" s="236"/>
      <c r="D1049" s="233" t="s">
        <v>178</v>
      </c>
      <c r="E1049" s="236"/>
      <c r="F1049" s="238" t="s">
        <v>2217</v>
      </c>
      <c r="G1049" s="236"/>
      <c r="H1049" s="239">
        <v>268.041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178</v>
      </c>
      <c r="AU1049" s="245" t="s">
        <v>79</v>
      </c>
      <c r="AV1049" s="13" t="s">
        <v>79</v>
      </c>
      <c r="AW1049" s="13" t="s">
        <v>4</v>
      </c>
      <c r="AX1049" s="13" t="s">
        <v>77</v>
      </c>
      <c r="AY1049" s="245" t="s">
        <v>161</v>
      </c>
    </row>
    <row r="1050" s="2" customFormat="1" ht="24.15" customHeight="1">
      <c r="A1050" s="41"/>
      <c r="B1050" s="42"/>
      <c r="C1050" s="215" t="s">
        <v>2218</v>
      </c>
      <c r="D1050" s="215" t="s">
        <v>163</v>
      </c>
      <c r="E1050" s="216" t="s">
        <v>2219</v>
      </c>
      <c r="F1050" s="217" t="s">
        <v>2220</v>
      </c>
      <c r="G1050" s="218" t="s">
        <v>166</v>
      </c>
      <c r="H1050" s="219">
        <v>221.09999999999999</v>
      </c>
      <c r="I1050" s="220"/>
      <c r="J1050" s="221">
        <f>ROUND(I1050*H1050,2)</f>
        <v>0</v>
      </c>
      <c r="K1050" s="217" t="s">
        <v>167</v>
      </c>
      <c r="L1050" s="47"/>
      <c r="M1050" s="222" t="s">
        <v>19</v>
      </c>
      <c r="N1050" s="223" t="s">
        <v>40</v>
      </c>
      <c r="O1050" s="87"/>
      <c r="P1050" s="224">
        <f>O1050*H1050</f>
        <v>0</v>
      </c>
      <c r="Q1050" s="224">
        <v>0.0090900000000000009</v>
      </c>
      <c r="R1050" s="224">
        <f>Q1050*H1050</f>
        <v>2.0097990000000001</v>
      </c>
      <c r="S1050" s="224">
        <v>0</v>
      </c>
      <c r="T1050" s="225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26" t="s">
        <v>279</v>
      </c>
      <c r="AT1050" s="226" t="s">
        <v>163</v>
      </c>
      <c r="AU1050" s="226" t="s">
        <v>79</v>
      </c>
      <c r="AY1050" s="20" t="s">
        <v>161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20" t="s">
        <v>77</v>
      </c>
      <c r="BK1050" s="227">
        <f>ROUND(I1050*H1050,2)</f>
        <v>0</v>
      </c>
      <c r="BL1050" s="20" t="s">
        <v>279</v>
      </c>
      <c r="BM1050" s="226" t="s">
        <v>2221</v>
      </c>
    </row>
    <row r="1051" s="2" customFormat="1">
      <c r="A1051" s="41"/>
      <c r="B1051" s="42"/>
      <c r="C1051" s="43"/>
      <c r="D1051" s="228" t="s">
        <v>170</v>
      </c>
      <c r="E1051" s="43"/>
      <c r="F1051" s="229" t="s">
        <v>2222</v>
      </c>
      <c r="G1051" s="43"/>
      <c r="H1051" s="43"/>
      <c r="I1051" s="230"/>
      <c r="J1051" s="43"/>
      <c r="K1051" s="43"/>
      <c r="L1051" s="47"/>
      <c r="M1051" s="231"/>
      <c r="N1051" s="232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170</v>
      </c>
      <c r="AU1051" s="20" t="s">
        <v>79</v>
      </c>
    </row>
    <row r="1052" s="13" customFormat="1">
      <c r="A1052" s="13"/>
      <c r="B1052" s="235"/>
      <c r="C1052" s="236"/>
      <c r="D1052" s="233" t="s">
        <v>178</v>
      </c>
      <c r="E1052" s="237" t="s">
        <v>19</v>
      </c>
      <c r="F1052" s="238" t="s">
        <v>2223</v>
      </c>
      <c r="G1052" s="236"/>
      <c r="H1052" s="239">
        <v>79.5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178</v>
      </c>
      <c r="AU1052" s="245" t="s">
        <v>79</v>
      </c>
      <c r="AV1052" s="13" t="s">
        <v>79</v>
      </c>
      <c r="AW1052" s="13" t="s">
        <v>31</v>
      </c>
      <c r="AX1052" s="13" t="s">
        <v>69</v>
      </c>
      <c r="AY1052" s="245" t="s">
        <v>161</v>
      </c>
    </row>
    <row r="1053" s="13" customFormat="1">
      <c r="A1053" s="13"/>
      <c r="B1053" s="235"/>
      <c r="C1053" s="236"/>
      <c r="D1053" s="233" t="s">
        <v>178</v>
      </c>
      <c r="E1053" s="237" t="s">
        <v>19</v>
      </c>
      <c r="F1053" s="238" t="s">
        <v>2224</v>
      </c>
      <c r="G1053" s="236"/>
      <c r="H1053" s="239">
        <v>42.299999999999997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178</v>
      </c>
      <c r="AU1053" s="245" t="s">
        <v>79</v>
      </c>
      <c r="AV1053" s="13" t="s">
        <v>79</v>
      </c>
      <c r="AW1053" s="13" t="s">
        <v>31</v>
      </c>
      <c r="AX1053" s="13" t="s">
        <v>69</v>
      </c>
      <c r="AY1053" s="245" t="s">
        <v>161</v>
      </c>
    </row>
    <row r="1054" s="16" customFormat="1">
      <c r="A1054" s="16"/>
      <c r="B1054" s="281"/>
      <c r="C1054" s="282"/>
      <c r="D1054" s="233" t="s">
        <v>178</v>
      </c>
      <c r="E1054" s="283" t="s">
        <v>625</v>
      </c>
      <c r="F1054" s="284" t="s">
        <v>2225</v>
      </c>
      <c r="G1054" s="282"/>
      <c r="H1054" s="285">
        <v>121.8</v>
      </c>
      <c r="I1054" s="286"/>
      <c r="J1054" s="282"/>
      <c r="K1054" s="282"/>
      <c r="L1054" s="287"/>
      <c r="M1054" s="288"/>
      <c r="N1054" s="289"/>
      <c r="O1054" s="289"/>
      <c r="P1054" s="289"/>
      <c r="Q1054" s="289"/>
      <c r="R1054" s="289"/>
      <c r="S1054" s="289"/>
      <c r="T1054" s="290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291" t="s">
        <v>178</v>
      </c>
      <c r="AU1054" s="291" t="s">
        <v>79</v>
      </c>
      <c r="AV1054" s="16" t="s">
        <v>180</v>
      </c>
      <c r="AW1054" s="16" t="s">
        <v>31</v>
      </c>
      <c r="AX1054" s="16" t="s">
        <v>69</v>
      </c>
      <c r="AY1054" s="291" t="s">
        <v>161</v>
      </c>
    </row>
    <row r="1055" s="13" customFormat="1">
      <c r="A1055" s="13"/>
      <c r="B1055" s="235"/>
      <c r="C1055" s="236"/>
      <c r="D1055" s="233" t="s">
        <v>178</v>
      </c>
      <c r="E1055" s="237" t="s">
        <v>617</v>
      </c>
      <c r="F1055" s="238" t="s">
        <v>2226</v>
      </c>
      <c r="G1055" s="236"/>
      <c r="H1055" s="239">
        <v>99.299999999999997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178</v>
      </c>
      <c r="AU1055" s="245" t="s">
        <v>79</v>
      </c>
      <c r="AV1055" s="13" t="s">
        <v>79</v>
      </c>
      <c r="AW1055" s="13" t="s">
        <v>31</v>
      </c>
      <c r="AX1055" s="13" t="s">
        <v>69</v>
      </c>
      <c r="AY1055" s="245" t="s">
        <v>161</v>
      </c>
    </row>
    <row r="1056" s="15" customFormat="1">
      <c r="A1056" s="15"/>
      <c r="B1056" s="256"/>
      <c r="C1056" s="257"/>
      <c r="D1056" s="233" t="s">
        <v>178</v>
      </c>
      <c r="E1056" s="258" t="s">
        <v>19</v>
      </c>
      <c r="F1056" s="259" t="s">
        <v>221</v>
      </c>
      <c r="G1056" s="257"/>
      <c r="H1056" s="260">
        <v>221.09999999999999</v>
      </c>
      <c r="I1056" s="261"/>
      <c r="J1056" s="257"/>
      <c r="K1056" s="257"/>
      <c r="L1056" s="262"/>
      <c r="M1056" s="263"/>
      <c r="N1056" s="264"/>
      <c r="O1056" s="264"/>
      <c r="P1056" s="264"/>
      <c r="Q1056" s="264"/>
      <c r="R1056" s="264"/>
      <c r="S1056" s="264"/>
      <c r="T1056" s="26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6" t="s">
        <v>178</v>
      </c>
      <c r="AU1056" s="266" t="s">
        <v>79</v>
      </c>
      <c r="AV1056" s="15" t="s">
        <v>168</v>
      </c>
      <c r="AW1056" s="15" t="s">
        <v>31</v>
      </c>
      <c r="AX1056" s="15" t="s">
        <v>77</v>
      </c>
      <c r="AY1056" s="266" t="s">
        <v>161</v>
      </c>
    </row>
    <row r="1057" s="2" customFormat="1" ht="21.75" customHeight="1">
      <c r="A1057" s="41"/>
      <c r="B1057" s="42"/>
      <c r="C1057" s="271" t="s">
        <v>2227</v>
      </c>
      <c r="D1057" s="271" t="s">
        <v>715</v>
      </c>
      <c r="E1057" s="272" t="s">
        <v>2228</v>
      </c>
      <c r="F1057" s="273" t="s">
        <v>2229</v>
      </c>
      <c r="G1057" s="274" t="s">
        <v>166</v>
      </c>
      <c r="H1057" s="275">
        <v>254.26499999999999</v>
      </c>
      <c r="I1057" s="276"/>
      <c r="J1057" s="277">
        <f>ROUND(I1057*H1057,2)</f>
        <v>0</v>
      </c>
      <c r="K1057" s="273" t="s">
        <v>167</v>
      </c>
      <c r="L1057" s="278"/>
      <c r="M1057" s="279" t="s">
        <v>19</v>
      </c>
      <c r="N1057" s="280" t="s">
        <v>40</v>
      </c>
      <c r="O1057" s="87"/>
      <c r="P1057" s="224">
        <f>O1057*H1057</f>
        <v>0</v>
      </c>
      <c r="Q1057" s="224">
        <v>0.021999999999999999</v>
      </c>
      <c r="R1057" s="224">
        <f>Q1057*H1057</f>
        <v>5.5938299999999996</v>
      </c>
      <c r="S1057" s="224">
        <v>0</v>
      </c>
      <c r="T1057" s="225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6" t="s">
        <v>406</v>
      </c>
      <c r="AT1057" s="226" t="s">
        <v>715</v>
      </c>
      <c r="AU1057" s="226" t="s">
        <v>79</v>
      </c>
      <c r="AY1057" s="20" t="s">
        <v>161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20" t="s">
        <v>77</v>
      </c>
      <c r="BK1057" s="227">
        <f>ROUND(I1057*H1057,2)</f>
        <v>0</v>
      </c>
      <c r="BL1057" s="20" t="s">
        <v>279</v>
      </c>
      <c r="BM1057" s="226" t="s">
        <v>2230</v>
      </c>
    </row>
    <row r="1058" s="13" customFormat="1">
      <c r="A1058" s="13"/>
      <c r="B1058" s="235"/>
      <c r="C1058" s="236"/>
      <c r="D1058" s="233" t="s">
        <v>178</v>
      </c>
      <c r="E1058" s="236"/>
      <c r="F1058" s="238" t="s">
        <v>2231</v>
      </c>
      <c r="G1058" s="236"/>
      <c r="H1058" s="239">
        <v>254.26499999999999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178</v>
      </c>
      <c r="AU1058" s="245" t="s">
        <v>79</v>
      </c>
      <c r="AV1058" s="13" t="s">
        <v>79</v>
      </c>
      <c r="AW1058" s="13" t="s">
        <v>4</v>
      </c>
      <c r="AX1058" s="13" t="s">
        <v>77</v>
      </c>
      <c r="AY1058" s="245" t="s">
        <v>161</v>
      </c>
    </row>
    <row r="1059" s="2" customFormat="1" ht="16.5" customHeight="1">
      <c r="A1059" s="41"/>
      <c r="B1059" s="42"/>
      <c r="C1059" s="215" t="s">
        <v>2232</v>
      </c>
      <c r="D1059" s="215" t="s">
        <v>163</v>
      </c>
      <c r="E1059" s="216" t="s">
        <v>2233</v>
      </c>
      <c r="F1059" s="217" t="s">
        <v>2234</v>
      </c>
      <c r="G1059" s="218" t="s">
        <v>166</v>
      </c>
      <c r="H1059" s="219">
        <v>121.8</v>
      </c>
      <c r="I1059" s="220"/>
      <c r="J1059" s="221">
        <f>ROUND(I1059*H1059,2)</f>
        <v>0</v>
      </c>
      <c r="K1059" s="217" t="s">
        <v>167</v>
      </c>
      <c r="L1059" s="47"/>
      <c r="M1059" s="222" t="s">
        <v>19</v>
      </c>
      <c r="N1059" s="223" t="s">
        <v>40</v>
      </c>
      <c r="O1059" s="87"/>
      <c r="P1059" s="224">
        <f>O1059*H1059</f>
        <v>0</v>
      </c>
      <c r="Q1059" s="224">
        <v>0.0015</v>
      </c>
      <c r="R1059" s="224">
        <f>Q1059*H1059</f>
        <v>0.1827</v>
      </c>
      <c r="S1059" s="224">
        <v>0</v>
      </c>
      <c r="T1059" s="225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6" t="s">
        <v>279</v>
      </c>
      <c r="AT1059" s="226" t="s">
        <v>163</v>
      </c>
      <c r="AU1059" s="226" t="s">
        <v>79</v>
      </c>
      <c r="AY1059" s="20" t="s">
        <v>161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20" t="s">
        <v>77</v>
      </c>
      <c r="BK1059" s="227">
        <f>ROUND(I1059*H1059,2)</f>
        <v>0</v>
      </c>
      <c r="BL1059" s="20" t="s">
        <v>279</v>
      </c>
      <c r="BM1059" s="226" t="s">
        <v>2235</v>
      </c>
    </row>
    <row r="1060" s="2" customFormat="1">
      <c r="A1060" s="41"/>
      <c r="B1060" s="42"/>
      <c r="C1060" s="43"/>
      <c r="D1060" s="228" t="s">
        <v>170</v>
      </c>
      <c r="E1060" s="43"/>
      <c r="F1060" s="229" t="s">
        <v>2236</v>
      </c>
      <c r="G1060" s="43"/>
      <c r="H1060" s="43"/>
      <c r="I1060" s="230"/>
      <c r="J1060" s="43"/>
      <c r="K1060" s="43"/>
      <c r="L1060" s="47"/>
      <c r="M1060" s="231"/>
      <c r="N1060" s="232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170</v>
      </c>
      <c r="AU1060" s="20" t="s">
        <v>79</v>
      </c>
    </row>
    <row r="1061" s="13" customFormat="1">
      <c r="A1061" s="13"/>
      <c r="B1061" s="235"/>
      <c r="C1061" s="236"/>
      <c r="D1061" s="233" t="s">
        <v>178</v>
      </c>
      <c r="E1061" s="237" t="s">
        <v>19</v>
      </c>
      <c r="F1061" s="238" t="s">
        <v>625</v>
      </c>
      <c r="G1061" s="236"/>
      <c r="H1061" s="239">
        <v>121.8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178</v>
      </c>
      <c r="AU1061" s="245" t="s">
        <v>79</v>
      </c>
      <c r="AV1061" s="13" t="s">
        <v>79</v>
      </c>
      <c r="AW1061" s="13" t="s">
        <v>31</v>
      </c>
      <c r="AX1061" s="13" t="s">
        <v>77</v>
      </c>
      <c r="AY1061" s="245" t="s">
        <v>161</v>
      </c>
    </row>
    <row r="1062" s="2" customFormat="1" ht="16.5" customHeight="1">
      <c r="A1062" s="41"/>
      <c r="B1062" s="42"/>
      <c r="C1062" s="215" t="s">
        <v>2237</v>
      </c>
      <c r="D1062" s="215" t="s">
        <v>163</v>
      </c>
      <c r="E1062" s="216" t="s">
        <v>2238</v>
      </c>
      <c r="F1062" s="217" t="s">
        <v>2239</v>
      </c>
      <c r="G1062" s="218" t="s">
        <v>1476</v>
      </c>
      <c r="H1062" s="219">
        <v>1</v>
      </c>
      <c r="I1062" s="220"/>
      <c r="J1062" s="221">
        <f>ROUND(I1062*H1062,2)</f>
        <v>0</v>
      </c>
      <c r="K1062" s="217" t="s">
        <v>19</v>
      </c>
      <c r="L1062" s="47"/>
      <c r="M1062" s="222" t="s">
        <v>19</v>
      </c>
      <c r="N1062" s="223" t="s">
        <v>40</v>
      </c>
      <c r="O1062" s="87"/>
      <c r="P1062" s="224">
        <f>O1062*H1062</f>
        <v>0</v>
      </c>
      <c r="Q1062" s="224">
        <v>3.0000000000000001E-05</v>
      </c>
      <c r="R1062" s="224">
        <f>Q1062*H1062</f>
        <v>3.0000000000000001E-05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279</v>
      </c>
      <c r="AT1062" s="226" t="s">
        <v>163</v>
      </c>
      <c r="AU1062" s="226" t="s">
        <v>79</v>
      </c>
      <c r="AY1062" s="20" t="s">
        <v>161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77</v>
      </c>
      <c r="BK1062" s="227">
        <f>ROUND(I1062*H1062,2)</f>
        <v>0</v>
      </c>
      <c r="BL1062" s="20" t="s">
        <v>279</v>
      </c>
      <c r="BM1062" s="226" t="s">
        <v>2240</v>
      </c>
    </row>
    <row r="1063" s="2" customFormat="1">
      <c r="A1063" s="41"/>
      <c r="B1063" s="42"/>
      <c r="C1063" s="43"/>
      <c r="D1063" s="233" t="s">
        <v>176</v>
      </c>
      <c r="E1063" s="43"/>
      <c r="F1063" s="234" t="s">
        <v>2241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176</v>
      </c>
      <c r="AU1063" s="20" t="s">
        <v>79</v>
      </c>
    </row>
    <row r="1064" s="2" customFormat="1" ht="16.5" customHeight="1">
      <c r="A1064" s="41"/>
      <c r="B1064" s="42"/>
      <c r="C1064" s="215" t="s">
        <v>2242</v>
      </c>
      <c r="D1064" s="215" t="s">
        <v>163</v>
      </c>
      <c r="E1064" s="216" t="s">
        <v>2243</v>
      </c>
      <c r="F1064" s="217" t="s">
        <v>2244</v>
      </c>
      <c r="G1064" s="218" t="s">
        <v>1476</v>
      </c>
      <c r="H1064" s="219">
        <v>1</v>
      </c>
      <c r="I1064" s="220"/>
      <c r="J1064" s="221">
        <f>ROUND(I1064*H1064,2)</f>
        <v>0</v>
      </c>
      <c r="K1064" s="217" t="s">
        <v>19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5.0000000000000002E-05</v>
      </c>
      <c r="R1064" s="224">
        <f>Q1064*H1064</f>
        <v>5.0000000000000002E-05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279</v>
      </c>
      <c r="AT1064" s="226" t="s">
        <v>163</v>
      </c>
      <c r="AU1064" s="226" t="s">
        <v>79</v>
      </c>
      <c r="AY1064" s="20" t="s">
        <v>161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279</v>
      </c>
      <c r="BM1064" s="226" t="s">
        <v>2245</v>
      </c>
    </row>
    <row r="1065" s="2" customFormat="1">
      <c r="A1065" s="41"/>
      <c r="B1065" s="42"/>
      <c r="C1065" s="43"/>
      <c r="D1065" s="233" t="s">
        <v>176</v>
      </c>
      <c r="E1065" s="43"/>
      <c r="F1065" s="234" t="s">
        <v>2246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176</v>
      </c>
      <c r="AU1065" s="20" t="s">
        <v>79</v>
      </c>
    </row>
    <row r="1066" s="2" customFormat="1" ht="24.15" customHeight="1">
      <c r="A1066" s="41"/>
      <c r="B1066" s="42"/>
      <c r="C1066" s="215" t="s">
        <v>2247</v>
      </c>
      <c r="D1066" s="215" t="s">
        <v>163</v>
      </c>
      <c r="E1066" s="216" t="s">
        <v>2248</v>
      </c>
      <c r="F1066" s="217" t="s">
        <v>2249</v>
      </c>
      <c r="G1066" s="218" t="s">
        <v>214</v>
      </c>
      <c r="H1066" s="219">
        <v>8.7089999999999996</v>
      </c>
      <c r="I1066" s="220"/>
      <c r="J1066" s="221">
        <f>ROUND(I1066*H1066,2)</f>
        <v>0</v>
      </c>
      <c r="K1066" s="217" t="s">
        <v>167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279</v>
      </c>
      <c r="AT1066" s="226" t="s">
        <v>163</v>
      </c>
      <c r="AU1066" s="226" t="s">
        <v>79</v>
      </c>
      <c r="AY1066" s="20" t="s">
        <v>161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279</v>
      </c>
      <c r="BM1066" s="226" t="s">
        <v>2250</v>
      </c>
    </row>
    <row r="1067" s="2" customFormat="1">
      <c r="A1067" s="41"/>
      <c r="B1067" s="42"/>
      <c r="C1067" s="43"/>
      <c r="D1067" s="228" t="s">
        <v>170</v>
      </c>
      <c r="E1067" s="43"/>
      <c r="F1067" s="229" t="s">
        <v>2251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170</v>
      </c>
      <c r="AU1067" s="20" t="s">
        <v>79</v>
      </c>
    </row>
    <row r="1068" s="12" customFormat="1" ht="22.8" customHeight="1">
      <c r="A1068" s="12"/>
      <c r="B1068" s="199"/>
      <c r="C1068" s="200"/>
      <c r="D1068" s="201" t="s">
        <v>68</v>
      </c>
      <c r="E1068" s="213" t="s">
        <v>567</v>
      </c>
      <c r="F1068" s="213" t="s">
        <v>568</v>
      </c>
      <c r="G1068" s="200"/>
      <c r="H1068" s="200"/>
      <c r="I1068" s="203"/>
      <c r="J1068" s="214">
        <f>BK1068</f>
        <v>0</v>
      </c>
      <c r="K1068" s="200"/>
      <c r="L1068" s="205"/>
      <c r="M1068" s="206"/>
      <c r="N1068" s="207"/>
      <c r="O1068" s="207"/>
      <c r="P1068" s="208">
        <f>SUM(P1069:P1102)</f>
        <v>0</v>
      </c>
      <c r="Q1068" s="207"/>
      <c r="R1068" s="208">
        <f>SUM(R1069:R1102)</f>
        <v>3.9070260000000006</v>
      </c>
      <c r="S1068" s="207"/>
      <c r="T1068" s="209">
        <f>SUM(T1069:T1102)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10" t="s">
        <v>79</v>
      </c>
      <c r="AT1068" s="211" t="s">
        <v>68</v>
      </c>
      <c r="AU1068" s="211" t="s">
        <v>77</v>
      </c>
      <c r="AY1068" s="210" t="s">
        <v>161</v>
      </c>
      <c r="BK1068" s="212">
        <f>SUM(BK1069:BK1102)</f>
        <v>0</v>
      </c>
    </row>
    <row r="1069" s="2" customFormat="1" ht="16.5" customHeight="1">
      <c r="A1069" s="41"/>
      <c r="B1069" s="42"/>
      <c r="C1069" s="215" t="s">
        <v>2252</v>
      </c>
      <c r="D1069" s="215" t="s">
        <v>163</v>
      </c>
      <c r="E1069" s="216" t="s">
        <v>2253</v>
      </c>
      <c r="F1069" s="217" t="s">
        <v>2254</v>
      </c>
      <c r="G1069" s="218" t="s">
        <v>166</v>
      </c>
      <c r="H1069" s="219">
        <v>419.10000000000002</v>
      </c>
      <c r="I1069" s="220"/>
      <c r="J1069" s="221">
        <f>ROUND(I1069*H1069,2)</f>
        <v>0</v>
      </c>
      <c r="K1069" s="217" t="s">
        <v>167</v>
      </c>
      <c r="L1069" s="47"/>
      <c r="M1069" s="222" t="s">
        <v>19</v>
      </c>
      <c r="N1069" s="223" t="s">
        <v>40</v>
      </c>
      <c r="O1069" s="87"/>
      <c r="P1069" s="224">
        <f>O1069*H1069</f>
        <v>0</v>
      </c>
      <c r="Q1069" s="224">
        <v>0</v>
      </c>
      <c r="R1069" s="224">
        <f>Q1069*H1069</f>
        <v>0</v>
      </c>
      <c r="S1069" s="224">
        <v>0</v>
      </c>
      <c r="T1069" s="225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6" t="s">
        <v>279</v>
      </c>
      <c r="AT1069" s="226" t="s">
        <v>163</v>
      </c>
      <c r="AU1069" s="226" t="s">
        <v>79</v>
      </c>
      <c r="AY1069" s="20" t="s">
        <v>161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20" t="s">
        <v>77</v>
      </c>
      <c r="BK1069" s="227">
        <f>ROUND(I1069*H1069,2)</f>
        <v>0</v>
      </c>
      <c r="BL1069" s="20" t="s">
        <v>279</v>
      </c>
      <c r="BM1069" s="226" t="s">
        <v>2255</v>
      </c>
    </row>
    <row r="1070" s="2" customFormat="1">
      <c r="A1070" s="41"/>
      <c r="B1070" s="42"/>
      <c r="C1070" s="43"/>
      <c r="D1070" s="228" t="s">
        <v>170</v>
      </c>
      <c r="E1070" s="43"/>
      <c r="F1070" s="229" t="s">
        <v>2256</v>
      </c>
      <c r="G1070" s="43"/>
      <c r="H1070" s="43"/>
      <c r="I1070" s="230"/>
      <c r="J1070" s="43"/>
      <c r="K1070" s="43"/>
      <c r="L1070" s="47"/>
      <c r="M1070" s="231"/>
      <c r="N1070" s="232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170</v>
      </c>
      <c r="AU1070" s="20" t="s">
        <v>79</v>
      </c>
    </row>
    <row r="1071" s="13" customFormat="1">
      <c r="A1071" s="13"/>
      <c r="B1071" s="235"/>
      <c r="C1071" s="236"/>
      <c r="D1071" s="233" t="s">
        <v>178</v>
      </c>
      <c r="E1071" s="237" t="s">
        <v>19</v>
      </c>
      <c r="F1071" s="238" t="s">
        <v>2257</v>
      </c>
      <c r="G1071" s="236"/>
      <c r="H1071" s="239">
        <v>419.10000000000002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178</v>
      </c>
      <c r="AU1071" s="245" t="s">
        <v>79</v>
      </c>
      <c r="AV1071" s="13" t="s">
        <v>79</v>
      </c>
      <c r="AW1071" s="13" t="s">
        <v>31</v>
      </c>
      <c r="AX1071" s="13" t="s">
        <v>77</v>
      </c>
      <c r="AY1071" s="245" t="s">
        <v>161</v>
      </c>
    </row>
    <row r="1072" s="2" customFormat="1" ht="16.5" customHeight="1">
      <c r="A1072" s="41"/>
      <c r="B1072" s="42"/>
      <c r="C1072" s="215" t="s">
        <v>2258</v>
      </c>
      <c r="D1072" s="215" t="s">
        <v>163</v>
      </c>
      <c r="E1072" s="216" t="s">
        <v>2259</v>
      </c>
      <c r="F1072" s="217" t="s">
        <v>2260</v>
      </c>
      <c r="G1072" s="218" t="s">
        <v>166</v>
      </c>
      <c r="H1072" s="219">
        <v>419.10000000000002</v>
      </c>
      <c r="I1072" s="220"/>
      <c r="J1072" s="221">
        <f>ROUND(I1072*H1072,2)</f>
        <v>0</v>
      </c>
      <c r="K1072" s="217" t="s">
        <v>167</v>
      </c>
      <c r="L1072" s="47"/>
      <c r="M1072" s="222" t="s">
        <v>19</v>
      </c>
      <c r="N1072" s="223" t="s">
        <v>40</v>
      </c>
      <c r="O1072" s="87"/>
      <c r="P1072" s="224">
        <f>O1072*H1072</f>
        <v>0</v>
      </c>
      <c r="Q1072" s="224">
        <v>0.00020000000000000001</v>
      </c>
      <c r="R1072" s="224">
        <f>Q1072*H1072</f>
        <v>0.083820000000000006</v>
      </c>
      <c r="S1072" s="224">
        <v>0</v>
      </c>
      <c r="T1072" s="225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26" t="s">
        <v>279</v>
      </c>
      <c r="AT1072" s="226" t="s">
        <v>163</v>
      </c>
      <c r="AU1072" s="226" t="s">
        <v>79</v>
      </c>
      <c r="AY1072" s="20" t="s">
        <v>161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20" t="s">
        <v>77</v>
      </c>
      <c r="BK1072" s="227">
        <f>ROUND(I1072*H1072,2)</f>
        <v>0</v>
      </c>
      <c r="BL1072" s="20" t="s">
        <v>279</v>
      </c>
      <c r="BM1072" s="226" t="s">
        <v>2261</v>
      </c>
    </row>
    <row r="1073" s="2" customFormat="1">
      <c r="A1073" s="41"/>
      <c r="B1073" s="42"/>
      <c r="C1073" s="43"/>
      <c r="D1073" s="228" t="s">
        <v>170</v>
      </c>
      <c r="E1073" s="43"/>
      <c r="F1073" s="229" t="s">
        <v>2262</v>
      </c>
      <c r="G1073" s="43"/>
      <c r="H1073" s="43"/>
      <c r="I1073" s="230"/>
      <c r="J1073" s="43"/>
      <c r="K1073" s="43"/>
      <c r="L1073" s="47"/>
      <c r="M1073" s="231"/>
      <c r="N1073" s="232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170</v>
      </c>
      <c r="AU1073" s="20" t="s">
        <v>79</v>
      </c>
    </row>
    <row r="1074" s="13" customFormat="1">
      <c r="A1074" s="13"/>
      <c r="B1074" s="235"/>
      <c r="C1074" s="236"/>
      <c r="D1074" s="233" t="s">
        <v>178</v>
      </c>
      <c r="E1074" s="237" t="s">
        <v>19</v>
      </c>
      <c r="F1074" s="238" t="s">
        <v>2257</v>
      </c>
      <c r="G1074" s="236"/>
      <c r="H1074" s="239">
        <v>419.10000000000002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178</v>
      </c>
      <c r="AU1074" s="245" t="s">
        <v>79</v>
      </c>
      <c r="AV1074" s="13" t="s">
        <v>79</v>
      </c>
      <c r="AW1074" s="13" t="s">
        <v>31</v>
      </c>
      <c r="AX1074" s="13" t="s">
        <v>77</v>
      </c>
      <c r="AY1074" s="245" t="s">
        <v>161</v>
      </c>
    </row>
    <row r="1075" s="2" customFormat="1" ht="24.15" customHeight="1">
      <c r="A1075" s="41"/>
      <c r="B1075" s="42"/>
      <c r="C1075" s="215" t="s">
        <v>2263</v>
      </c>
      <c r="D1075" s="215" t="s">
        <v>163</v>
      </c>
      <c r="E1075" s="216" t="s">
        <v>2264</v>
      </c>
      <c r="F1075" s="217" t="s">
        <v>2265</v>
      </c>
      <c r="G1075" s="218" t="s">
        <v>166</v>
      </c>
      <c r="H1075" s="219">
        <v>419.10000000000002</v>
      </c>
      <c r="I1075" s="220"/>
      <c r="J1075" s="221">
        <f>ROUND(I1075*H1075,2)</f>
        <v>0</v>
      </c>
      <c r="K1075" s="217" t="s">
        <v>167</v>
      </c>
      <c r="L1075" s="47"/>
      <c r="M1075" s="222" t="s">
        <v>19</v>
      </c>
      <c r="N1075" s="223" t="s">
        <v>40</v>
      </c>
      <c r="O1075" s="87"/>
      <c r="P1075" s="224">
        <f>O1075*H1075</f>
        <v>0</v>
      </c>
      <c r="Q1075" s="224">
        <v>0.0044999999999999997</v>
      </c>
      <c r="R1075" s="224">
        <f>Q1075*H1075</f>
        <v>1.88595</v>
      </c>
      <c r="S1075" s="224">
        <v>0</v>
      </c>
      <c r="T1075" s="225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6" t="s">
        <v>279</v>
      </c>
      <c r="AT1075" s="226" t="s">
        <v>163</v>
      </c>
      <c r="AU1075" s="226" t="s">
        <v>79</v>
      </c>
      <c r="AY1075" s="20" t="s">
        <v>161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20" t="s">
        <v>77</v>
      </c>
      <c r="BK1075" s="227">
        <f>ROUND(I1075*H1075,2)</f>
        <v>0</v>
      </c>
      <c r="BL1075" s="20" t="s">
        <v>279</v>
      </c>
      <c r="BM1075" s="226" t="s">
        <v>2266</v>
      </c>
    </row>
    <row r="1076" s="2" customFormat="1">
      <c r="A1076" s="41"/>
      <c r="B1076" s="42"/>
      <c r="C1076" s="43"/>
      <c r="D1076" s="228" t="s">
        <v>170</v>
      </c>
      <c r="E1076" s="43"/>
      <c r="F1076" s="229" t="s">
        <v>2267</v>
      </c>
      <c r="G1076" s="43"/>
      <c r="H1076" s="43"/>
      <c r="I1076" s="230"/>
      <c r="J1076" s="43"/>
      <c r="K1076" s="43"/>
      <c r="L1076" s="47"/>
      <c r="M1076" s="231"/>
      <c r="N1076" s="232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170</v>
      </c>
      <c r="AU1076" s="20" t="s">
        <v>79</v>
      </c>
    </row>
    <row r="1077" s="13" customFormat="1">
      <c r="A1077" s="13"/>
      <c r="B1077" s="235"/>
      <c r="C1077" s="236"/>
      <c r="D1077" s="233" t="s">
        <v>178</v>
      </c>
      <c r="E1077" s="237" t="s">
        <v>19</v>
      </c>
      <c r="F1077" s="238" t="s">
        <v>2257</v>
      </c>
      <c r="G1077" s="236"/>
      <c r="H1077" s="239">
        <v>419.10000000000002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178</v>
      </c>
      <c r="AU1077" s="245" t="s">
        <v>79</v>
      </c>
      <c r="AV1077" s="13" t="s">
        <v>79</v>
      </c>
      <c r="AW1077" s="13" t="s">
        <v>31</v>
      </c>
      <c r="AX1077" s="13" t="s">
        <v>77</v>
      </c>
      <c r="AY1077" s="245" t="s">
        <v>161</v>
      </c>
    </row>
    <row r="1078" s="2" customFormat="1" ht="16.5" customHeight="1">
      <c r="A1078" s="41"/>
      <c r="B1078" s="42"/>
      <c r="C1078" s="215" t="s">
        <v>2268</v>
      </c>
      <c r="D1078" s="215" t="s">
        <v>163</v>
      </c>
      <c r="E1078" s="216" t="s">
        <v>2269</v>
      </c>
      <c r="F1078" s="217" t="s">
        <v>2270</v>
      </c>
      <c r="G1078" s="218" t="s">
        <v>166</v>
      </c>
      <c r="H1078" s="219">
        <v>419.10000000000002</v>
      </c>
      <c r="I1078" s="220"/>
      <c r="J1078" s="221">
        <f>ROUND(I1078*H1078,2)</f>
        <v>0</v>
      </c>
      <c r="K1078" s="217" t="s">
        <v>167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0.00069999999999999999</v>
      </c>
      <c r="R1078" s="224">
        <f>Q1078*H1078</f>
        <v>0.29337000000000002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279</v>
      </c>
      <c r="AT1078" s="226" t="s">
        <v>163</v>
      </c>
      <c r="AU1078" s="226" t="s">
        <v>79</v>
      </c>
      <c r="AY1078" s="20" t="s">
        <v>161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279</v>
      </c>
      <c r="BM1078" s="226" t="s">
        <v>2271</v>
      </c>
    </row>
    <row r="1079" s="2" customFormat="1">
      <c r="A1079" s="41"/>
      <c r="B1079" s="42"/>
      <c r="C1079" s="43"/>
      <c r="D1079" s="228" t="s">
        <v>170</v>
      </c>
      <c r="E1079" s="43"/>
      <c r="F1079" s="229" t="s">
        <v>2272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170</v>
      </c>
      <c r="AU1079" s="20" t="s">
        <v>79</v>
      </c>
    </row>
    <row r="1080" s="13" customFormat="1">
      <c r="A1080" s="13"/>
      <c r="B1080" s="235"/>
      <c r="C1080" s="236"/>
      <c r="D1080" s="233" t="s">
        <v>178</v>
      </c>
      <c r="E1080" s="237" t="s">
        <v>19</v>
      </c>
      <c r="F1080" s="238" t="s">
        <v>2273</v>
      </c>
      <c r="G1080" s="236"/>
      <c r="H1080" s="239">
        <v>44.600000000000001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178</v>
      </c>
      <c r="AU1080" s="245" t="s">
        <v>79</v>
      </c>
      <c r="AV1080" s="13" t="s">
        <v>79</v>
      </c>
      <c r="AW1080" s="13" t="s">
        <v>31</v>
      </c>
      <c r="AX1080" s="13" t="s">
        <v>69</v>
      </c>
      <c r="AY1080" s="245" t="s">
        <v>161</v>
      </c>
    </row>
    <row r="1081" s="13" customFormat="1">
      <c r="A1081" s="13"/>
      <c r="B1081" s="235"/>
      <c r="C1081" s="236"/>
      <c r="D1081" s="233" t="s">
        <v>178</v>
      </c>
      <c r="E1081" s="237" t="s">
        <v>19</v>
      </c>
      <c r="F1081" s="238" t="s">
        <v>2274</v>
      </c>
      <c r="G1081" s="236"/>
      <c r="H1081" s="239">
        <v>53.200000000000003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178</v>
      </c>
      <c r="AU1081" s="245" t="s">
        <v>79</v>
      </c>
      <c r="AV1081" s="13" t="s">
        <v>79</v>
      </c>
      <c r="AW1081" s="13" t="s">
        <v>31</v>
      </c>
      <c r="AX1081" s="13" t="s">
        <v>69</v>
      </c>
      <c r="AY1081" s="245" t="s">
        <v>161</v>
      </c>
    </row>
    <row r="1082" s="16" customFormat="1">
      <c r="A1082" s="16"/>
      <c r="B1082" s="281"/>
      <c r="C1082" s="282"/>
      <c r="D1082" s="233" t="s">
        <v>178</v>
      </c>
      <c r="E1082" s="283" t="s">
        <v>611</v>
      </c>
      <c r="F1082" s="284" t="s">
        <v>2275</v>
      </c>
      <c r="G1082" s="282"/>
      <c r="H1082" s="285">
        <v>97.799999999999997</v>
      </c>
      <c r="I1082" s="286"/>
      <c r="J1082" s="282"/>
      <c r="K1082" s="282"/>
      <c r="L1082" s="287"/>
      <c r="M1082" s="288"/>
      <c r="N1082" s="289"/>
      <c r="O1082" s="289"/>
      <c r="P1082" s="289"/>
      <c r="Q1082" s="289"/>
      <c r="R1082" s="289"/>
      <c r="S1082" s="289"/>
      <c r="T1082" s="290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91" t="s">
        <v>178</v>
      </c>
      <c r="AU1082" s="291" t="s">
        <v>79</v>
      </c>
      <c r="AV1082" s="16" t="s">
        <v>180</v>
      </c>
      <c r="AW1082" s="16" t="s">
        <v>31</v>
      </c>
      <c r="AX1082" s="16" t="s">
        <v>69</v>
      </c>
      <c r="AY1082" s="291" t="s">
        <v>161</v>
      </c>
    </row>
    <row r="1083" s="13" customFormat="1">
      <c r="A1083" s="13"/>
      <c r="B1083" s="235"/>
      <c r="C1083" s="236"/>
      <c r="D1083" s="233" t="s">
        <v>178</v>
      </c>
      <c r="E1083" s="237" t="s">
        <v>19</v>
      </c>
      <c r="F1083" s="238" t="s">
        <v>2276</v>
      </c>
      <c r="G1083" s="236"/>
      <c r="H1083" s="239">
        <v>185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178</v>
      </c>
      <c r="AU1083" s="245" t="s">
        <v>79</v>
      </c>
      <c r="AV1083" s="13" t="s">
        <v>79</v>
      </c>
      <c r="AW1083" s="13" t="s">
        <v>31</v>
      </c>
      <c r="AX1083" s="13" t="s">
        <v>69</v>
      </c>
      <c r="AY1083" s="245" t="s">
        <v>161</v>
      </c>
    </row>
    <row r="1084" s="16" customFormat="1">
      <c r="A1084" s="16"/>
      <c r="B1084" s="281"/>
      <c r="C1084" s="282"/>
      <c r="D1084" s="233" t="s">
        <v>178</v>
      </c>
      <c r="E1084" s="283" t="s">
        <v>614</v>
      </c>
      <c r="F1084" s="284" t="s">
        <v>2277</v>
      </c>
      <c r="G1084" s="282"/>
      <c r="H1084" s="285">
        <v>185</v>
      </c>
      <c r="I1084" s="286"/>
      <c r="J1084" s="282"/>
      <c r="K1084" s="282"/>
      <c r="L1084" s="287"/>
      <c r="M1084" s="288"/>
      <c r="N1084" s="289"/>
      <c r="O1084" s="289"/>
      <c r="P1084" s="289"/>
      <c r="Q1084" s="289"/>
      <c r="R1084" s="289"/>
      <c r="S1084" s="289"/>
      <c r="T1084" s="290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91" t="s">
        <v>178</v>
      </c>
      <c r="AU1084" s="291" t="s">
        <v>79</v>
      </c>
      <c r="AV1084" s="16" t="s">
        <v>180</v>
      </c>
      <c r="AW1084" s="16" t="s">
        <v>31</v>
      </c>
      <c r="AX1084" s="16" t="s">
        <v>69</v>
      </c>
      <c r="AY1084" s="291" t="s">
        <v>161</v>
      </c>
    </row>
    <row r="1085" s="13" customFormat="1">
      <c r="A1085" s="13"/>
      <c r="B1085" s="235"/>
      <c r="C1085" s="236"/>
      <c r="D1085" s="233" t="s">
        <v>178</v>
      </c>
      <c r="E1085" s="237" t="s">
        <v>19</v>
      </c>
      <c r="F1085" s="238" t="s">
        <v>2278</v>
      </c>
      <c r="G1085" s="236"/>
      <c r="H1085" s="239">
        <v>23.600000000000001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178</v>
      </c>
      <c r="AU1085" s="245" t="s">
        <v>79</v>
      </c>
      <c r="AV1085" s="13" t="s">
        <v>79</v>
      </c>
      <c r="AW1085" s="13" t="s">
        <v>31</v>
      </c>
      <c r="AX1085" s="13" t="s">
        <v>69</v>
      </c>
      <c r="AY1085" s="245" t="s">
        <v>161</v>
      </c>
    </row>
    <row r="1086" s="13" customFormat="1">
      <c r="A1086" s="13"/>
      <c r="B1086" s="235"/>
      <c r="C1086" s="236"/>
      <c r="D1086" s="233" t="s">
        <v>178</v>
      </c>
      <c r="E1086" s="237" t="s">
        <v>19</v>
      </c>
      <c r="F1086" s="238" t="s">
        <v>2279</v>
      </c>
      <c r="G1086" s="236"/>
      <c r="H1086" s="239">
        <v>112.7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178</v>
      </c>
      <c r="AU1086" s="245" t="s">
        <v>79</v>
      </c>
      <c r="AV1086" s="13" t="s">
        <v>79</v>
      </c>
      <c r="AW1086" s="13" t="s">
        <v>31</v>
      </c>
      <c r="AX1086" s="13" t="s">
        <v>69</v>
      </c>
      <c r="AY1086" s="245" t="s">
        <v>161</v>
      </c>
    </row>
    <row r="1087" s="16" customFormat="1">
      <c r="A1087" s="16"/>
      <c r="B1087" s="281"/>
      <c r="C1087" s="282"/>
      <c r="D1087" s="233" t="s">
        <v>178</v>
      </c>
      <c r="E1087" s="283" t="s">
        <v>621</v>
      </c>
      <c r="F1087" s="284" t="s">
        <v>2280</v>
      </c>
      <c r="G1087" s="282"/>
      <c r="H1087" s="285">
        <v>136.30000000000001</v>
      </c>
      <c r="I1087" s="286"/>
      <c r="J1087" s="282"/>
      <c r="K1087" s="282"/>
      <c r="L1087" s="287"/>
      <c r="M1087" s="288"/>
      <c r="N1087" s="289"/>
      <c r="O1087" s="289"/>
      <c r="P1087" s="289"/>
      <c r="Q1087" s="289"/>
      <c r="R1087" s="289"/>
      <c r="S1087" s="289"/>
      <c r="T1087" s="290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T1087" s="291" t="s">
        <v>178</v>
      </c>
      <c r="AU1087" s="291" t="s">
        <v>79</v>
      </c>
      <c r="AV1087" s="16" t="s">
        <v>180</v>
      </c>
      <c r="AW1087" s="16" t="s">
        <v>31</v>
      </c>
      <c r="AX1087" s="16" t="s">
        <v>69</v>
      </c>
      <c r="AY1087" s="291" t="s">
        <v>161</v>
      </c>
    </row>
    <row r="1088" s="15" customFormat="1">
      <c r="A1088" s="15"/>
      <c r="B1088" s="256"/>
      <c r="C1088" s="257"/>
      <c r="D1088" s="233" t="s">
        <v>178</v>
      </c>
      <c r="E1088" s="258" t="s">
        <v>19</v>
      </c>
      <c r="F1088" s="259" t="s">
        <v>221</v>
      </c>
      <c r="G1088" s="257"/>
      <c r="H1088" s="260">
        <v>419.10000000000002</v>
      </c>
      <c r="I1088" s="261"/>
      <c r="J1088" s="257"/>
      <c r="K1088" s="257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66" t="s">
        <v>178</v>
      </c>
      <c r="AU1088" s="266" t="s">
        <v>79</v>
      </c>
      <c r="AV1088" s="15" t="s">
        <v>168</v>
      </c>
      <c r="AW1088" s="15" t="s">
        <v>31</v>
      </c>
      <c r="AX1088" s="15" t="s">
        <v>77</v>
      </c>
      <c r="AY1088" s="266" t="s">
        <v>161</v>
      </c>
    </row>
    <row r="1089" s="2" customFormat="1" ht="16.5" customHeight="1">
      <c r="A1089" s="41"/>
      <c r="B1089" s="42"/>
      <c r="C1089" s="271" t="s">
        <v>2281</v>
      </c>
      <c r="D1089" s="271" t="s">
        <v>715</v>
      </c>
      <c r="E1089" s="272" t="s">
        <v>2282</v>
      </c>
      <c r="F1089" s="273" t="s">
        <v>2283</v>
      </c>
      <c r="G1089" s="274" t="s">
        <v>166</v>
      </c>
      <c r="H1089" s="275">
        <v>461.00999999999999</v>
      </c>
      <c r="I1089" s="276"/>
      <c r="J1089" s="277">
        <f>ROUND(I1089*H1089,2)</f>
        <v>0</v>
      </c>
      <c r="K1089" s="273" t="s">
        <v>167</v>
      </c>
      <c r="L1089" s="278"/>
      <c r="M1089" s="279" t="s">
        <v>19</v>
      </c>
      <c r="N1089" s="280" t="s">
        <v>40</v>
      </c>
      <c r="O1089" s="87"/>
      <c r="P1089" s="224">
        <f>O1089*H1089</f>
        <v>0</v>
      </c>
      <c r="Q1089" s="224">
        <v>0.0033999999999999998</v>
      </c>
      <c r="R1089" s="224">
        <f>Q1089*H1089</f>
        <v>1.5674339999999998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406</v>
      </c>
      <c r="AT1089" s="226" t="s">
        <v>715</v>
      </c>
      <c r="AU1089" s="226" t="s">
        <v>79</v>
      </c>
      <c r="AY1089" s="20" t="s">
        <v>161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77</v>
      </c>
      <c r="BK1089" s="227">
        <f>ROUND(I1089*H1089,2)</f>
        <v>0</v>
      </c>
      <c r="BL1089" s="20" t="s">
        <v>279</v>
      </c>
      <c r="BM1089" s="226" t="s">
        <v>2284</v>
      </c>
    </row>
    <row r="1090" s="13" customFormat="1">
      <c r="A1090" s="13"/>
      <c r="B1090" s="235"/>
      <c r="C1090" s="236"/>
      <c r="D1090" s="233" t="s">
        <v>178</v>
      </c>
      <c r="E1090" s="236"/>
      <c r="F1090" s="238" t="s">
        <v>2285</v>
      </c>
      <c r="G1090" s="236"/>
      <c r="H1090" s="239">
        <v>461.00999999999999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178</v>
      </c>
      <c r="AU1090" s="245" t="s">
        <v>79</v>
      </c>
      <c r="AV1090" s="13" t="s">
        <v>79</v>
      </c>
      <c r="AW1090" s="13" t="s">
        <v>4</v>
      </c>
      <c r="AX1090" s="13" t="s">
        <v>77</v>
      </c>
      <c r="AY1090" s="245" t="s">
        <v>161</v>
      </c>
    </row>
    <row r="1091" s="2" customFormat="1" ht="16.5" customHeight="1">
      <c r="A1091" s="41"/>
      <c r="B1091" s="42"/>
      <c r="C1091" s="215" t="s">
        <v>2286</v>
      </c>
      <c r="D1091" s="215" t="s">
        <v>163</v>
      </c>
      <c r="E1091" s="216" t="s">
        <v>2287</v>
      </c>
      <c r="F1091" s="217" t="s">
        <v>2288</v>
      </c>
      <c r="G1091" s="218" t="s">
        <v>189</v>
      </c>
      <c r="H1091" s="219">
        <v>332.39999999999998</v>
      </c>
      <c r="I1091" s="220"/>
      <c r="J1091" s="221">
        <f>ROUND(I1091*H1091,2)</f>
        <v>0</v>
      </c>
      <c r="K1091" s="217" t="s">
        <v>167</v>
      </c>
      <c r="L1091" s="47"/>
      <c r="M1091" s="222" t="s">
        <v>19</v>
      </c>
      <c r="N1091" s="223" t="s">
        <v>40</v>
      </c>
      <c r="O1091" s="87"/>
      <c r="P1091" s="224">
        <f>O1091*H1091</f>
        <v>0</v>
      </c>
      <c r="Q1091" s="224">
        <v>1.0000000000000001E-05</v>
      </c>
      <c r="R1091" s="224">
        <f>Q1091*H1091</f>
        <v>0.0033240000000000001</v>
      </c>
      <c r="S1091" s="224">
        <v>0</v>
      </c>
      <c r="T1091" s="225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6" t="s">
        <v>279</v>
      </c>
      <c r="AT1091" s="226" t="s">
        <v>163</v>
      </c>
      <c r="AU1091" s="226" t="s">
        <v>79</v>
      </c>
      <c r="AY1091" s="20" t="s">
        <v>161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20" t="s">
        <v>77</v>
      </c>
      <c r="BK1091" s="227">
        <f>ROUND(I1091*H1091,2)</f>
        <v>0</v>
      </c>
      <c r="BL1091" s="20" t="s">
        <v>279</v>
      </c>
      <c r="BM1091" s="226" t="s">
        <v>2289</v>
      </c>
    </row>
    <row r="1092" s="2" customFormat="1">
      <c r="A1092" s="41"/>
      <c r="B1092" s="42"/>
      <c r="C1092" s="43"/>
      <c r="D1092" s="228" t="s">
        <v>170</v>
      </c>
      <c r="E1092" s="43"/>
      <c r="F1092" s="229" t="s">
        <v>2290</v>
      </c>
      <c r="G1092" s="43"/>
      <c r="H1092" s="43"/>
      <c r="I1092" s="230"/>
      <c r="J1092" s="43"/>
      <c r="K1092" s="43"/>
      <c r="L1092" s="47"/>
      <c r="M1092" s="231"/>
      <c r="N1092" s="232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170</v>
      </c>
      <c r="AU1092" s="20" t="s">
        <v>79</v>
      </c>
    </row>
    <row r="1093" s="13" customFormat="1">
      <c r="A1093" s="13"/>
      <c r="B1093" s="235"/>
      <c r="C1093" s="236"/>
      <c r="D1093" s="233" t="s">
        <v>178</v>
      </c>
      <c r="E1093" s="237" t="s">
        <v>19</v>
      </c>
      <c r="F1093" s="238" t="s">
        <v>1040</v>
      </c>
      <c r="G1093" s="236"/>
      <c r="H1093" s="239">
        <v>138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178</v>
      </c>
      <c r="AU1093" s="245" t="s">
        <v>79</v>
      </c>
      <c r="AV1093" s="13" t="s">
        <v>79</v>
      </c>
      <c r="AW1093" s="13" t="s">
        <v>31</v>
      </c>
      <c r="AX1093" s="13" t="s">
        <v>69</v>
      </c>
      <c r="AY1093" s="245" t="s">
        <v>161</v>
      </c>
    </row>
    <row r="1094" s="13" customFormat="1">
      <c r="A1094" s="13"/>
      <c r="B1094" s="235"/>
      <c r="C1094" s="236"/>
      <c r="D1094" s="233" t="s">
        <v>178</v>
      </c>
      <c r="E1094" s="237" t="s">
        <v>19</v>
      </c>
      <c r="F1094" s="238" t="s">
        <v>1041</v>
      </c>
      <c r="G1094" s="236"/>
      <c r="H1094" s="239">
        <v>94.799999999999997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178</v>
      </c>
      <c r="AU1094" s="245" t="s">
        <v>79</v>
      </c>
      <c r="AV1094" s="13" t="s">
        <v>79</v>
      </c>
      <c r="AW1094" s="13" t="s">
        <v>31</v>
      </c>
      <c r="AX1094" s="13" t="s">
        <v>69</v>
      </c>
      <c r="AY1094" s="245" t="s">
        <v>161</v>
      </c>
    </row>
    <row r="1095" s="13" customFormat="1">
      <c r="A1095" s="13"/>
      <c r="B1095" s="235"/>
      <c r="C1095" s="236"/>
      <c r="D1095" s="233" t="s">
        <v>178</v>
      </c>
      <c r="E1095" s="237" t="s">
        <v>19</v>
      </c>
      <c r="F1095" s="238" t="s">
        <v>2291</v>
      </c>
      <c r="G1095" s="236"/>
      <c r="H1095" s="239">
        <v>99.599999999999994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178</v>
      </c>
      <c r="AU1095" s="245" t="s">
        <v>79</v>
      </c>
      <c r="AV1095" s="13" t="s">
        <v>79</v>
      </c>
      <c r="AW1095" s="13" t="s">
        <v>31</v>
      </c>
      <c r="AX1095" s="13" t="s">
        <v>69</v>
      </c>
      <c r="AY1095" s="245" t="s">
        <v>161</v>
      </c>
    </row>
    <row r="1096" s="15" customFormat="1">
      <c r="A1096" s="15"/>
      <c r="B1096" s="256"/>
      <c r="C1096" s="257"/>
      <c r="D1096" s="233" t="s">
        <v>178</v>
      </c>
      <c r="E1096" s="258" t="s">
        <v>19</v>
      </c>
      <c r="F1096" s="259" t="s">
        <v>221</v>
      </c>
      <c r="G1096" s="257"/>
      <c r="H1096" s="260">
        <v>332.39999999999998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6" t="s">
        <v>178</v>
      </c>
      <c r="AU1096" s="266" t="s">
        <v>79</v>
      </c>
      <c r="AV1096" s="15" t="s">
        <v>168</v>
      </c>
      <c r="AW1096" s="15" t="s">
        <v>31</v>
      </c>
      <c r="AX1096" s="15" t="s">
        <v>77</v>
      </c>
      <c r="AY1096" s="266" t="s">
        <v>161</v>
      </c>
    </row>
    <row r="1097" s="2" customFormat="1" ht="16.5" customHeight="1">
      <c r="A1097" s="41"/>
      <c r="B1097" s="42"/>
      <c r="C1097" s="271" t="s">
        <v>2292</v>
      </c>
      <c r="D1097" s="271" t="s">
        <v>715</v>
      </c>
      <c r="E1097" s="272" t="s">
        <v>2293</v>
      </c>
      <c r="F1097" s="273" t="s">
        <v>2294</v>
      </c>
      <c r="G1097" s="274" t="s">
        <v>189</v>
      </c>
      <c r="H1097" s="275">
        <v>365.63999999999999</v>
      </c>
      <c r="I1097" s="276"/>
      <c r="J1097" s="277">
        <f>ROUND(I1097*H1097,2)</f>
        <v>0</v>
      </c>
      <c r="K1097" s="273" t="s">
        <v>167</v>
      </c>
      <c r="L1097" s="278"/>
      <c r="M1097" s="279" t="s">
        <v>19</v>
      </c>
      <c r="N1097" s="280" t="s">
        <v>40</v>
      </c>
      <c r="O1097" s="87"/>
      <c r="P1097" s="224">
        <f>O1097*H1097</f>
        <v>0</v>
      </c>
      <c r="Q1097" s="224">
        <v>0.00020000000000000001</v>
      </c>
      <c r="R1097" s="224">
        <f>Q1097*H1097</f>
        <v>0.073127999999999999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406</v>
      </c>
      <c r="AT1097" s="226" t="s">
        <v>715</v>
      </c>
      <c r="AU1097" s="226" t="s">
        <v>79</v>
      </c>
      <c r="AY1097" s="20" t="s">
        <v>161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77</v>
      </c>
      <c r="BK1097" s="227">
        <f>ROUND(I1097*H1097,2)</f>
        <v>0</v>
      </c>
      <c r="BL1097" s="20" t="s">
        <v>279</v>
      </c>
      <c r="BM1097" s="226" t="s">
        <v>2295</v>
      </c>
    </row>
    <row r="1098" s="13" customFormat="1">
      <c r="A1098" s="13"/>
      <c r="B1098" s="235"/>
      <c r="C1098" s="236"/>
      <c r="D1098" s="233" t="s">
        <v>178</v>
      </c>
      <c r="E1098" s="236"/>
      <c r="F1098" s="238" t="s">
        <v>2296</v>
      </c>
      <c r="G1098" s="236"/>
      <c r="H1098" s="239">
        <v>365.63999999999999</v>
      </c>
      <c r="I1098" s="240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178</v>
      </c>
      <c r="AU1098" s="245" t="s">
        <v>79</v>
      </c>
      <c r="AV1098" s="13" t="s">
        <v>79</v>
      </c>
      <c r="AW1098" s="13" t="s">
        <v>4</v>
      </c>
      <c r="AX1098" s="13" t="s">
        <v>77</v>
      </c>
      <c r="AY1098" s="245" t="s">
        <v>161</v>
      </c>
    </row>
    <row r="1099" s="2" customFormat="1" ht="16.5" customHeight="1">
      <c r="A1099" s="41"/>
      <c r="B1099" s="42"/>
      <c r="C1099" s="215" t="s">
        <v>2297</v>
      </c>
      <c r="D1099" s="215" t="s">
        <v>163</v>
      </c>
      <c r="E1099" s="216" t="s">
        <v>2298</v>
      </c>
      <c r="F1099" s="217" t="s">
        <v>2299</v>
      </c>
      <c r="G1099" s="218" t="s">
        <v>1476</v>
      </c>
      <c r="H1099" s="219">
        <v>1</v>
      </c>
      <c r="I1099" s="220"/>
      <c r="J1099" s="221">
        <f>ROUND(I1099*H1099,2)</f>
        <v>0</v>
      </c>
      <c r="K1099" s="217" t="s">
        <v>19</v>
      </c>
      <c r="L1099" s="47"/>
      <c r="M1099" s="222" t="s">
        <v>19</v>
      </c>
      <c r="N1099" s="223" t="s">
        <v>40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279</v>
      </c>
      <c r="AT1099" s="226" t="s">
        <v>163</v>
      </c>
      <c r="AU1099" s="226" t="s">
        <v>79</v>
      </c>
      <c r="AY1099" s="20" t="s">
        <v>161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77</v>
      </c>
      <c r="BK1099" s="227">
        <f>ROUND(I1099*H1099,2)</f>
        <v>0</v>
      </c>
      <c r="BL1099" s="20" t="s">
        <v>279</v>
      </c>
      <c r="BM1099" s="226" t="s">
        <v>2300</v>
      </c>
    </row>
    <row r="1100" s="2" customFormat="1">
      <c r="A1100" s="41"/>
      <c r="B1100" s="42"/>
      <c r="C1100" s="43"/>
      <c r="D1100" s="233" t="s">
        <v>176</v>
      </c>
      <c r="E1100" s="43"/>
      <c r="F1100" s="234" t="s">
        <v>2301</v>
      </c>
      <c r="G1100" s="43"/>
      <c r="H1100" s="43"/>
      <c r="I1100" s="230"/>
      <c r="J1100" s="43"/>
      <c r="K1100" s="43"/>
      <c r="L1100" s="47"/>
      <c r="M1100" s="231"/>
      <c r="N1100" s="232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176</v>
      </c>
      <c r="AU1100" s="20" t="s">
        <v>79</v>
      </c>
    </row>
    <row r="1101" s="2" customFormat="1" ht="24.15" customHeight="1">
      <c r="A1101" s="41"/>
      <c r="B1101" s="42"/>
      <c r="C1101" s="215" t="s">
        <v>2302</v>
      </c>
      <c r="D1101" s="215" t="s">
        <v>163</v>
      </c>
      <c r="E1101" s="216" t="s">
        <v>2303</v>
      </c>
      <c r="F1101" s="217" t="s">
        <v>2304</v>
      </c>
      <c r="G1101" s="218" t="s">
        <v>214</v>
      </c>
      <c r="H1101" s="219">
        <v>3.907</v>
      </c>
      <c r="I1101" s="220"/>
      <c r="J1101" s="221">
        <f>ROUND(I1101*H1101,2)</f>
        <v>0</v>
      </c>
      <c r="K1101" s="217" t="s">
        <v>167</v>
      </c>
      <c r="L1101" s="47"/>
      <c r="M1101" s="222" t="s">
        <v>19</v>
      </c>
      <c r="N1101" s="223" t="s">
        <v>40</v>
      </c>
      <c r="O1101" s="87"/>
      <c r="P1101" s="224">
        <f>O1101*H1101</f>
        <v>0</v>
      </c>
      <c r="Q1101" s="224">
        <v>0</v>
      </c>
      <c r="R1101" s="224">
        <f>Q1101*H1101</f>
        <v>0</v>
      </c>
      <c r="S1101" s="224">
        <v>0</v>
      </c>
      <c r="T1101" s="225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26" t="s">
        <v>279</v>
      </c>
      <c r="AT1101" s="226" t="s">
        <v>163</v>
      </c>
      <c r="AU1101" s="226" t="s">
        <v>79</v>
      </c>
      <c r="AY1101" s="20" t="s">
        <v>161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20" t="s">
        <v>77</v>
      </c>
      <c r="BK1101" s="227">
        <f>ROUND(I1101*H1101,2)</f>
        <v>0</v>
      </c>
      <c r="BL1101" s="20" t="s">
        <v>279</v>
      </c>
      <c r="BM1101" s="226" t="s">
        <v>400</v>
      </c>
    </row>
    <row r="1102" s="2" customFormat="1">
      <c r="A1102" s="41"/>
      <c r="B1102" s="42"/>
      <c r="C1102" s="43"/>
      <c r="D1102" s="228" t="s">
        <v>170</v>
      </c>
      <c r="E1102" s="43"/>
      <c r="F1102" s="229" t="s">
        <v>2305</v>
      </c>
      <c r="G1102" s="43"/>
      <c r="H1102" s="43"/>
      <c r="I1102" s="230"/>
      <c r="J1102" s="43"/>
      <c r="K1102" s="43"/>
      <c r="L1102" s="47"/>
      <c r="M1102" s="231"/>
      <c r="N1102" s="232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170</v>
      </c>
      <c r="AU1102" s="20" t="s">
        <v>79</v>
      </c>
    </row>
    <row r="1103" s="12" customFormat="1" ht="22.8" customHeight="1">
      <c r="A1103" s="12"/>
      <c r="B1103" s="199"/>
      <c r="C1103" s="200"/>
      <c r="D1103" s="201" t="s">
        <v>68</v>
      </c>
      <c r="E1103" s="213" t="s">
        <v>2306</v>
      </c>
      <c r="F1103" s="213" t="s">
        <v>2307</v>
      </c>
      <c r="G1103" s="200"/>
      <c r="H1103" s="200"/>
      <c r="I1103" s="203"/>
      <c r="J1103" s="214">
        <f>BK1103</f>
        <v>0</v>
      </c>
      <c r="K1103" s="200"/>
      <c r="L1103" s="205"/>
      <c r="M1103" s="206"/>
      <c r="N1103" s="207"/>
      <c r="O1103" s="207"/>
      <c r="P1103" s="208">
        <f>SUM(P1104:P1152)</f>
        <v>0</v>
      </c>
      <c r="Q1103" s="207"/>
      <c r="R1103" s="208">
        <f>SUM(R1104:R1152)</f>
        <v>0.47439014999999995</v>
      </c>
      <c r="S1103" s="207"/>
      <c r="T1103" s="209">
        <f>SUM(T1104:T1152)</f>
        <v>0</v>
      </c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R1103" s="210" t="s">
        <v>79</v>
      </c>
      <c r="AT1103" s="211" t="s">
        <v>68</v>
      </c>
      <c r="AU1103" s="211" t="s">
        <v>77</v>
      </c>
      <c r="AY1103" s="210" t="s">
        <v>161</v>
      </c>
      <c r="BK1103" s="212">
        <f>SUM(BK1104:BK1152)</f>
        <v>0</v>
      </c>
    </row>
    <row r="1104" s="2" customFormat="1" ht="24.15" customHeight="1">
      <c r="A1104" s="41"/>
      <c r="B1104" s="42"/>
      <c r="C1104" s="215" t="s">
        <v>2308</v>
      </c>
      <c r="D1104" s="215" t="s">
        <v>163</v>
      </c>
      <c r="E1104" s="216" t="s">
        <v>2264</v>
      </c>
      <c r="F1104" s="217" t="s">
        <v>2265</v>
      </c>
      <c r="G1104" s="218" t="s">
        <v>166</v>
      </c>
      <c r="H1104" s="219">
        <v>36.299999999999997</v>
      </c>
      <c r="I1104" s="220"/>
      <c r="J1104" s="221">
        <f>ROUND(I1104*H1104,2)</f>
        <v>0</v>
      </c>
      <c r="K1104" s="217" t="s">
        <v>167</v>
      </c>
      <c r="L1104" s="47"/>
      <c r="M1104" s="222" t="s">
        <v>19</v>
      </c>
      <c r="N1104" s="223" t="s">
        <v>40</v>
      </c>
      <c r="O1104" s="87"/>
      <c r="P1104" s="224">
        <f>O1104*H1104</f>
        <v>0</v>
      </c>
      <c r="Q1104" s="224">
        <v>0.0044999999999999997</v>
      </c>
      <c r="R1104" s="224">
        <f>Q1104*H1104</f>
        <v>0.16334999999999997</v>
      </c>
      <c r="S1104" s="224">
        <v>0</v>
      </c>
      <c r="T1104" s="225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6" t="s">
        <v>279</v>
      </c>
      <c r="AT1104" s="226" t="s">
        <v>163</v>
      </c>
      <c r="AU1104" s="226" t="s">
        <v>79</v>
      </c>
      <c r="AY1104" s="20" t="s">
        <v>161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20" t="s">
        <v>77</v>
      </c>
      <c r="BK1104" s="227">
        <f>ROUND(I1104*H1104,2)</f>
        <v>0</v>
      </c>
      <c r="BL1104" s="20" t="s">
        <v>279</v>
      </c>
      <c r="BM1104" s="226" t="s">
        <v>2309</v>
      </c>
    </row>
    <row r="1105" s="2" customFormat="1">
      <c r="A1105" s="41"/>
      <c r="B1105" s="42"/>
      <c r="C1105" s="43"/>
      <c r="D1105" s="228" t="s">
        <v>170</v>
      </c>
      <c r="E1105" s="43"/>
      <c r="F1105" s="229" t="s">
        <v>2267</v>
      </c>
      <c r="G1105" s="43"/>
      <c r="H1105" s="43"/>
      <c r="I1105" s="230"/>
      <c r="J1105" s="43"/>
      <c r="K1105" s="43"/>
      <c r="L1105" s="47"/>
      <c r="M1105" s="231"/>
      <c r="N1105" s="232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170</v>
      </c>
      <c r="AU1105" s="20" t="s">
        <v>79</v>
      </c>
    </row>
    <row r="1106" s="13" customFormat="1">
      <c r="A1106" s="13"/>
      <c r="B1106" s="235"/>
      <c r="C1106" s="236"/>
      <c r="D1106" s="233" t="s">
        <v>178</v>
      </c>
      <c r="E1106" s="237" t="s">
        <v>19</v>
      </c>
      <c r="F1106" s="238" t="s">
        <v>2310</v>
      </c>
      <c r="G1106" s="236"/>
      <c r="H1106" s="239">
        <v>36.299999999999997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178</v>
      </c>
      <c r="AU1106" s="245" t="s">
        <v>79</v>
      </c>
      <c r="AV1106" s="13" t="s">
        <v>79</v>
      </c>
      <c r="AW1106" s="13" t="s">
        <v>31</v>
      </c>
      <c r="AX1106" s="13" t="s">
        <v>77</v>
      </c>
      <c r="AY1106" s="245" t="s">
        <v>161</v>
      </c>
    </row>
    <row r="1107" s="2" customFormat="1" ht="16.5" customHeight="1">
      <c r="A1107" s="41"/>
      <c r="B1107" s="42"/>
      <c r="C1107" s="215" t="s">
        <v>2311</v>
      </c>
      <c r="D1107" s="215" t="s">
        <v>163</v>
      </c>
      <c r="E1107" s="216" t="s">
        <v>2312</v>
      </c>
      <c r="F1107" s="217" t="s">
        <v>2313</v>
      </c>
      <c r="G1107" s="218" t="s">
        <v>166</v>
      </c>
      <c r="H1107" s="219">
        <v>57.5</v>
      </c>
      <c r="I1107" s="220"/>
      <c r="J1107" s="221">
        <f>ROUND(I1107*H1107,2)</f>
        <v>0</v>
      </c>
      <c r="K1107" s="217" t="s">
        <v>167</v>
      </c>
      <c r="L1107" s="47"/>
      <c r="M1107" s="222" t="s">
        <v>19</v>
      </c>
      <c r="N1107" s="223" t="s">
        <v>40</v>
      </c>
      <c r="O1107" s="87"/>
      <c r="P1107" s="224">
        <f>O1107*H1107</f>
        <v>0</v>
      </c>
      <c r="Q1107" s="224">
        <v>4.0000000000000003E-05</v>
      </c>
      <c r="R1107" s="224">
        <f>Q1107*H1107</f>
        <v>0.0023000000000000004</v>
      </c>
      <c r="S1107" s="224">
        <v>0</v>
      </c>
      <c r="T1107" s="225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6" t="s">
        <v>279</v>
      </c>
      <c r="AT1107" s="226" t="s">
        <v>163</v>
      </c>
      <c r="AU1107" s="226" t="s">
        <v>79</v>
      </c>
      <c r="AY1107" s="20" t="s">
        <v>161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20" t="s">
        <v>77</v>
      </c>
      <c r="BK1107" s="227">
        <f>ROUND(I1107*H1107,2)</f>
        <v>0</v>
      </c>
      <c r="BL1107" s="20" t="s">
        <v>279</v>
      </c>
      <c r="BM1107" s="226" t="s">
        <v>2314</v>
      </c>
    </row>
    <row r="1108" s="2" customFormat="1">
      <c r="A1108" s="41"/>
      <c r="B1108" s="42"/>
      <c r="C1108" s="43"/>
      <c r="D1108" s="228" t="s">
        <v>170</v>
      </c>
      <c r="E1108" s="43"/>
      <c r="F1108" s="229" t="s">
        <v>2315</v>
      </c>
      <c r="G1108" s="43"/>
      <c r="H1108" s="43"/>
      <c r="I1108" s="230"/>
      <c r="J1108" s="43"/>
      <c r="K1108" s="43"/>
      <c r="L1108" s="47"/>
      <c r="M1108" s="231"/>
      <c r="N1108" s="232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170</v>
      </c>
      <c r="AU1108" s="20" t="s">
        <v>79</v>
      </c>
    </row>
    <row r="1109" s="13" customFormat="1">
      <c r="A1109" s="13"/>
      <c r="B1109" s="235"/>
      <c r="C1109" s="236"/>
      <c r="D1109" s="233" t="s">
        <v>178</v>
      </c>
      <c r="E1109" s="237" t="s">
        <v>19</v>
      </c>
      <c r="F1109" s="238" t="s">
        <v>2316</v>
      </c>
      <c r="G1109" s="236"/>
      <c r="H1109" s="239">
        <v>57.5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178</v>
      </c>
      <c r="AU1109" s="245" t="s">
        <v>79</v>
      </c>
      <c r="AV1109" s="13" t="s">
        <v>79</v>
      </c>
      <c r="AW1109" s="13" t="s">
        <v>31</v>
      </c>
      <c r="AX1109" s="13" t="s">
        <v>77</v>
      </c>
      <c r="AY1109" s="245" t="s">
        <v>161</v>
      </c>
    </row>
    <row r="1110" s="2" customFormat="1" ht="16.5" customHeight="1">
      <c r="A1110" s="41"/>
      <c r="B1110" s="42"/>
      <c r="C1110" s="215" t="s">
        <v>2317</v>
      </c>
      <c r="D1110" s="215" t="s">
        <v>163</v>
      </c>
      <c r="E1110" s="216" t="s">
        <v>2318</v>
      </c>
      <c r="F1110" s="217" t="s">
        <v>2319</v>
      </c>
      <c r="G1110" s="218" t="s">
        <v>166</v>
      </c>
      <c r="H1110" s="219">
        <v>57.5</v>
      </c>
      <c r="I1110" s="220"/>
      <c r="J1110" s="221">
        <f>ROUND(I1110*H1110,2)</f>
        <v>0</v>
      </c>
      <c r="K1110" s="217" t="s">
        <v>167</v>
      </c>
      <c r="L1110" s="47"/>
      <c r="M1110" s="222" t="s">
        <v>19</v>
      </c>
      <c r="N1110" s="223" t="s">
        <v>40</v>
      </c>
      <c r="O1110" s="87"/>
      <c r="P1110" s="224">
        <f>O1110*H1110</f>
        <v>0</v>
      </c>
      <c r="Q1110" s="224">
        <v>0.00020000000000000001</v>
      </c>
      <c r="R1110" s="224">
        <f>Q1110*H1110</f>
        <v>0.0115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279</v>
      </c>
      <c r="AT1110" s="226" t="s">
        <v>163</v>
      </c>
      <c r="AU1110" s="226" t="s">
        <v>79</v>
      </c>
      <c r="AY1110" s="20" t="s">
        <v>161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77</v>
      </c>
      <c r="BK1110" s="227">
        <f>ROUND(I1110*H1110,2)</f>
        <v>0</v>
      </c>
      <c r="BL1110" s="20" t="s">
        <v>279</v>
      </c>
      <c r="BM1110" s="226" t="s">
        <v>2320</v>
      </c>
    </row>
    <row r="1111" s="2" customFormat="1">
      <c r="A1111" s="41"/>
      <c r="B1111" s="42"/>
      <c r="C1111" s="43"/>
      <c r="D1111" s="228" t="s">
        <v>170</v>
      </c>
      <c r="E1111" s="43"/>
      <c r="F1111" s="229" t="s">
        <v>2321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170</v>
      </c>
      <c r="AU1111" s="20" t="s">
        <v>79</v>
      </c>
    </row>
    <row r="1112" s="13" customFormat="1">
      <c r="A1112" s="13"/>
      <c r="B1112" s="235"/>
      <c r="C1112" s="236"/>
      <c r="D1112" s="233" t="s">
        <v>178</v>
      </c>
      <c r="E1112" s="236"/>
      <c r="F1112" s="238" t="s">
        <v>2322</v>
      </c>
      <c r="G1112" s="236"/>
      <c r="H1112" s="239">
        <v>57.5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178</v>
      </c>
      <c r="AU1112" s="245" t="s">
        <v>79</v>
      </c>
      <c r="AV1112" s="13" t="s">
        <v>79</v>
      </c>
      <c r="AW1112" s="13" t="s">
        <v>4</v>
      </c>
      <c r="AX1112" s="13" t="s">
        <v>77</v>
      </c>
      <c r="AY1112" s="245" t="s">
        <v>161</v>
      </c>
    </row>
    <row r="1113" s="2" customFormat="1" ht="21.75" customHeight="1">
      <c r="A1113" s="41"/>
      <c r="B1113" s="42"/>
      <c r="C1113" s="215" t="s">
        <v>2323</v>
      </c>
      <c r="D1113" s="215" t="s">
        <v>163</v>
      </c>
      <c r="E1113" s="216" t="s">
        <v>2324</v>
      </c>
      <c r="F1113" s="217" t="s">
        <v>2325</v>
      </c>
      <c r="G1113" s="218" t="s">
        <v>166</v>
      </c>
      <c r="H1113" s="219">
        <v>2.5449999999999999</v>
      </c>
      <c r="I1113" s="220"/>
      <c r="J1113" s="221">
        <f>ROUND(I1113*H1113,2)</f>
        <v>0</v>
      </c>
      <c r="K1113" s="217" t="s">
        <v>167</v>
      </c>
      <c r="L1113" s="47"/>
      <c r="M1113" s="222" t="s">
        <v>19</v>
      </c>
      <c r="N1113" s="223" t="s">
        <v>40</v>
      </c>
      <c r="O1113" s="87"/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279</v>
      </c>
      <c r="AT1113" s="226" t="s">
        <v>163</v>
      </c>
      <c r="AU1113" s="226" t="s">
        <v>79</v>
      </c>
      <c r="AY1113" s="20" t="s">
        <v>161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77</v>
      </c>
      <c r="BK1113" s="227">
        <f>ROUND(I1113*H1113,2)</f>
        <v>0</v>
      </c>
      <c r="BL1113" s="20" t="s">
        <v>279</v>
      </c>
      <c r="BM1113" s="226" t="s">
        <v>2326</v>
      </c>
    </row>
    <row r="1114" s="2" customFormat="1">
      <c r="A1114" s="41"/>
      <c r="B1114" s="42"/>
      <c r="C1114" s="43"/>
      <c r="D1114" s="228" t="s">
        <v>170</v>
      </c>
      <c r="E1114" s="43"/>
      <c r="F1114" s="229" t="s">
        <v>2327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170</v>
      </c>
      <c r="AU1114" s="20" t="s">
        <v>79</v>
      </c>
    </row>
    <row r="1115" s="13" customFormat="1">
      <c r="A1115" s="13"/>
      <c r="B1115" s="235"/>
      <c r="C1115" s="236"/>
      <c r="D1115" s="233" t="s">
        <v>178</v>
      </c>
      <c r="E1115" s="237" t="s">
        <v>19</v>
      </c>
      <c r="F1115" s="238" t="s">
        <v>2328</v>
      </c>
      <c r="G1115" s="236"/>
      <c r="H1115" s="239">
        <v>2.4239999999999999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178</v>
      </c>
      <c r="AU1115" s="245" t="s">
        <v>79</v>
      </c>
      <c r="AV1115" s="13" t="s">
        <v>79</v>
      </c>
      <c r="AW1115" s="13" t="s">
        <v>31</v>
      </c>
      <c r="AX1115" s="13" t="s">
        <v>77</v>
      </c>
      <c r="AY1115" s="245" t="s">
        <v>161</v>
      </c>
    </row>
    <row r="1116" s="13" customFormat="1">
      <c r="A1116" s="13"/>
      <c r="B1116" s="235"/>
      <c r="C1116" s="236"/>
      <c r="D1116" s="233" t="s">
        <v>178</v>
      </c>
      <c r="E1116" s="236"/>
      <c r="F1116" s="238" t="s">
        <v>2329</v>
      </c>
      <c r="G1116" s="236"/>
      <c r="H1116" s="239">
        <v>2.5449999999999999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178</v>
      </c>
      <c r="AU1116" s="245" t="s">
        <v>79</v>
      </c>
      <c r="AV1116" s="13" t="s">
        <v>79</v>
      </c>
      <c r="AW1116" s="13" t="s">
        <v>4</v>
      </c>
      <c r="AX1116" s="13" t="s">
        <v>77</v>
      </c>
      <c r="AY1116" s="245" t="s">
        <v>161</v>
      </c>
    </row>
    <row r="1117" s="2" customFormat="1" ht="16.5" customHeight="1">
      <c r="A1117" s="41"/>
      <c r="B1117" s="42"/>
      <c r="C1117" s="215" t="s">
        <v>2330</v>
      </c>
      <c r="D1117" s="215" t="s">
        <v>163</v>
      </c>
      <c r="E1117" s="216" t="s">
        <v>2331</v>
      </c>
      <c r="F1117" s="217" t="s">
        <v>2332</v>
      </c>
      <c r="G1117" s="218" t="s">
        <v>166</v>
      </c>
      <c r="H1117" s="219">
        <v>26.821999999999999</v>
      </c>
      <c r="I1117" s="220"/>
      <c r="J1117" s="221">
        <f>ROUND(I1117*H1117,2)</f>
        <v>0</v>
      </c>
      <c r="K1117" s="217" t="s">
        <v>19</v>
      </c>
      <c r="L1117" s="47"/>
      <c r="M1117" s="222" t="s">
        <v>19</v>
      </c>
      <c r="N1117" s="223" t="s">
        <v>40</v>
      </c>
      <c r="O1117" s="87"/>
      <c r="P1117" s="224">
        <f>O1117*H1117</f>
        <v>0</v>
      </c>
      <c r="Q1117" s="224">
        <v>0.0047999999999999996</v>
      </c>
      <c r="R1117" s="224">
        <f>Q1117*H1117</f>
        <v>0.12874559999999999</v>
      </c>
      <c r="S1117" s="224">
        <v>0</v>
      </c>
      <c r="T1117" s="225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6" t="s">
        <v>279</v>
      </c>
      <c r="AT1117" s="226" t="s">
        <v>163</v>
      </c>
      <c r="AU1117" s="226" t="s">
        <v>79</v>
      </c>
      <c r="AY1117" s="20" t="s">
        <v>161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20" t="s">
        <v>77</v>
      </c>
      <c r="BK1117" s="227">
        <f>ROUND(I1117*H1117,2)</f>
        <v>0</v>
      </c>
      <c r="BL1117" s="20" t="s">
        <v>279</v>
      </c>
      <c r="BM1117" s="226" t="s">
        <v>2333</v>
      </c>
    </row>
    <row r="1118" s="13" customFormat="1">
      <c r="A1118" s="13"/>
      <c r="B1118" s="235"/>
      <c r="C1118" s="236"/>
      <c r="D1118" s="233" t="s">
        <v>178</v>
      </c>
      <c r="E1118" s="237" t="s">
        <v>629</v>
      </c>
      <c r="F1118" s="238" t="s">
        <v>2334</v>
      </c>
      <c r="G1118" s="236"/>
      <c r="H1118" s="239">
        <v>23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178</v>
      </c>
      <c r="AU1118" s="245" t="s">
        <v>79</v>
      </c>
      <c r="AV1118" s="13" t="s">
        <v>79</v>
      </c>
      <c r="AW1118" s="13" t="s">
        <v>31</v>
      </c>
      <c r="AX1118" s="13" t="s">
        <v>69</v>
      </c>
      <c r="AY1118" s="245" t="s">
        <v>161</v>
      </c>
    </row>
    <row r="1119" s="13" customFormat="1">
      <c r="A1119" s="13"/>
      <c r="B1119" s="235"/>
      <c r="C1119" s="236"/>
      <c r="D1119" s="233" t="s">
        <v>178</v>
      </c>
      <c r="E1119" s="237" t="s">
        <v>19</v>
      </c>
      <c r="F1119" s="238" t="s">
        <v>2335</v>
      </c>
      <c r="G1119" s="236"/>
      <c r="H1119" s="239">
        <v>2.5449999999999999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178</v>
      </c>
      <c r="AU1119" s="245" t="s">
        <v>79</v>
      </c>
      <c r="AV1119" s="13" t="s">
        <v>79</v>
      </c>
      <c r="AW1119" s="13" t="s">
        <v>31</v>
      </c>
      <c r="AX1119" s="13" t="s">
        <v>69</v>
      </c>
      <c r="AY1119" s="245" t="s">
        <v>161</v>
      </c>
    </row>
    <row r="1120" s="15" customFormat="1">
      <c r="A1120" s="15"/>
      <c r="B1120" s="256"/>
      <c r="C1120" s="257"/>
      <c r="D1120" s="233" t="s">
        <v>178</v>
      </c>
      <c r="E1120" s="258" t="s">
        <v>19</v>
      </c>
      <c r="F1120" s="259" t="s">
        <v>221</v>
      </c>
      <c r="G1120" s="257"/>
      <c r="H1120" s="260">
        <v>25.545000000000002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6" t="s">
        <v>178</v>
      </c>
      <c r="AU1120" s="266" t="s">
        <v>79</v>
      </c>
      <c r="AV1120" s="15" t="s">
        <v>168</v>
      </c>
      <c r="AW1120" s="15" t="s">
        <v>31</v>
      </c>
      <c r="AX1120" s="15" t="s">
        <v>77</v>
      </c>
      <c r="AY1120" s="266" t="s">
        <v>161</v>
      </c>
    </row>
    <row r="1121" s="13" customFormat="1">
      <c r="A1121" s="13"/>
      <c r="B1121" s="235"/>
      <c r="C1121" s="236"/>
      <c r="D1121" s="233" t="s">
        <v>178</v>
      </c>
      <c r="E1121" s="236"/>
      <c r="F1121" s="238" t="s">
        <v>2336</v>
      </c>
      <c r="G1121" s="236"/>
      <c r="H1121" s="239">
        <v>26.821999999999999</v>
      </c>
      <c r="I1121" s="240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178</v>
      </c>
      <c r="AU1121" s="245" t="s">
        <v>79</v>
      </c>
      <c r="AV1121" s="13" t="s">
        <v>79</v>
      </c>
      <c r="AW1121" s="13" t="s">
        <v>4</v>
      </c>
      <c r="AX1121" s="13" t="s">
        <v>77</v>
      </c>
      <c r="AY1121" s="245" t="s">
        <v>161</v>
      </c>
    </row>
    <row r="1122" s="2" customFormat="1" ht="21.75" customHeight="1">
      <c r="A1122" s="41"/>
      <c r="B1122" s="42"/>
      <c r="C1122" s="215" t="s">
        <v>2337</v>
      </c>
      <c r="D1122" s="215" t="s">
        <v>163</v>
      </c>
      <c r="E1122" s="216" t="s">
        <v>2338</v>
      </c>
      <c r="F1122" s="217" t="s">
        <v>2339</v>
      </c>
      <c r="G1122" s="218" t="s">
        <v>166</v>
      </c>
      <c r="H1122" s="219">
        <v>2.5449999999999999</v>
      </c>
      <c r="I1122" s="220"/>
      <c r="J1122" s="221">
        <f>ROUND(I1122*H1122,2)</f>
        <v>0</v>
      </c>
      <c r="K1122" s="217" t="s">
        <v>167</v>
      </c>
      <c r="L1122" s="47"/>
      <c r="M1122" s="222" t="s">
        <v>19</v>
      </c>
      <c r="N1122" s="223" t="s">
        <v>40</v>
      </c>
      <c r="O1122" s="87"/>
      <c r="P1122" s="224">
        <f>O1122*H1122</f>
        <v>0</v>
      </c>
      <c r="Q1122" s="224">
        <v>0</v>
      </c>
      <c r="R1122" s="224">
        <f>Q1122*H1122</f>
        <v>0</v>
      </c>
      <c r="S1122" s="224">
        <v>0</v>
      </c>
      <c r="T1122" s="225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6" t="s">
        <v>279</v>
      </c>
      <c r="AT1122" s="226" t="s">
        <v>163</v>
      </c>
      <c r="AU1122" s="226" t="s">
        <v>79</v>
      </c>
      <c r="AY1122" s="20" t="s">
        <v>161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20" t="s">
        <v>77</v>
      </c>
      <c r="BK1122" s="227">
        <f>ROUND(I1122*H1122,2)</f>
        <v>0</v>
      </c>
      <c r="BL1122" s="20" t="s">
        <v>279</v>
      </c>
      <c r="BM1122" s="226" t="s">
        <v>2340</v>
      </c>
    </row>
    <row r="1123" s="2" customFormat="1">
      <c r="A1123" s="41"/>
      <c r="B1123" s="42"/>
      <c r="C1123" s="43"/>
      <c r="D1123" s="228" t="s">
        <v>170</v>
      </c>
      <c r="E1123" s="43"/>
      <c r="F1123" s="229" t="s">
        <v>2341</v>
      </c>
      <c r="G1123" s="43"/>
      <c r="H1123" s="43"/>
      <c r="I1123" s="230"/>
      <c r="J1123" s="43"/>
      <c r="K1123" s="43"/>
      <c r="L1123" s="47"/>
      <c r="M1123" s="231"/>
      <c r="N1123" s="232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170</v>
      </c>
      <c r="AU1123" s="20" t="s">
        <v>79</v>
      </c>
    </row>
    <row r="1124" s="13" customFormat="1">
      <c r="A1124" s="13"/>
      <c r="B1124" s="235"/>
      <c r="C1124" s="236"/>
      <c r="D1124" s="233" t="s">
        <v>178</v>
      </c>
      <c r="E1124" s="236"/>
      <c r="F1124" s="238" t="s">
        <v>2342</v>
      </c>
      <c r="G1124" s="236"/>
      <c r="H1124" s="239">
        <v>2.5449999999999999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178</v>
      </c>
      <c r="AU1124" s="245" t="s">
        <v>79</v>
      </c>
      <c r="AV1124" s="13" t="s">
        <v>79</v>
      </c>
      <c r="AW1124" s="13" t="s">
        <v>4</v>
      </c>
      <c r="AX1124" s="13" t="s">
        <v>77</v>
      </c>
      <c r="AY1124" s="245" t="s">
        <v>161</v>
      </c>
    </row>
    <row r="1125" s="2" customFormat="1" ht="16.5" customHeight="1">
      <c r="A1125" s="41"/>
      <c r="B1125" s="42"/>
      <c r="C1125" s="215" t="s">
        <v>2343</v>
      </c>
      <c r="D1125" s="215" t="s">
        <v>163</v>
      </c>
      <c r="E1125" s="216" t="s">
        <v>2344</v>
      </c>
      <c r="F1125" s="217" t="s">
        <v>2345</v>
      </c>
      <c r="G1125" s="218" t="s">
        <v>166</v>
      </c>
      <c r="H1125" s="219">
        <v>22.260000000000002</v>
      </c>
      <c r="I1125" s="220"/>
      <c r="J1125" s="221">
        <f>ROUND(I1125*H1125,2)</f>
        <v>0</v>
      </c>
      <c r="K1125" s="217" t="s">
        <v>167</v>
      </c>
      <c r="L1125" s="47"/>
      <c r="M1125" s="222" t="s">
        <v>19</v>
      </c>
      <c r="N1125" s="223" t="s">
        <v>40</v>
      </c>
      <c r="O1125" s="87"/>
      <c r="P1125" s="224">
        <f>O1125*H1125</f>
        <v>0</v>
      </c>
      <c r="Q1125" s="224">
        <v>0.0047999999999999996</v>
      </c>
      <c r="R1125" s="224">
        <f>Q1125*H1125</f>
        <v>0.106848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279</v>
      </c>
      <c r="AT1125" s="226" t="s">
        <v>163</v>
      </c>
      <c r="AU1125" s="226" t="s">
        <v>79</v>
      </c>
      <c r="AY1125" s="20" t="s">
        <v>161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77</v>
      </c>
      <c r="BK1125" s="227">
        <f>ROUND(I1125*H1125,2)</f>
        <v>0</v>
      </c>
      <c r="BL1125" s="20" t="s">
        <v>279</v>
      </c>
      <c r="BM1125" s="226" t="s">
        <v>2346</v>
      </c>
    </row>
    <row r="1126" s="2" customFormat="1">
      <c r="A1126" s="41"/>
      <c r="B1126" s="42"/>
      <c r="C1126" s="43"/>
      <c r="D1126" s="228" t="s">
        <v>170</v>
      </c>
      <c r="E1126" s="43"/>
      <c r="F1126" s="229" t="s">
        <v>2347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170</v>
      </c>
      <c r="AU1126" s="20" t="s">
        <v>79</v>
      </c>
    </row>
    <row r="1127" s="13" customFormat="1">
      <c r="A1127" s="13"/>
      <c r="B1127" s="235"/>
      <c r="C1127" s="236"/>
      <c r="D1127" s="233" t="s">
        <v>178</v>
      </c>
      <c r="E1127" s="237" t="s">
        <v>631</v>
      </c>
      <c r="F1127" s="238" t="s">
        <v>2348</v>
      </c>
      <c r="G1127" s="236"/>
      <c r="H1127" s="239">
        <v>21.199999999999999</v>
      </c>
      <c r="I1127" s="240"/>
      <c r="J1127" s="236"/>
      <c r="K1127" s="236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5" t="s">
        <v>178</v>
      </c>
      <c r="AU1127" s="245" t="s">
        <v>79</v>
      </c>
      <c r="AV1127" s="13" t="s">
        <v>79</v>
      </c>
      <c r="AW1127" s="13" t="s">
        <v>31</v>
      </c>
      <c r="AX1127" s="13" t="s">
        <v>77</v>
      </c>
      <c r="AY1127" s="245" t="s">
        <v>161</v>
      </c>
    </row>
    <row r="1128" s="13" customFormat="1">
      <c r="A1128" s="13"/>
      <c r="B1128" s="235"/>
      <c r="C1128" s="236"/>
      <c r="D1128" s="233" t="s">
        <v>178</v>
      </c>
      <c r="E1128" s="236"/>
      <c r="F1128" s="238" t="s">
        <v>2349</v>
      </c>
      <c r="G1128" s="236"/>
      <c r="H1128" s="239">
        <v>22.260000000000002</v>
      </c>
      <c r="I1128" s="240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178</v>
      </c>
      <c r="AU1128" s="245" t="s">
        <v>79</v>
      </c>
      <c r="AV1128" s="13" t="s">
        <v>79</v>
      </c>
      <c r="AW1128" s="13" t="s">
        <v>4</v>
      </c>
      <c r="AX1128" s="13" t="s">
        <v>77</v>
      </c>
      <c r="AY1128" s="245" t="s">
        <v>161</v>
      </c>
    </row>
    <row r="1129" s="2" customFormat="1" ht="16.5" customHeight="1">
      <c r="A1129" s="41"/>
      <c r="B1129" s="42"/>
      <c r="C1129" s="215" t="s">
        <v>2350</v>
      </c>
      <c r="D1129" s="215" t="s">
        <v>163</v>
      </c>
      <c r="E1129" s="216" t="s">
        <v>2351</v>
      </c>
      <c r="F1129" s="217" t="s">
        <v>2352</v>
      </c>
      <c r="G1129" s="218" t="s">
        <v>166</v>
      </c>
      <c r="H1129" s="219">
        <v>46.409999999999997</v>
      </c>
      <c r="I1129" s="220"/>
      <c r="J1129" s="221">
        <f>ROUND(I1129*H1129,2)</f>
        <v>0</v>
      </c>
      <c r="K1129" s="217" t="s">
        <v>167</v>
      </c>
      <c r="L1129" s="47"/>
      <c r="M1129" s="222" t="s">
        <v>19</v>
      </c>
      <c r="N1129" s="223" t="s">
        <v>40</v>
      </c>
      <c r="O1129" s="87"/>
      <c r="P1129" s="224">
        <f>O1129*H1129</f>
        <v>0</v>
      </c>
      <c r="Q1129" s="224">
        <v>0.00014999999999999999</v>
      </c>
      <c r="R1129" s="224">
        <f>Q1129*H1129</f>
        <v>0.0069614999999999989</v>
      </c>
      <c r="S1129" s="224">
        <v>0</v>
      </c>
      <c r="T1129" s="225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26" t="s">
        <v>279</v>
      </c>
      <c r="AT1129" s="226" t="s">
        <v>163</v>
      </c>
      <c r="AU1129" s="226" t="s">
        <v>79</v>
      </c>
      <c r="AY1129" s="20" t="s">
        <v>161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20" t="s">
        <v>77</v>
      </c>
      <c r="BK1129" s="227">
        <f>ROUND(I1129*H1129,2)</f>
        <v>0</v>
      </c>
      <c r="BL1129" s="20" t="s">
        <v>279</v>
      </c>
      <c r="BM1129" s="226" t="s">
        <v>215</v>
      </c>
    </row>
    <row r="1130" s="2" customFormat="1">
      <c r="A1130" s="41"/>
      <c r="B1130" s="42"/>
      <c r="C1130" s="43"/>
      <c r="D1130" s="228" t="s">
        <v>170</v>
      </c>
      <c r="E1130" s="43"/>
      <c r="F1130" s="229" t="s">
        <v>2353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170</v>
      </c>
      <c r="AU1130" s="20" t="s">
        <v>79</v>
      </c>
    </row>
    <row r="1131" s="13" customFormat="1">
      <c r="A1131" s="13"/>
      <c r="B1131" s="235"/>
      <c r="C1131" s="236"/>
      <c r="D1131" s="233" t="s">
        <v>178</v>
      </c>
      <c r="E1131" s="237" t="s">
        <v>19</v>
      </c>
      <c r="F1131" s="238" t="s">
        <v>2354</v>
      </c>
      <c r="G1131" s="236"/>
      <c r="H1131" s="239">
        <v>44.200000000000003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178</v>
      </c>
      <c r="AU1131" s="245" t="s">
        <v>79</v>
      </c>
      <c r="AV1131" s="13" t="s">
        <v>79</v>
      </c>
      <c r="AW1131" s="13" t="s">
        <v>31</v>
      </c>
      <c r="AX1131" s="13" t="s">
        <v>77</v>
      </c>
      <c r="AY1131" s="245" t="s">
        <v>161</v>
      </c>
    </row>
    <row r="1132" s="13" customFormat="1">
      <c r="A1132" s="13"/>
      <c r="B1132" s="235"/>
      <c r="C1132" s="236"/>
      <c r="D1132" s="233" t="s">
        <v>178</v>
      </c>
      <c r="E1132" s="236"/>
      <c r="F1132" s="238" t="s">
        <v>2355</v>
      </c>
      <c r="G1132" s="236"/>
      <c r="H1132" s="239">
        <v>46.409999999999997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178</v>
      </c>
      <c r="AU1132" s="245" t="s">
        <v>79</v>
      </c>
      <c r="AV1132" s="13" t="s">
        <v>79</v>
      </c>
      <c r="AW1132" s="13" t="s">
        <v>4</v>
      </c>
      <c r="AX1132" s="13" t="s">
        <v>77</v>
      </c>
      <c r="AY1132" s="245" t="s">
        <v>161</v>
      </c>
    </row>
    <row r="1133" s="2" customFormat="1" ht="16.5" customHeight="1">
      <c r="A1133" s="41"/>
      <c r="B1133" s="42"/>
      <c r="C1133" s="215" t="s">
        <v>2356</v>
      </c>
      <c r="D1133" s="215" t="s">
        <v>163</v>
      </c>
      <c r="E1133" s="216" t="s">
        <v>2357</v>
      </c>
      <c r="F1133" s="217" t="s">
        <v>2358</v>
      </c>
      <c r="G1133" s="218" t="s">
        <v>166</v>
      </c>
      <c r="H1133" s="219">
        <v>46.409999999999997</v>
      </c>
      <c r="I1133" s="220"/>
      <c r="J1133" s="221">
        <f>ROUND(I1133*H1133,2)</f>
        <v>0</v>
      </c>
      <c r="K1133" s="217" t="s">
        <v>167</v>
      </c>
      <c r="L1133" s="47"/>
      <c r="M1133" s="222" t="s">
        <v>19</v>
      </c>
      <c r="N1133" s="223" t="s">
        <v>40</v>
      </c>
      <c r="O1133" s="87"/>
      <c r="P1133" s="224">
        <f>O1133*H1133</f>
        <v>0</v>
      </c>
      <c r="Q1133" s="224">
        <v>8.0000000000000007E-05</v>
      </c>
      <c r="R1133" s="224">
        <f>Q1133*H1133</f>
        <v>0.0037128</v>
      </c>
      <c r="S1133" s="224">
        <v>0</v>
      </c>
      <c r="T1133" s="225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6" t="s">
        <v>279</v>
      </c>
      <c r="AT1133" s="226" t="s">
        <v>163</v>
      </c>
      <c r="AU1133" s="226" t="s">
        <v>79</v>
      </c>
      <c r="AY1133" s="20" t="s">
        <v>161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20" t="s">
        <v>77</v>
      </c>
      <c r="BK1133" s="227">
        <f>ROUND(I1133*H1133,2)</f>
        <v>0</v>
      </c>
      <c r="BL1133" s="20" t="s">
        <v>279</v>
      </c>
      <c r="BM1133" s="226" t="s">
        <v>2359</v>
      </c>
    </row>
    <row r="1134" s="2" customFormat="1">
      <c r="A1134" s="41"/>
      <c r="B1134" s="42"/>
      <c r="C1134" s="43"/>
      <c r="D1134" s="228" t="s">
        <v>170</v>
      </c>
      <c r="E1134" s="43"/>
      <c r="F1134" s="229" t="s">
        <v>2360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170</v>
      </c>
      <c r="AU1134" s="20" t="s">
        <v>79</v>
      </c>
    </row>
    <row r="1135" s="2" customFormat="1">
      <c r="A1135" s="41"/>
      <c r="B1135" s="42"/>
      <c r="C1135" s="43"/>
      <c r="D1135" s="233" t="s">
        <v>176</v>
      </c>
      <c r="E1135" s="43"/>
      <c r="F1135" s="234" t="s">
        <v>2361</v>
      </c>
      <c r="G1135" s="43"/>
      <c r="H1135" s="43"/>
      <c r="I1135" s="230"/>
      <c r="J1135" s="43"/>
      <c r="K1135" s="43"/>
      <c r="L1135" s="47"/>
      <c r="M1135" s="231"/>
      <c r="N1135" s="232"/>
      <c r="O1135" s="87"/>
      <c r="P1135" s="87"/>
      <c r="Q1135" s="87"/>
      <c r="R1135" s="87"/>
      <c r="S1135" s="87"/>
      <c r="T1135" s="88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20" t="s">
        <v>176</v>
      </c>
      <c r="AU1135" s="20" t="s">
        <v>79</v>
      </c>
    </row>
    <row r="1136" s="13" customFormat="1">
      <c r="A1136" s="13"/>
      <c r="B1136" s="235"/>
      <c r="C1136" s="236"/>
      <c r="D1136" s="233" t="s">
        <v>178</v>
      </c>
      <c r="E1136" s="236"/>
      <c r="F1136" s="238" t="s">
        <v>2355</v>
      </c>
      <c r="G1136" s="236"/>
      <c r="H1136" s="239">
        <v>46.409999999999997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178</v>
      </c>
      <c r="AU1136" s="245" t="s">
        <v>79</v>
      </c>
      <c r="AV1136" s="13" t="s">
        <v>79</v>
      </c>
      <c r="AW1136" s="13" t="s">
        <v>4</v>
      </c>
      <c r="AX1136" s="13" t="s">
        <v>77</v>
      </c>
      <c r="AY1136" s="245" t="s">
        <v>161</v>
      </c>
    </row>
    <row r="1137" s="2" customFormat="1" ht="16.5" customHeight="1">
      <c r="A1137" s="41"/>
      <c r="B1137" s="42"/>
      <c r="C1137" s="215" t="s">
        <v>2362</v>
      </c>
      <c r="D1137" s="215" t="s">
        <v>163</v>
      </c>
      <c r="E1137" s="216" t="s">
        <v>2363</v>
      </c>
      <c r="F1137" s="217" t="s">
        <v>2364</v>
      </c>
      <c r="G1137" s="218" t="s">
        <v>166</v>
      </c>
      <c r="H1137" s="219">
        <v>13.965</v>
      </c>
      <c r="I1137" s="220"/>
      <c r="J1137" s="221">
        <f>ROUND(I1137*H1137,2)</f>
        <v>0</v>
      </c>
      <c r="K1137" s="217" t="s">
        <v>167</v>
      </c>
      <c r="L1137" s="47"/>
      <c r="M1137" s="222" t="s">
        <v>19</v>
      </c>
      <c r="N1137" s="223" t="s">
        <v>40</v>
      </c>
      <c r="O1137" s="87"/>
      <c r="P1137" s="224">
        <f>O1137*H1137</f>
        <v>0</v>
      </c>
      <c r="Q1137" s="224">
        <v>0.00021000000000000001</v>
      </c>
      <c r="R1137" s="224">
        <f>Q1137*H1137</f>
        <v>0.0029326500000000002</v>
      </c>
      <c r="S1137" s="224">
        <v>0</v>
      </c>
      <c r="T1137" s="225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26" t="s">
        <v>279</v>
      </c>
      <c r="AT1137" s="226" t="s">
        <v>163</v>
      </c>
      <c r="AU1137" s="226" t="s">
        <v>79</v>
      </c>
      <c r="AY1137" s="20" t="s">
        <v>161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20" t="s">
        <v>77</v>
      </c>
      <c r="BK1137" s="227">
        <f>ROUND(I1137*H1137,2)</f>
        <v>0</v>
      </c>
      <c r="BL1137" s="20" t="s">
        <v>279</v>
      </c>
      <c r="BM1137" s="226" t="s">
        <v>2365</v>
      </c>
    </row>
    <row r="1138" s="2" customFormat="1">
      <c r="A1138" s="41"/>
      <c r="B1138" s="42"/>
      <c r="C1138" s="43"/>
      <c r="D1138" s="228" t="s">
        <v>170</v>
      </c>
      <c r="E1138" s="43"/>
      <c r="F1138" s="229" t="s">
        <v>2366</v>
      </c>
      <c r="G1138" s="43"/>
      <c r="H1138" s="43"/>
      <c r="I1138" s="230"/>
      <c r="J1138" s="43"/>
      <c r="K1138" s="43"/>
      <c r="L1138" s="47"/>
      <c r="M1138" s="231"/>
      <c r="N1138" s="232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170</v>
      </c>
      <c r="AU1138" s="20" t="s">
        <v>79</v>
      </c>
    </row>
    <row r="1139" s="2" customFormat="1" ht="16.5" customHeight="1">
      <c r="A1139" s="41"/>
      <c r="B1139" s="42"/>
      <c r="C1139" s="215" t="s">
        <v>2367</v>
      </c>
      <c r="D1139" s="215" t="s">
        <v>163</v>
      </c>
      <c r="E1139" s="216" t="s">
        <v>2368</v>
      </c>
      <c r="F1139" s="217" t="s">
        <v>2369</v>
      </c>
      <c r="G1139" s="218" t="s">
        <v>166</v>
      </c>
      <c r="H1139" s="219">
        <v>13.965</v>
      </c>
      <c r="I1139" s="220"/>
      <c r="J1139" s="221">
        <f>ROUND(I1139*H1139,2)</f>
        <v>0</v>
      </c>
      <c r="K1139" s="217" t="s">
        <v>19</v>
      </c>
      <c r="L1139" s="47"/>
      <c r="M1139" s="222" t="s">
        <v>19</v>
      </c>
      <c r="N1139" s="223" t="s">
        <v>40</v>
      </c>
      <c r="O1139" s="87"/>
      <c r="P1139" s="224">
        <f>O1139*H1139</f>
        <v>0</v>
      </c>
      <c r="Q1139" s="224">
        <v>0.0032000000000000002</v>
      </c>
      <c r="R1139" s="224">
        <f>Q1139*H1139</f>
        <v>0.044687999999999999</v>
      </c>
      <c r="S1139" s="224">
        <v>0</v>
      </c>
      <c r="T1139" s="225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6" t="s">
        <v>279</v>
      </c>
      <c r="AT1139" s="226" t="s">
        <v>163</v>
      </c>
      <c r="AU1139" s="226" t="s">
        <v>79</v>
      </c>
      <c r="AY1139" s="20" t="s">
        <v>161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20" t="s">
        <v>77</v>
      </c>
      <c r="BK1139" s="227">
        <f>ROUND(I1139*H1139,2)</f>
        <v>0</v>
      </c>
      <c r="BL1139" s="20" t="s">
        <v>279</v>
      </c>
      <c r="BM1139" s="226" t="s">
        <v>2370</v>
      </c>
    </row>
    <row r="1140" s="13" customFormat="1">
      <c r="A1140" s="13"/>
      <c r="B1140" s="235"/>
      <c r="C1140" s="236"/>
      <c r="D1140" s="233" t="s">
        <v>178</v>
      </c>
      <c r="E1140" s="237" t="s">
        <v>635</v>
      </c>
      <c r="F1140" s="238" t="s">
        <v>2371</v>
      </c>
      <c r="G1140" s="236"/>
      <c r="H1140" s="239">
        <v>13.300000000000001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178</v>
      </c>
      <c r="AU1140" s="245" t="s">
        <v>79</v>
      </c>
      <c r="AV1140" s="13" t="s">
        <v>79</v>
      </c>
      <c r="AW1140" s="13" t="s">
        <v>31</v>
      </c>
      <c r="AX1140" s="13" t="s">
        <v>77</v>
      </c>
      <c r="AY1140" s="245" t="s">
        <v>161</v>
      </c>
    </row>
    <row r="1141" s="13" customFormat="1">
      <c r="A1141" s="13"/>
      <c r="B1141" s="235"/>
      <c r="C1141" s="236"/>
      <c r="D1141" s="233" t="s">
        <v>178</v>
      </c>
      <c r="E1141" s="236"/>
      <c r="F1141" s="238" t="s">
        <v>2372</v>
      </c>
      <c r="G1141" s="236"/>
      <c r="H1141" s="239">
        <v>13.965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178</v>
      </c>
      <c r="AU1141" s="245" t="s">
        <v>79</v>
      </c>
      <c r="AV1141" s="13" t="s">
        <v>79</v>
      </c>
      <c r="AW1141" s="13" t="s">
        <v>4</v>
      </c>
      <c r="AX1141" s="13" t="s">
        <v>77</v>
      </c>
      <c r="AY1141" s="245" t="s">
        <v>161</v>
      </c>
    </row>
    <row r="1142" s="2" customFormat="1" ht="16.5" customHeight="1">
      <c r="A1142" s="41"/>
      <c r="B1142" s="42"/>
      <c r="C1142" s="215" t="s">
        <v>2373</v>
      </c>
      <c r="D1142" s="215" t="s">
        <v>163</v>
      </c>
      <c r="E1142" s="216" t="s">
        <v>2374</v>
      </c>
      <c r="F1142" s="217" t="s">
        <v>2375</v>
      </c>
      <c r="G1142" s="218" t="s">
        <v>166</v>
      </c>
      <c r="H1142" s="219">
        <v>13.965</v>
      </c>
      <c r="I1142" s="220"/>
      <c r="J1142" s="221">
        <f>ROUND(I1142*H1142,2)</f>
        <v>0</v>
      </c>
      <c r="K1142" s="217" t="s">
        <v>167</v>
      </c>
      <c r="L1142" s="47"/>
      <c r="M1142" s="222" t="s">
        <v>19</v>
      </c>
      <c r="N1142" s="223" t="s">
        <v>40</v>
      </c>
      <c r="O1142" s="87"/>
      <c r="P1142" s="224">
        <f>O1142*H1142</f>
        <v>0</v>
      </c>
      <c r="Q1142" s="224">
        <v>0.00016000000000000001</v>
      </c>
      <c r="R1142" s="224">
        <f>Q1142*H1142</f>
        <v>0.0022344000000000001</v>
      </c>
      <c r="S1142" s="224">
        <v>0</v>
      </c>
      <c r="T1142" s="225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26" t="s">
        <v>279</v>
      </c>
      <c r="AT1142" s="226" t="s">
        <v>163</v>
      </c>
      <c r="AU1142" s="226" t="s">
        <v>79</v>
      </c>
      <c r="AY1142" s="20" t="s">
        <v>161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20" t="s">
        <v>77</v>
      </c>
      <c r="BK1142" s="227">
        <f>ROUND(I1142*H1142,2)</f>
        <v>0</v>
      </c>
      <c r="BL1142" s="20" t="s">
        <v>279</v>
      </c>
      <c r="BM1142" s="226" t="s">
        <v>2376</v>
      </c>
    </row>
    <row r="1143" s="2" customFormat="1">
      <c r="A1143" s="41"/>
      <c r="B1143" s="42"/>
      <c r="C1143" s="43"/>
      <c r="D1143" s="228" t="s">
        <v>170</v>
      </c>
      <c r="E1143" s="43"/>
      <c r="F1143" s="229" t="s">
        <v>2377</v>
      </c>
      <c r="G1143" s="43"/>
      <c r="H1143" s="43"/>
      <c r="I1143" s="230"/>
      <c r="J1143" s="43"/>
      <c r="K1143" s="43"/>
      <c r="L1143" s="47"/>
      <c r="M1143" s="231"/>
      <c r="N1143" s="232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170</v>
      </c>
      <c r="AU1143" s="20" t="s">
        <v>79</v>
      </c>
    </row>
    <row r="1144" s="2" customFormat="1" ht="16.5" customHeight="1">
      <c r="A1144" s="41"/>
      <c r="B1144" s="42"/>
      <c r="C1144" s="215" t="s">
        <v>2378</v>
      </c>
      <c r="D1144" s="215" t="s">
        <v>163</v>
      </c>
      <c r="E1144" s="216" t="s">
        <v>2379</v>
      </c>
      <c r="F1144" s="217" t="s">
        <v>2380</v>
      </c>
      <c r="G1144" s="218" t="s">
        <v>166</v>
      </c>
      <c r="H1144" s="219">
        <v>13.965</v>
      </c>
      <c r="I1144" s="220"/>
      <c r="J1144" s="221">
        <f>ROUND(I1144*H1144,2)</f>
        <v>0</v>
      </c>
      <c r="K1144" s="217" t="s">
        <v>167</v>
      </c>
      <c r="L1144" s="47"/>
      <c r="M1144" s="222" t="s">
        <v>19</v>
      </c>
      <c r="N1144" s="223" t="s">
        <v>40</v>
      </c>
      <c r="O1144" s="87"/>
      <c r="P1144" s="224">
        <f>O1144*H1144</f>
        <v>0</v>
      </c>
      <c r="Q1144" s="224">
        <v>8.0000000000000007E-05</v>
      </c>
      <c r="R1144" s="224">
        <f>Q1144*H1144</f>
        <v>0.0011172000000000001</v>
      </c>
      <c r="S1144" s="224">
        <v>0</v>
      </c>
      <c r="T1144" s="22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6" t="s">
        <v>279</v>
      </c>
      <c r="AT1144" s="226" t="s">
        <v>163</v>
      </c>
      <c r="AU1144" s="226" t="s">
        <v>79</v>
      </c>
      <c r="AY1144" s="20" t="s">
        <v>161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20" t="s">
        <v>77</v>
      </c>
      <c r="BK1144" s="227">
        <f>ROUND(I1144*H1144,2)</f>
        <v>0</v>
      </c>
      <c r="BL1144" s="20" t="s">
        <v>279</v>
      </c>
      <c r="BM1144" s="226" t="s">
        <v>2381</v>
      </c>
    </row>
    <row r="1145" s="2" customFormat="1">
      <c r="A1145" s="41"/>
      <c r="B1145" s="42"/>
      <c r="C1145" s="43"/>
      <c r="D1145" s="228" t="s">
        <v>170</v>
      </c>
      <c r="E1145" s="43"/>
      <c r="F1145" s="229" t="s">
        <v>2382</v>
      </c>
      <c r="G1145" s="43"/>
      <c r="H1145" s="43"/>
      <c r="I1145" s="230"/>
      <c r="J1145" s="43"/>
      <c r="K1145" s="43"/>
      <c r="L1145" s="47"/>
      <c r="M1145" s="231"/>
      <c r="N1145" s="232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170</v>
      </c>
      <c r="AU1145" s="20" t="s">
        <v>79</v>
      </c>
    </row>
    <row r="1146" s="2" customFormat="1" ht="21.75" customHeight="1">
      <c r="A1146" s="41"/>
      <c r="B1146" s="42"/>
      <c r="C1146" s="215" t="s">
        <v>2383</v>
      </c>
      <c r="D1146" s="215" t="s">
        <v>163</v>
      </c>
      <c r="E1146" s="216" t="s">
        <v>2384</v>
      </c>
      <c r="F1146" s="217" t="s">
        <v>2385</v>
      </c>
      <c r="G1146" s="218" t="s">
        <v>166</v>
      </c>
      <c r="H1146" s="219">
        <v>1.8120000000000001</v>
      </c>
      <c r="I1146" s="220"/>
      <c r="J1146" s="221">
        <f>ROUND(I1146*H1146,2)</f>
        <v>0</v>
      </c>
      <c r="K1146" s="217" t="s">
        <v>167</v>
      </c>
      <c r="L1146" s="47"/>
      <c r="M1146" s="222" t="s">
        <v>19</v>
      </c>
      <c r="N1146" s="223" t="s">
        <v>40</v>
      </c>
      <c r="O1146" s="87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6" t="s">
        <v>279</v>
      </c>
      <c r="AT1146" s="226" t="s">
        <v>163</v>
      </c>
      <c r="AU1146" s="226" t="s">
        <v>79</v>
      </c>
      <c r="AY1146" s="20" t="s">
        <v>161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20" t="s">
        <v>77</v>
      </c>
      <c r="BK1146" s="227">
        <f>ROUND(I1146*H1146,2)</f>
        <v>0</v>
      </c>
      <c r="BL1146" s="20" t="s">
        <v>279</v>
      </c>
      <c r="BM1146" s="226" t="s">
        <v>2386</v>
      </c>
    </row>
    <row r="1147" s="2" customFormat="1">
      <c r="A1147" s="41"/>
      <c r="B1147" s="42"/>
      <c r="C1147" s="43"/>
      <c r="D1147" s="228" t="s">
        <v>170</v>
      </c>
      <c r="E1147" s="43"/>
      <c r="F1147" s="229" t="s">
        <v>2387</v>
      </c>
      <c r="G1147" s="43"/>
      <c r="H1147" s="43"/>
      <c r="I1147" s="230"/>
      <c r="J1147" s="43"/>
      <c r="K1147" s="43"/>
      <c r="L1147" s="47"/>
      <c r="M1147" s="231"/>
      <c r="N1147" s="232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170</v>
      </c>
      <c r="AU1147" s="20" t="s">
        <v>79</v>
      </c>
    </row>
    <row r="1148" s="2" customFormat="1" ht="16.5" customHeight="1">
      <c r="A1148" s="41"/>
      <c r="B1148" s="42"/>
      <c r="C1148" s="215" t="s">
        <v>2388</v>
      </c>
      <c r="D1148" s="215" t="s">
        <v>163</v>
      </c>
      <c r="E1148" s="216" t="s">
        <v>2389</v>
      </c>
      <c r="F1148" s="217" t="s">
        <v>2390</v>
      </c>
      <c r="G1148" s="218" t="s">
        <v>166</v>
      </c>
      <c r="H1148" s="219">
        <v>1.8120000000000001</v>
      </c>
      <c r="I1148" s="220"/>
      <c r="J1148" s="221">
        <f>ROUND(I1148*H1148,2)</f>
        <v>0</v>
      </c>
      <c r="K1148" s="217" t="s">
        <v>167</v>
      </c>
      <c r="L1148" s="47"/>
      <c r="M1148" s="222" t="s">
        <v>19</v>
      </c>
      <c r="N1148" s="223" t="s">
        <v>40</v>
      </c>
      <c r="O1148" s="87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6" t="s">
        <v>279</v>
      </c>
      <c r="AT1148" s="226" t="s">
        <v>163</v>
      </c>
      <c r="AU1148" s="226" t="s">
        <v>79</v>
      </c>
      <c r="AY1148" s="20" t="s">
        <v>161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20" t="s">
        <v>77</v>
      </c>
      <c r="BK1148" s="227">
        <f>ROUND(I1148*H1148,2)</f>
        <v>0</v>
      </c>
      <c r="BL1148" s="20" t="s">
        <v>279</v>
      </c>
      <c r="BM1148" s="226" t="s">
        <v>2391</v>
      </c>
    </row>
    <row r="1149" s="2" customFormat="1">
      <c r="A1149" s="41"/>
      <c r="B1149" s="42"/>
      <c r="C1149" s="43"/>
      <c r="D1149" s="228" t="s">
        <v>170</v>
      </c>
      <c r="E1149" s="43"/>
      <c r="F1149" s="229" t="s">
        <v>2392</v>
      </c>
      <c r="G1149" s="43"/>
      <c r="H1149" s="43"/>
      <c r="I1149" s="230"/>
      <c r="J1149" s="43"/>
      <c r="K1149" s="43"/>
      <c r="L1149" s="47"/>
      <c r="M1149" s="231"/>
      <c r="N1149" s="232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170</v>
      </c>
      <c r="AU1149" s="20" t="s">
        <v>79</v>
      </c>
    </row>
    <row r="1150" s="13" customFormat="1">
      <c r="A1150" s="13"/>
      <c r="B1150" s="235"/>
      <c r="C1150" s="236"/>
      <c r="D1150" s="233" t="s">
        <v>178</v>
      </c>
      <c r="E1150" s="237" t="s">
        <v>19</v>
      </c>
      <c r="F1150" s="238" t="s">
        <v>2393</v>
      </c>
      <c r="G1150" s="236"/>
      <c r="H1150" s="239">
        <v>1.8120000000000001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178</v>
      </c>
      <c r="AU1150" s="245" t="s">
        <v>79</v>
      </c>
      <c r="AV1150" s="13" t="s">
        <v>79</v>
      </c>
      <c r="AW1150" s="13" t="s">
        <v>31</v>
      </c>
      <c r="AX1150" s="13" t="s">
        <v>77</v>
      </c>
      <c r="AY1150" s="245" t="s">
        <v>161</v>
      </c>
    </row>
    <row r="1151" s="2" customFormat="1" ht="24.15" customHeight="1">
      <c r="A1151" s="41"/>
      <c r="B1151" s="42"/>
      <c r="C1151" s="215" t="s">
        <v>2394</v>
      </c>
      <c r="D1151" s="215" t="s">
        <v>163</v>
      </c>
      <c r="E1151" s="216" t="s">
        <v>2395</v>
      </c>
      <c r="F1151" s="217" t="s">
        <v>2396</v>
      </c>
      <c r="G1151" s="218" t="s">
        <v>214</v>
      </c>
      <c r="H1151" s="219">
        <v>0.47399999999999998</v>
      </c>
      <c r="I1151" s="220"/>
      <c r="J1151" s="221">
        <f>ROUND(I1151*H1151,2)</f>
        <v>0</v>
      </c>
      <c r="K1151" s="217" t="s">
        <v>167</v>
      </c>
      <c r="L1151" s="47"/>
      <c r="M1151" s="222" t="s">
        <v>19</v>
      </c>
      <c r="N1151" s="223" t="s">
        <v>40</v>
      </c>
      <c r="O1151" s="87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279</v>
      </c>
      <c r="AT1151" s="226" t="s">
        <v>163</v>
      </c>
      <c r="AU1151" s="226" t="s">
        <v>79</v>
      </c>
      <c r="AY1151" s="20" t="s">
        <v>161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279</v>
      </c>
      <c r="BM1151" s="226" t="s">
        <v>2397</v>
      </c>
    </row>
    <row r="1152" s="2" customFormat="1">
      <c r="A1152" s="41"/>
      <c r="B1152" s="42"/>
      <c r="C1152" s="43"/>
      <c r="D1152" s="228" t="s">
        <v>170</v>
      </c>
      <c r="E1152" s="43"/>
      <c r="F1152" s="229" t="s">
        <v>2398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170</v>
      </c>
      <c r="AU1152" s="20" t="s">
        <v>79</v>
      </c>
    </row>
    <row r="1153" s="12" customFormat="1" ht="22.8" customHeight="1">
      <c r="A1153" s="12"/>
      <c r="B1153" s="199"/>
      <c r="C1153" s="200"/>
      <c r="D1153" s="201" t="s">
        <v>68</v>
      </c>
      <c r="E1153" s="213" t="s">
        <v>589</v>
      </c>
      <c r="F1153" s="213" t="s">
        <v>590</v>
      </c>
      <c r="G1153" s="200"/>
      <c r="H1153" s="200"/>
      <c r="I1153" s="203"/>
      <c r="J1153" s="214">
        <f>BK1153</f>
        <v>0</v>
      </c>
      <c r="K1153" s="200"/>
      <c r="L1153" s="205"/>
      <c r="M1153" s="206"/>
      <c r="N1153" s="207"/>
      <c r="O1153" s="207"/>
      <c r="P1153" s="208">
        <f>SUM(P1154:P1177)</f>
        <v>0</v>
      </c>
      <c r="Q1153" s="207"/>
      <c r="R1153" s="208">
        <f>SUM(R1154:R1177)</f>
        <v>2.3579110099999996</v>
      </c>
      <c r="S1153" s="207"/>
      <c r="T1153" s="209">
        <f>SUM(T1154:T1177)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0" t="s">
        <v>79</v>
      </c>
      <c r="AT1153" s="211" t="s">
        <v>68</v>
      </c>
      <c r="AU1153" s="211" t="s">
        <v>77</v>
      </c>
      <c r="AY1153" s="210" t="s">
        <v>161</v>
      </c>
      <c r="BK1153" s="212">
        <f>SUM(BK1154:BK1177)</f>
        <v>0</v>
      </c>
    </row>
    <row r="1154" s="2" customFormat="1" ht="16.5" customHeight="1">
      <c r="A1154" s="41"/>
      <c r="B1154" s="42"/>
      <c r="C1154" s="215" t="s">
        <v>2399</v>
      </c>
      <c r="D1154" s="215" t="s">
        <v>163</v>
      </c>
      <c r="E1154" s="216" t="s">
        <v>2400</v>
      </c>
      <c r="F1154" s="217" t="s">
        <v>2401</v>
      </c>
      <c r="G1154" s="218" t="s">
        <v>166</v>
      </c>
      <c r="H1154" s="219">
        <v>69.340000000000003</v>
      </c>
      <c r="I1154" s="220"/>
      <c r="J1154" s="221">
        <f>ROUND(I1154*H1154,2)</f>
        <v>0</v>
      </c>
      <c r="K1154" s="217" t="s">
        <v>167</v>
      </c>
      <c r="L1154" s="47"/>
      <c r="M1154" s="222" t="s">
        <v>19</v>
      </c>
      <c r="N1154" s="223" t="s">
        <v>40</v>
      </c>
      <c r="O1154" s="87"/>
      <c r="P1154" s="224">
        <f>O1154*H1154</f>
        <v>0</v>
      </c>
      <c r="Q1154" s="224">
        <v>0.00029999999999999997</v>
      </c>
      <c r="R1154" s="224">
        <f>Q1154*H1154</f>
        <v>0.020801999999999998</v>
      </c>
      <c r="S1154" s="224">
        <v>0</v>
      </c>
      <c r="T1154" s="225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6" t="s">
        <v>168</v>
      </c>
      <c r="AT1154" s="226" t="s">
        <v>163</v>
      </c>
      <c r="AU1154" s="226" t="s">
        <v>79</v>
      </c>
      <c r="AY1154" s="20" t="s">
        <v>161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20" t="s">
        <v>77</v>
      </c>
      <c r="BK1154" s="227">
        <f>ROUND(I1154*H1154,2)</f>
        <v>0</v>
      </c>
      <c r="BL1154" s="20" t="s">
        <v>168</v>
      </c>
      <c r="BM1154" s="226" t="s">
        <v>2402</v>
      </c>
    </row>
    <row r="1155" s="2" customFormat="1">
      <c r="A1155" s="41"/>
      <c r="B1155" s="42"/>
      <c r="C1155" s="43"/>
      <c r="D1155" s="228" t="s">
        <v>170</v>
      </c>
      <c r="E1155" s="43"/>
      <c r="F1155" s="229" t="s">
        <v>2403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170</v>
      </c>
      <c r="AU1155" s="20" t="s">
        <v>79</v>
      </c>
    </row>
    <row r="1156" s="13" customFormat="1">
      <c r="A1156" s="13"/>
      <c r="B1156" s="235"/>
      <c r="C1156" s="236"/>
      <c r="D1156" s="233" t="s">
        <v>178</v>
      </c>
      <c r="E1156" s="237" t="s">
        <v>19</v>
      </c>
      <c r="F1156" s="238" t="s">
        <v>605</v>
      </c>
      <c r="G1156" s="236"/>
      <c r="H1156" s="239">
        <v>69.340000000000003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178</v>
      </c>
      <c r="AU1156" s="245" t="s">
        <v>79</v>
      </c>
      <c r="AV1156" s="13" t="s">
        <v>79</v>
      </c>
      <c r="AW1156" s="13" t="s">
        <v>31</v>
      </c>
      <c r="AX1156" s="13" t="s">
        <v>77</v>
      </c>
      <c r="AY1156" s="245" t="s">
        <v>161</v>
      </c>
    </row>
    <row r="1157" s="2" customFormat="1" ht="21.75" customHeight="1">
      <c r="A1157" s="41"/>
      <c r="B1157" s="42"/>
      <c r="C1157" s="215" t="s">
        <v>2404</v>
      </c>
      <c r="D1157" s="215" t="s">
        <v>163</v>
      </c>
      <c r="E1157" s="216" t="s">
        <v>2405</v>
      </c>
      <c r="F1157" s="217" t="s">
        <v>2406</v>
      </c>
      <c r="G1157" s="218" t="s">
        <v>166</v>
      </c>
      <c r="H1157" s="219">
        <v>69.340000000000003</v>
      </c>
      <c r="I1157" s="220"/>
      <c r="J1157" s="221">
        <f>ROUND(I1157*H1157,2)</f>
        <v>0</v>
      </c>
      <c r="K1157" s="217" t="s">
        <v>167</v>
      </c>
      <c r="L1157" s="47"/>
      <c r="M1157" s="222" t="s">
        <v>19</v>
      </c>
      <c r="N1157" s="223" t="s">
        <v>40</v>
      </c>
      <c r="O1157" s="87"/>
      <c r="P1157" s="224">
        <f>O1157*H1157</f>
        <v>0</v>
      </c>
      <c r="Q1157" s="224">
        <v>0.0044999999999999997</v>
      </c>
      <c r="R1157" s="224">
        <f>Q1157*H1157</f>
        <v>0.31202999999999997</v>
      </c>
      <c r="S1157" s="224">
        <v>0</v>
      </c>
      <c r="T1157" s="225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6" t="s">
        <v>279</v>
      </c>
      <c r="AT1157" s="226" t="s">
        <v>163</v>
      </c>
      <c r="AU1157" s="226" t="s">
        <v>79</v>
      </c>
      <c r="AY1157" s="20" t="s">
        <v>161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20" t="s">
        <v>77</v>
      </c>
      <c r="BK1157" s="227">
        <f>ROUND(I1157*H1157,2)</f>
        <v>0</v>
      </c>
      <c r="BL1157" s="20" t="s">
        <v>279</v>
      </c>
      <c r="BM1157" s="226" t="s">
        <v>2407</v>
      </c>
    </row>
    <row r="1158" s="2" customFormat="1">
      <c r="A1158" s="41"/>
      <c r="B1158" s="42"/>
      <c r="C1158" s="43"/>
      <c r="D1158" s="228" t="s">
        <v>170</v>
      </c>
      <c r="E1158" s="43"/>
      <c r="F1158" s="229" t="s">
        <v>2408</v>
      </c>
      <c r="G1158" s="43"/>
      <c r="H1158" s="43"/>
      <c r="I1158" s="230"/>
      <c r="J1158" s="43"/>
      <c r="K1158" s="43"/>
      <c r="L1158" s="47"/>
      <c r="M1158" s="231"/>
      <c r="N1158" s="232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170</v>
      </c>
      <c r="AU1158" s="20" t="s">
        <v>79</v>
      </c>
    </row>
    <row r="1159" s="13" customFormat="1">
      <c r="A1159" s="13"/>
      <c r="B1159" s="235"/>
      <c r="C1159" s="236"/>
      <c r="D1159" s="233" t="s">
        <v>178</v>
      </c>
      <c r="E1159" s="237" t="s">
        <v>19</v>
      </c>
      <c r="F1159" s="238" t="s">
        <v>605</v>
      </c>
      <c r="G1159" s="236"/>
      <c r="H1159" s="239">
        <v>69.340000000000003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5" t="s">
        <v>178</v>
      </c>
      <c r="AU1159" s="245" t="s">
        <v>79</v>
      </c>
      <c r="AV1159" s="13" t="s">
        <v>79</v>
      </c>
      <c r="AW1159" s="13" t="s">
        <v>31</v>
      </c>
      <c r="AX1159" s="13" t="s">
        <v>77</v>
      </c>
      <c r="AY1159" s="245" t="s">
        <v>161</v>
      </c>
    </row>
    <row r="1160" s="2" customFormat="1" ht="21.75" customHeight="1">
      <c r="A1160" s="41"/>
      <c r="B1160" s="42"/>
      <c r="C1160" s="215" t="s">
        <v>2409</v>
      </c>
      <c r="D1160" s="215" t="s">
        <v>163</v>
      </c>
      <c r="E1160" s="216" t="s">
        <v>2410</v>
      </c>
      <c r="F1160" s="217" t="s">
        <v>2411</v>
      </c>
      <c r="G1160" s="218" t="s">
        <v>166</v>
      </c>
      <c r="H1160" s="219">
        <v>69.340000000000003</v>
      </c>
      <c r="I1160" s="220"/>
      <c r="J1160" s="221">
        <f>ROUND(I1160*H1160,2)</f>
        <v>0</v>
      </c>
      <c r="K1160" s="217" t="s">
        <v>167</v>
      </c>
      <c r="L1160" s="47"/>
      <c r="M1160" s="222" t="s">
        <v>19</v>
      </c>
      <c r="N1160" s="223" t="s">
        <v>40</v>
      </c>
      <c r="O1160" s="87"/>
      <c r="P1160" s="224">
        <f>O1160*H1160</f>
        <v>0</v>
      </c>
      <c r="Q1160" s="224">
        <v>0.0075500000000000003</v>
      </c>
      <c r="R1160" s="224">
        <f>Q1160*H1160</f>
        <v>0.52351700000000001</v>
      </c>
      <c r="S1160" s="224">
        <v>0</v>
      </c>
      <c r="T1160" s="22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6" t="s">
        <v>279</v>
      </c>
      <c r="AT1160" s="226" t="s">
        <v>163</v>
      </c>
      <c r="AU1160" s="226" t="s">
        <v>79</v>
      </c>
      <c r="AY1160" s="20" t="s">
        <v>161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20" t="s">
        <v>77</v>
      </c>
      <c r="BK1160" s="227">
        <f>ROUND(I1160*H1160,2)</f>
        <v>0</v>
      </c>
      <c r="BL1160" s="20" t="s">
        <v>279</v>
      </c>
      <c r="BM1160" s="226" t="s">
        <v>2412</v>
      </c>
    </row>
    <row r="1161" s="2" customFormat="1">
      <c r="A1161" s="41"/>
      <c r="B1161" s="42"/>
      <c r="C1161" s="43"/>
      <c r="D1161" s="228" t="s">
        <v>170</v>
      </c>
      <c r="E1161" s="43"/>
      <c r="F1161" s="229" t="s">
        <v>2413</v>
      </c>
      <c r="G1161" s="43"/>
      <c r="H1161" s="43"/>
      <c r="I1161" s="230"/>
      <c r="J1161" s="43"/>
      <c r="K1161" s="43"/>
      <c r="L1161" s="47"/>
      <c r="M1161" s="231"/>
      <c r="N1161" s="232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170</v>
      </c>
      <c r="AU1161" s="20" t="s">
        <v>79</v>
      </c>
    </row>
    <row r="1162" s="13" customFormat="1">
      <c r="A1162" s="13"/>
      <c r="B1162" s="235"/>
      <c r="C1162" s="236"/>
      <c r="D1162" s="233" t="s">
        <v>178</v>
      </c>
      <c r="E1162" s="237" t="s">
        <v>19</v>
      </c>
      <c r="F1162" s="238" t="s">
        <v>2414</v>
      </c>
      <c r="G1162" s="236"/>
      <c r="H1162" s="239">
        <v>12.6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178</v>
      </c>
      <c r="AU1162" s="245" t="s">
        <v>79</v>
      </c>
      <c r="AV1162" s="13" t="s">
        <v>79</v>
      </c>
      <c r="AW1162" s="13" t="s">
        <v>31</v>
      </c>
      <c r="AX1162" s="13" t="s">
        <v>69</v>
      </c>
      <c r="AY1162" s="245" t="s">
        <v>161</v>
      </c>
    </row>
    <row r="1163" s="13" customFormat="1">
      <c r="A1163" s="13"/>
      <c r="B1163" s="235"/>
      <c r="C1163" s="236"/>
      <c r="D1163" s="233" t="s">
        <v>178</v>
      </c>
      <c r="E1163" s="237" t="s">
        <v>19</v>
      </c>
      <c r="F1163" s="238" t="s">
        <v>2415</v>
      </c>
      <c r="G1163" s="236"/>
      <c r="H1163" s="239">
        <v>16.34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178</v>
      </c>
      <c r="AU1163" s="245" t="s">
        <v>79</v>
      </c>
      <c r="AV1163" s="13" t="s">
        <v>79</v>
      </c>
      <c r="AW1163" s="13" t="s">
        <v>31</v>
      </c>
      <c r="AX1163" s="13" t="s">
        <v>69</v>
      </c>
      <c r="AY1163" s="245" t="s">
        <v>161</v>
      </c>
    </row>
    <row r="1164" s="13" customFormat="1">
      <c r="A1164" s="13"/>
      <c r="B1164" s="235"/>
      <c r="C1164" s="236"/>
      <c r="D1164" s="233" t="s">
        <v>178</v>
      </c>
      <c r="E1164" s="237" t="s">
        <v>19</v>
      </c>
      <c r="F1164" s="238" t="s">
        <v>2416</v>
      </c>
      <c r="G1164" s="236"/>
      <c r="H1164" s="239">
        <v>15.960000000000001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178</v>
      </c>
      <c r="AU1164" s="245" t="s">
        <v>79</v>
      </c>
      <c r="AV1164" s="13" t="s">
        <v>79</v>
      </c>
      <c r="AW1164" s="13" t="s">
        <v>31</v>
      </c>
      <c r="AX1164" s="13" t="s">
        <v>69</v>
      </c>
      <c r="AY1164" s="245" t="s">
        <v>161</v>
      </c>
    </row>
    <row r="1165" s="13" customFormat="1">
      <c r="A1165" s="13"/>
      <c r="B1165" s="235"/>
      <c r="C1165" s="236"/>
      <c r="D1165" s="233" t="s">
        <v>178</v>
      </c>
      <c r="E1165" s="237" t="s">
        <v>19</v>
      </c>
      <c r="F1165" s="238" t="s">
        <v>2417</v>
      </c>
      <c r="G1165" s="236"/>
      <c r="H1165" s="239">
        <v>4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178</v>
      </c>
      <c r="AU1165" s="245" t="s">
        <v>79</v>
      </c>
      <c r="AV1165" s="13" t="s">
        <v>79</v>
      </c>
      <c r="AW1165" s="13" t="s">
        <v>31</v>
      </c>
      <c r="AX1165" s="13" t="s">
        <v>69</v>
      </c>
      <c r="AY1165" s="245" t="s">
        <v>161</v>
      </c>
    </row>
    <row r="1166" s="13" customFormat="1">
      <c r="A1166" s="13"/>
      <c r="B1166" s="235"/>
      <c r="C1166" s="236"/>
      <c r="D1166" s="233" t="s">
        <v>178</v>
      </c>
      <c r="E1166" s="237" t="s">
        <v>19</v>
      </c>
      <c r="F1166" s="238" t="s">
        <v>2418</v>
      </c>
      <c r="G1166" s="236"/>
      <c r="H1166" s="239">
        <v>20.440000000000001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5" t="s">
        <v>178</v>
      </c>
      <c r="AU1166" s="245" t="s">
        <v>79</v>
      </c>
      <c r="AV1166" s="13" t="s">
        <v>79</v>
      </c>
      <c r="AW1166" s="13" t="s">
        <v>31</v>
      </c>
      <c r="AX1166" s="13" t="s">
        <v>69</v>
      </c>
      <c r="AY1166" s="245" t="s">
        <v>161</v>
      </c>
    </row>
    <row r="1167" s="15" customFormat="1">
      <c r="A1167" s="15"/>
      <c r="B1167" s="256"/>
      <c r="C1167" s="257"/>
      <c r="D1167" s="233" t="s">
        <v>178</v>
      </c>
      <c r="E1167" s="258" t="s">
        <v>605</v>
      </c>
      <c r="F1167" s="259" t="s">
        <v>221</v>
      </c>
      <c r="G1167" s="257"/>
      <c r="H1167" s="260">
        <v>69.340000000000003</v>
      </c>
      <c r="I1167" s="261"/>
      <c r="J1167" s="257"/>
      <c r="K1167" s="257"/>
      <c r="L1167" s="262"/>
      <c r="M1167" s="263"/>
      <c r="N1167" s="264"/>
      <c r="O1167" s="264"/>
      <c r="P1167" s="264"/>
      <c r="Q1167" s="264"/>
      <c r="R1167" s="264"/>
      <c r="S1167" s="264"/>
      <c r="T1167" s="26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6" t="s">
        <v>178</v>
      </c>
      <c r="AU1167" s="266" t="s">
        <v>79</v>
      </c>
      <c r="AV1167" s="15" t="s">
        <v>168</v>
      </c>
      <c r="AW1167" s="15" t="s">
        <v>31</v>
      </c>
      <c r="AX1167" s="15" t="s">
        <v>77</v>
      </c>
      <c r="AY1167" s="266" t="s">
        <v>161</v>
      </c>
    </row>
    <row r="1168" s="2" customFormat="1" ht="16.5" customHeight="1">
      <c r="A1168" s="41"/>
      <c r="B1168" s="42"/>
      <c r="C1168" s="271" t="s">
        <v>2419</v>
      </c>
      <c r="D1168" s="271" t="s">
        <v>715</v>
      </c>
      <c r="E1168" s="272" t="s">
        <v>2420</v>
      </c>
      <c r="F1168" s="273" t="s">
        <v>2421</v>
      </c>
      <c r="G1168" s="274" t="s">
        <v>166</v>
      </c>
      <c r="H1168" s="275">
        <v>79.741</v>
      </c>
      <c r="I1168" s="276"/>
      <c r="J1168" s="277">
        <f>ROUND(I1168*H1168,2)</f>
        <v>0</v>
      </c>
      <c r="K1168" s="273" t="s">
        <v>167</v>
      </c>
      <c r="L1168" s="278"/>
      <c r="M1168" s="279" t="s">
        <v>19</v>
      </c>
      <c r="N1168" s="280" t="s">
        <v>40</v>
      </c>
      <c r="O1168" s="87"/>
      <c r="P1168" s="224">
        <f>O1168*H1168</f>
        <v>0</v>
      </c>
      <c r="Q1168" s="224">
        <v>0.018409999999999999</v>
      </c>
      <c r="R1168" s="224">
        <f>Q1168*H1168</f>
        <v>1.4680318099999998</v>
      </c>
      <c r="S1168" s="224">
        <v>0</v>
      </c>
      <c r="T1168" s="225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26" t="s">
        <v>406</v>
      </c>
      <c r="AT1168" s="226" t="s">
        <v>715</v>
      </c>
      <c r="AU1168" s="226" t="s">
        <v>79</v>
      </c>
      <c r="AY1168" s="20" t="s">
        <v>161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20" t="s">
        <v>77</v>
      </c>
      <c r="BK1168" s="227">
        <f>ROUND(I1168*H1168,2)</f>
        <v>0</v>
      </c>
      <c r="BL1168" s="20" t="s">
        <v>279</v>
      </c>
      <c r="BM1168" s="226" t="s">
        <v>2422</v>
      </c>
    </row>
    <row r="1169" s="13" customFormat="1">
      <c r="A1169" s="13"/>
      <c r="B1169" s="235"/>
      <c r="C1169" s="236"/>
      <c r="D1169" s="233" t="s">
        <v>178</v>
      </c>
      <c r="E1169" s="236"/>
      <c r="F1169" s="238" t="s">
        <v>2423</v>
      </c>
      <c r="G1169" s="236"/>
      <c r="H1169" s="239">
        <v>79.741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178</v>
      </c>
      <c r="AU1169" s="245" t="s">
        <v>79</v>
      </c>
      <c r="AV1169" s="13" t="s">
        <v>79</v>
      </c>
      <c r="AW1169" s="13" t="s">
        <v>4</v>
      </c>
      <c r="AX1169" s="13" t="s">
        <v>77</v>
      </c>
      <c r="AY1169" s="245" t="s">
        <v>161</v>
      </c>
    </row>
    <row r="1170" s="2" customFormat="1" ht="16.5" customHeight="1">
      <c r="A1170" s="41"/>
      <c r="B1170" s="42"/>
      <c r="C1170" s="215" t="s">
        <v>2424</v>
      </c>
      <c r="D1170" s="215" t="s">
        <v>163</v>
      </c>
      <c r="E1170" s="216" t="s">
        <v>2425</v>
      </c>
      <c r="F1170" s="217" t="s">
        <v>2426</v>
      </c>
      <c r="G1170" s="218" t="s">
        <v>166</v>
      </c>
      <c r="H1170" s="219">
        <v>1.98</v>
      </c>
      <c r="I1170" s="220"/>
      <c r="J1170" s="221">
        <f>ROUND(I1170*H1170,2)</f>
        <v>0</v>
      </c>
      <c r="K1170" s="217" t="s">
        <v>167</v>
      </c>
      <c r="L1170" s="47"/>
      <c r="M1170" s="222" t="s">
        <v>19</v>
      </c>
      <c r="N1170" s="223" t="s">
        <v>40</v>
      </c>
      <c r="O1170" s="87"/>
      <c r="P1170" s="224">
        <f>O1170*H1170</f>
        <v>0</v>
      </c>
      <c r="Q1170" s="224">
        <v>0.00149</v>
      </c>
      <c r="R1170" s="224">
        <f>Q1170*H1170</f>
        <v>0.0029502</v>
      </c>
      <c r="S1170" s="224">
        <v>0</v>
      </c>
      <c r="T1170" s="225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26" t="s">
        <v>279</v>
      </c>
      <c r="AT1170" s="226" t="s">
        <v>163</v>
      </c>
      <c r="AU1170" s="226" t="s">
        <v>79</v>
      </c>
      <c r="AY1170" s="20" t="s">
        <v>161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20" t="s">
        <v>77</v>
      </c>
      <c r="BK1170" s="227">
        <f>ROUND(I1170*H1170,2)</f>
        <v>0</v>
      </c>
      <c r="BL1170" s="20" t="s">
        <v>279</v>
      </c>
      <c r="BM1170" s="226" t="s">
        <v>2427</v>
      </c>
    </row>
    <row r="1171" s="2" customFormat="1">
      <c r="A1171" s="41"/>
      <c r="B1171" s="42"/>
      <c r="C1171" s="43"/>
      <c r="D1171" s="228" t="s">
        <v>170</v>
      </c>
      <c r="E1171" s="43"/>
      <c r="F1171" s="229" t="s">
        <v>2428</v>
      </c>
      <c r="G1171" s="43"/>
      <c r="H1171" s="43"/>
      <c r="I1171" s="230"/>
      <c r="J1171" s="43"/>
      <c r="K1171" s="43"/>
      <c r="L1171" s="47"/>
      <c r="M1171" s="231"/>
      <c r="N1171" s="232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170</v>
      </c>
      <c r="AU1171" s="20" t="s">
        <v>79</v>
      </c>
    </row>
    <row r="1172" s="2" customFormat="1" ht="16.5" customHeight="1">
      <c r="A1172" s="41"/>
      <c r="B1172" s="42"/>
      <c r="C1172" s="271" t="s">
        <v>2429</v>
      </c>
      <c r="D1172" s="271" t="s">
        <v>715</v>
      </c>
      <c r="E1172" s="272" t="s">
        <v>2430</v>
      </c>
      <c r="F1172" s="273" t="s">
        <v>2431</v>
      </c>
      <c r="G1172" s="274" t="s">
        <v>166</v>
      </c>
      <c r="H1172" s="275">
        <v>1.98</v>
      </c>
      <c r="I1172" s="276"/>
      <c r="J1172" s="277">
        <f>ROUND(I1172*H1172,2)</f>
        <v>0</v>
      </c>
      <c r="K1172" s="273" t="s">
        <v>167</v>
      </c>
      <c r="L1172" s="278"/>
      <c r="M1172" s="279" t="s">
        <v>19</v>
      </c>
      <c r="N1172" s="280" t="s">
        <v>40</v>
      </c>
      <c r="O1172" s="87"/>
      <c r="P1172" s="224">
        <f>O1172*H1172</f>
        <v>0</v>
      </c>
      <c r="Q1172" s="224">
        <v>0.01</v>
      </c>
      <c r="R1172" s="224">
        <f>Q1172*H1172</f>
        <v>0.019800000000000002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406</v>
      </c>
      <c r="AT1172" s="226" t="s">
        <v>715</v>
      </c>
      <c r="AU1172" s="226" t="s">
        <v>79</v>
      </c>
      <c r="AY1172" s="20" t="s">
        <v>161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279</v>
      </c>
      <c r="BM1172" s="226" t="s">
        <v>2432</v>
      </c>
    </row>
    <row r="1173" s="13" customFormat="1">
      <c r="A1173" s="13"/>
      <c r="B1173" s="235"/>
      <c r="C1173" s="236"/>
      <c r="D1173" s="233" t="s">
        <v>178</v>
      </c>
      <c r="E1173" s="237" t="s">
        <v>19</v>
      </c>
      <c r="F1173" s="238" t="s">
        <v>2433</v>
      </c>
      <c r="G1173" s="236"/>
      <c r="H1173" s="239">
        <v>1.98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178</v>
      </c>
      <c r="AU1173" s="245" t="s">
        <v>79</v>
      </c>
      <c r="AV1173" s="13" t="s">
        <v>79</v>
      </c>
      <c r="AW1173" s="13" t="s">
        <v>31</v>
      </c>
      <c r="AX1173" s="13" t="s">
        <v>77</v>
      </c>
      <c r="AY1173" s="245" t="s">
        <v>161</v>
      </c>
    </row>
    <row r="1174" s="2" customFormat="1" ht="16.5" customHeight="1">
      <c r="A1174" s="41"/>
      <c r="B1174" s="42"/>
      <c r="C1174" s="215" t="s">
        <v>2434</v>
      </c>
      <c r="D1174" s="215" t="s">
        <v>163</v>
      </c>
      <c r="E1174" s="216" t="s">
        <v>2435</v>
      </c>
      <c r="F1174" s="217" t="s">
        <v>2436</v>
      </c>
      <c r="G1174" s="218" t="s">
        <v>189</v>
      </c>
      <c r="H1174" s="219">
        <v>19.600000000000001</v>
      </c>
      <c r="I1174" s="220"/>
      <c r="J1174" s="221">
        <f>ROUND(I1174*H1174,2)</f>
        <v>0</v>
      </c>
      <c r="K1174" s="217" t="s">
        <v>19</v>
      </c>
      <c r="L1174" s="47"/>
      <c r="M1174" s="222" t="s">
        <v>19</v>
      </c>
      <c r="N1174" s="223" t="s">
        <v>40</v>
      </c>
      <c r="O1174" s="87"/>
      <c r="P1174" s="224">
        <f>O1174*H1174</f>
        <v>0</v>
      </c>
      <c r="Q1174" s="224">
        <v>0.00055000000000000003</v>
      </c>
      <c r="R1174" s="224">
        <f>Q1174*H1174</f>
        <v>0.010780000000000001</v>
      </c>
      <c r="S1174" s="224">
        <v>0</v>
      </c>
      <c r="T1174" s="225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26" t="s">
        <v>279</v>
      </c>
      <c r="AT1174" s="226" t="s">
        <v>163</v>
      </c>
      <c r="AU1174" s="226" t="s">
        <v>79</v>
      </c>
      <c r="AY1174" s="20" t="s">
        <v>161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20" t="s">
        <v>77</v>
      </c>
      <c r="BK1174" s="227">
        <f>ROUND(I1174*H1174,2)</f>
        <v>0</v>
      </c>
      <c r="BL1174" s="20" t="s">
        <v>279</v>
      </c>
      <c r="BM1174" s="226" t="s">
        <v>2437</v>
      </c>
    </row>
    <row r="1175" s="13" customFormat="1">
      <c r="A1175" s="13"/>
      <c r="B1175" s="235"/>
      <c r="C1175" s="236"/>
      <c r="D1175" s="233" t="s">
        <v>178</v>
      </c>
      <c r="E1175" s="237" t="s">
        <v>19</v>
      </c>
      <c r="F1175" s="238" t="s">
        <v>2438</v>
      </c>
      <c r="G1175" s="236"/>
      <c r="H1175" s="239">
        <v>19.600000000000001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178</v>
      </c>
      <c r="AU1175" s="245" t="s">
        <v>79</v>
      </c>
      <c r="AV1175" s="13" t="s">
        <v>79</v>
      </c>
      <c r="AW1175" s="13" t="s">
        <v>31</v>
      </c>
      <c r="AX1175" s="13" t="s">
        <v>77</v>
      </c>
      <c r="AY1175" s="245" t="s">
        <v>161</v>
      </c>
    </row>
    <row r="1176" s="2" customFormat="1" ht="24.15" customHeight="1">
      <c r="A1176" s="41"/>
      <c r="B1176" s="42"/>
      <c r="C1176" s="215" t="s">
        <v>2439</v>
      </c>
      <c r="D1176" s="215" t="s">
        <v>163</v>
      </c>
      <c r="E1176" s="216" t="s">
        <v>2440</v>
      </c>
      <c r="F1176" s="217" t="s">
        <v>2441</v>
      </c>
      <c r="G1176" s="218" t="s">
        <v>214</v>
      </c>
      <c r="H1176" s="219">
        <v>2.3370000000000002</v>
      </c>
      <c r="I1176" s="220"/>
      <c r="J1176" s="221">
        <f>ROUND(I1176*H1176,2)</f>
        <v>0</v>
      </c>
      <c r="K1176" s="217" t="s">
        <v>167</v>
      </c>
      <c r="L1176" s="47"/>
      <c r="M1176" s="222" t="s">
        <v>19</v>
      </c>
      <c r="N1176" s="223" t="s">
        <v>40</v>
      </c>
      <c r="O1176" s="87"/>
      <c r="P1176" s="224">
        <f>O1176*H1176</f>
        <v>0</v>
      </c>
      <c r="Q1176" s="224">
        <v>0</v>
      </c>
      <c r="R1176" s="224">
        <f>Q1176*H1176</f>
        <v>0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279</v>
      </c>
      <c r="AT1176" s="226" t="s">
        <v>163</v>
      </c>
      <c r="AU1176" s="226" t="s">
        <v>79</v>
      </c>
      <c r="AY1176" s="20" t="s">
        <v>161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279</v>
      </c>
      <c r="BM1176" s="226" t="s">
        <v>2442</v>
      </c>
    </row>
    <row r="1177" s="2" customFormat="1">
      <c r="A1177" s="41"/>
      <c r="B1177" s="42"/>
      <c r="C1177" s="43"/>
      <c r="D1177" s="228" t="s">
        <v>170</v>
      </c>
      <c r="E1177" s="43"/>
      <c r="F1177" s="229" t="s">
        <v>2443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170</v>
      </c>
      <c r="AU1177" s="20" t="s">
        <v>79</v>
      </c>
    </row>
    <row r="1178" s="12" customFormat="1" ht="22.8" customHeight="1">
      <c r="A1178" s="12"/>
      <c r="B1178" s="199"/>
      <c r="C1178" s="200"/>
      <c r="D1178" s="201" t="s">
        <v>68</v>
      </c>
      <c r="E1178" s="213" t="s">
        <v>2444</v>
      </c>
      <c r="F1178" s="213" t="s">
        <v>2445</v>
      </c>
      <c r="G1178" s="200"/>
      <c r="H1178" s="200"/>
      <c r="I1178" s="203"/>
      <c r="J1178" s="214">
        <f>BK1178</f>
        <v>0</v>
      </c>
      <c r="K1178" s="200"/>
      <c r="L1178" s="205"/>
      <c r="M1178" s="206"/>
      <c r="N1178" s="207"/>
      <c r="O1178" s="207"/>
      <c r="P1178" s="208">
        <f>SUM(P1179:P1221)</f>
        <v>0</v>
      </c>
      <c r="Q1178" s="207"/>
      <c r="R1178" s="208">
        <f>SUM(R1179:R1221)</f>
        <v>3.6091911799999998</v>
      </c>
      <c r="S1178" s="207"/>
      <c r="T1178" s="209">
        <f>SUM(T1179:T1221)</f>
        <v>0.61493729999999991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0" t="s">
        <v>79</v>
      </c>
      <c r="AT1178" s="211" t="s">
        <v>68</v>
      </c>
      <c r="AU1178" s="211" t="s">
        <v>77</v>
      </c>
      <c r="AY1178" s="210" t="s">
        <v>161</v>
      </c>
      <c r="BK1178" s="212">
        <f>SUM(BK1179:BK1221)</f>
        <v>0</v>
      </c>
    </row>
    <row r="1179" s="2" customFormat="1" ht="16.5" customHeight="1">
      <c r="A1179" s="41"/>
      <c r="B1179" s="42"/>
      <c r="C1179" s="215" t="s">
        <v>2446</v>
      </c>
      <c r="D1179" s="215" t="s">
        <v>163</v>
      </c>
      <c r="E1179" s="216" t="s">
        <v>2447</v>
      </c>
      <c r="F1179" s="217" t="s">
        <v>2448</v>
      </c>
      <c r="G1179" s="218" t="s">
        <v>166</v>
      </c>
      <c r="H1179" s="219">
        <v>3521.2280000000001</v>
      </c>
      <c r="I1179" s="220"/>
      <c r="J1179" s="221">
        <f>ROUND(I1179*H1179,2)</f>
        <v>0</v>
      </c>
      <c r="K1179" s="217" t="s">
        <v>167</v>
      </c>
      <c r="L1179" s="47"/>
      <c r="M1179" s="222" t="s">
        <v>19</v>
      </c>
      <c r="N1179" s="223" t="s">
        <v>40</v>
      </c>
      <c r="O1179" s="87"/>
      <c r="P1179" s="224">
        <f>O1179*H1179</f>
        <v>0</v>
      </c>
      <c r="Q1179" s="224">
        <v>0</v>
      </c>
      <c r="R1179" s="224">
        <f>Q1179*H1179</f>
        <v>0</v>
      </c>
      <c r="S1179" s="224">
        <v>0.00014999999999999999</v>
      </c>
      <c r="T1179" s="225">
        <f>S1179*H1179</f>
        <v>0.52818419999999999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6" t="s">
        <v>279</v>
      </c>
      <c r="AT1179" s="226" t="s">
        <v>163</v>
      </c>
      <c r="AU1179" s="226" t="s">
        <v>79</v>
      </c>
      <c r="AY1179" s="20" t="s">
        <v>161</v>
      </c>
      <c r="BE1179" s="227">
        <f>IF(N1179="základní",J1179,0)</f>
        <v>0</v>
      </c>
      <c r="BF1179" s="227">
        <f>IF(N1179="snížená",J1179,0)</f>
        <v>0</v>
      </c>
      <c r="BG1179" s="227">
        <f>IF(N1179="zákl. přenesená",J1179,0)</f>
        <v>0</v>
      </c>
      <c r="BH1179" s="227">
        <f>IF(N1179="sníž. přenesená",J1179,0)</f>
        <v>0</v>
      </c>
      <c r="BI1179" s="227">
        <f>IF(N1179="nulová",J1179,0)</f>
        <v>0</v>
      </c>
      <c r="BJ1179" s="20" t="s">
        <v>77</v>
      </c>
      <c r="BK1179" s="227">
        <f>ROUND(I1179*H1179,2)</f>
        <v>0</v>
      </c>
      <c r="BL1179" s="20" t="s">
        <v>279</v>
      </c>
      <c r="BM1179" s="226" t="s">
        <v>2449</v>
      </c>
    </row>
    <row r="1180" s="2" customFormat="1">
      <c r="A1180" s="41"/>
      <c r="B1180" s="42"/>
      <c r="C1180" s="43"/>
      <c r="D1180" s="228" t="s">
        <v>170</v>
      </c>
      <c r="E1180" s="43"/>
      <c r="F1180" s="229" t="s">
        <v>2450</v>
      </c>
      <c r="G1180" s="43"/>
      <c r="H1180" s="43"/>
      <c r="I1180" s="230"/>
      <c r="J1180" s="43"/>
      <c r="K1180" s="43"/>
      <c r="L1180" s="47"/>
      <c r="M1180" s="231"/>
      <c r="N1180" s="232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170</v>
      </c>
      <c r="AU1180" s="20" t="s">
        <v>79</v>
      </c>
    </row>
    <row r="1181" s="13" customFormat="1">
      <c r="A1181" s="13"/>
      <c r="B1181" s="235"/>
      <c r="C1181" s="236"/>
      <c r="D1181" s="233" t="s">
        <v>178</v>
      </c>
      <c r="E1181" s="236"/>
      <c r="F1181" s="238" t="s">
        <v>2451</v>
      </c>
      <c r="G1181" s="236"/>
      <c r="H1181" s="239">
        <v>3521.2280000000001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178</v>
      </c>
      <c r="AU1181" s="245" t="s">
        <v>79</v>
      </c>
      <c r="AV1181" s="13" t="s">
        <v>79</v>
      </c>
      <c r="AW1181" s="13" t="s">
        <v>4</v>
      </c>
      <c r="AX1181" s="13" t="s">
        <v>77</v>
      </c>
      <c r="AY1181" s="245" t="s">
        <v>161</v>
      </c>
    </row>
    <row r="1182" s="2" customFormat="1" ht="16.5" customHeight="1">
      <c r="A1182" s="41"/>
      <c r="B1182" s="42"/>
      <c r="C1182" s="215" t="s">
        <v>2452</v>
      </c>
      <c r="D1182" s="215" t="s">
        <v>163</v>
      </c>
      <c r="E1182" s="216" t="s">
        <v>2453</v>
      </c>
      <c r="F1182" s="217" t="s">
        <v>2454</v>
      </c>
      <c r="G1182" s="218" t="s">
        <v>166</v>
      </c>
      <c r="H1182" s="219">
        <v>1708</v>
      </c>
      <c r="I1182" s="220"/>
      <c r="J1182" s="221">
        <f>ROUND(I1182*H1182,2)</f>
        <v>0</v>
      </c>
      <c r="K1182" s="217" t="s">
        <v>167</v>
      </c>
      <c r="L1182" s="47"/>
      <c r="M1182" s="222" t="s">
        <v>19</v>
      </c>
      <c r="N1182" s="223" t="s">
        <v>40</v>
      </c>
      <c r="O1182" s="87"/>
      <c r="P1182" s="224">
        <f>O1182*H1182</f>
        <v>0</v>
      </c>
      <c r="Q1182" s="224">
        <v>0</v>
      </c>
      <c r="R1182" s="224">
        <f>Q1182*H1182</f>
        <v>0</v>
      </c>
      <c r="S1182" s="224">
        <v>3.0000000000000001E-05</v>
      </c>
      <c r="T1182" s="225">
        <f>S1182*H1182</f>
        <v>0.051240000000000001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26" t="s">
        <v>279</v>
      </c>
      <c r="AT1182" s="226" t="s">
        <v>163</v>
      </c>
      <c r="AU1182" s="226" t="s">
        <v>79</v>
      </c>
      <c r="AY1182" s="20" t="s">
        <v>161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20" t="s">
        <v>77</v>
      </c>
      <c r="BK1182" s="227">
        <f>ROUND(I1182*H1182,2)</f>
        <v>0</v>
      </c>
      <c r="BL1182" s="20" t="s">
        <v>279</v>
      </c>
      <c r="BM1182" s="226" t="s">
        <v>2455</v>
      </c>
    </row>
    <row r="1183" s="2" customFormat="1">
      <c r="A1183" s="41"/>
      <c r="B1183" s="42"/>
      <c r="C1183" s="43"/>
      <c r="D1183" s="228" t="s">
        <v>170</v>
      </c>
      <c r="E1183" s="43"/>
      <c r="F1183" s="229" t="s">
        <v>2456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170</v>
      </c>
      <c r="AU1183" s="20" t="s">
        <v>79</v>
      </c>
    </row>
    <row r="1184" s="2" customFormat="1" ht="16.5" customHeight="1">
      <c r="A1184" s="41"/>
      <c r="B1184" s="42"/>
      <c r="C1184" s="271" t="s">
        <v>2457</v>
      </c>
      <c r="D1184" s="271" t="s">
        <v>715</v>
      </c>
      <c r="E1184" s="272" t="s">
        <v>2458</v>
      </c>
      <c r="F1184" s="273" t="s">
        <v>2459</v>
      </c>
      <c r="G1184" s="274" t="s">
        <v>166</v>
      </c>
      <c r="H1184" s="275">
        <v>1964.2000000000001</v>
      </c>
      <c r="I1184" s="276"/>
      <c r="J1184" s="277">
        <f>ROUND(I1184*H1184,2)</f>
        <v>0</v>
      </c>
      <c r="K1184" s="273" t="s">
        <v>167</v>
      </c>
      <c r="L1184" s="278"/>
      <c r="M1184" s="279" t="s">
        <v>19</v>
      </c>
      <c r="N1184" s="280" t="s">
        <v>40</v>
      </c>
      <c r="O1184" s="87"/>
      <c r="P1184" s="224">
        <f>O1184*H1184</f>
        <v>0</v>
      </c>
      <c r="Q1184" s="224">
        <v>0.00089999999999999998</v>
      </c>
      <c r="R1184" s="224">
        <f>Q1184*H1184</f>
        <v>1.7677799999999999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406</v>
      </c>
      <c r="AT1184" s="226" t="s">
        <v>715</v>
      </c>
      <c r="AU1184" s="226" t="s">
        <v>79</v>
      </c>
      <c r="AY1184" s="20" t="s">
        <v>161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77</v>
      </c>
      <c r="BK1184" s="227">
        <f>ROUND(I1184*H1184,2)</f>
        <v>0</v>
      </c>
      <c r="BL1184" s="20" t="s">
        <v>279</v>
      </c>
      <c r="BM1184" s="226" t="s">
        <v>2460</v>
      </c>
    </row>
    <row r="1185" s="13" customFormat="1">
      <c r="A1185" s="13"/>
      <c r="B1185" s="235"/>
      <c r="C1185" s="236"/>
      <c r="D1185" s="233" t="s">
        <v>178</v>
      </c>
      <c r="E1185" s="236"/>
      <c r="F1185" s="238" t="s">
        <v>2461</v>
      </c>
      <c r="G1185" s="236"/>
      <c r="H1185" s="239">
        <v>1964.2000000000001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178</v>
      </c>
      <c r="AU1185" s="245" t="s">
        <v>79</v>
      </c>
      <c r="AV1185" s="13" t="s">
        <v>79</v>
      </c>
      <c r="AW1185" s="13" t="s">
        <v>4</v>
      </c>
      <c r="AX1185" s="13" t="s">
        <v>77</v>
      </c>
      <c r="AY1185" s="245" t="s">
        <v>161</v>
      </c>
    </row>
    <row r="1186" s="2" customFormat="1" ht="16.5" customHeight="1">
      <c r="A1186" s="41"/>
      <c r="B1186" s="42"/>
      <c r="C1186" s="215" t="s">
        <v>2462</v>
      </c>
      <c r="D1186" s="215" t="s">
        <v>163</v>
      </c>
      <c r="E1186" s="216" t="s">
        <v>2463</v>
      </c>
      <c r="F1186" s="217" t="s">
        <v>2464</v>
      </c>
      <c r="G1186" s="218" t="s">
        <v>166</v>
      </c>
      <c r="H1186" s="219">
        <v>3521.2280000000001</v>
      </c>
      <c r="I1186" s="220"/>
      <c r="J1186" s="221">
        <f>ROUND(I1186*H1186,2)</f>
        <v>0</v>
      </c>
      <c r="K1186" s="217" t="s">
        <v>167</v>
      </c>
      <c r="L1186" s="47"/>
      <c r="M1186" s="222" t="s">
        <v>19</v>
      </c>
      <c r="N1186" s="223" t="s">
        <v>40</v>
      </c>
      <c r="O1186" s="87"/>
      <c r="P1186" s="224">
        <f>O1186*H1186</f>
        <v>0</v>
      </c>
      <c r="Q1186" s="224">
        <v>0.00020000000000000001</v>
      </c>
      <c r="R1186" s="224">
        <f>Q1186*H1186</f>
        <v>0.70424560000000003</v>
      </c>
      <c r="S1186" s="224">
        <v>0</v>
      </c>
      <c r="T1186" s="22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279</v>
      </c>
      <c r="AT1186" s="226" t="s">
        <v>163</v>
      </c>
      <c r="AU1186" s="226" t="s">
        <v>79</v>
      </c>
      <c r="AY1186" s="20" t="s">
        <v>161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77</v>
      </c>
      <c r="BK1186" s="227">
        <f>ROUND(I1186*H1186,2)</f>
        <v>0</v>
      </c>
      <c r="BL1186" s="20" t="s">
        <v>279</v>
      </c>
      <c r="BM1186" s="226" t="s">
        <v>2465</v>
      </c>
    </row>
    <row r="1187" s="2" customFormat="1">
      <c r="A1187" s="41"/>
      <c r="B1187" s="42"/>
      <c r="C1187" s="43"/>
      <c r="D1187" s="228" t="s">
        <v>170</v>
      </c>
      <c r="E1187" s="43"/>
      <c r="F1187" s="229" t="s">
        <v>2466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170</v>
      </c>
      <c r="AU1187" s="20" t="s">
        <v>79</v>
      </c>
    </row>
    <row r="1188" s="13" customFormat="1">
      <c r="A1188" s="13"/>
      <c r="B1188" s="235"/>
      <c r="C1188" s="236"/>
      <c r="D1188" s="233" t="s">
        <v>178</v>
      </c>
      <c r="E1188" s="236"/>
      <c r="F1188" s="238" t="s">
        <v>2451</v>
      </c>
      <c r="G1188" s="236"/>
      <c r="H1188" s="239">
        <v>3521.2280000000001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178</v>
      </c>
      <c r="AU1188" s="245" t="s">
        <v>79</v>
      </c>
      <c r="AV1188" s="13" t="s">
        <v>79</v>
      </c>
      <c r="AW1188" s="13" t="s">
        <v>4</v>
      </c>
      <c r="AX1188" s="13" t="s">
        <v>77</v>
      </c>
      <c r="AY1188" s="245" t="s">
        <v>161</v>
      </c>
    </row>
    <row r="1189" s="2" customFormat="1" ht="24.15" customHeight="1">
      <c r="A1189" s="41"/>
      <c r="B1189" s="42"/>
      <c r="C1189" s="215" t="s">
        <v>2467</v>
      </c>
      <c r="D1189" s="215" t="s">
        <v>163</v>
      </c>
      <c r="E1189" s="216" t="s">
        <v>2468</v>
      </c>
      <c r="F1189" s="217" t="s">
        <v>2469</v>
      </c>
      <c r="G1189" s="218" t="s">
        <v>166</v>
      </c>
      <c r="H1189" s="219">
        <v>3521.2280000000001</v>
      </c>
      <c r="I1189" s="220"/>
      <c r="J1189" s="221">
        <f>ROUND(I1189*H1189,2)</f>
        <v>0</v>
      </c>
      <c r="K1189" s="217" t="s">
        <v>167</v>
      </c>
      <c r="L1189" s="47"/>
      <c r="M1189" s="222" t="s">
        <v>19</v>
      </c>
      <c r="N1189" s="223" t="s">
        <v>40</v>
      </c>
      <c r="O1189" s="87"/>
      <c r="P1189" s="224">
        <f>O1189*H1189</f>
        <v>0</v>
      </c>
      <c r="Q1189" s="224">
        <v>0.00029</v>
      </c>
      <c r="R1189" s="224">
        <f>Q1189*H1189</f>
        <v>1.0211561200000001</v>
      </c>
      <c r="S1189" s="224">
        <v>0</v>
      </c>
      <c r="T1189" s="225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6" t="s">
        <v>279</v>
      </c>
      <c r="AT1189" s="226" t="s">
        <v>163</v>
      </c>
      <c r="AU1189" s="226" t="s">
        <v>79</v>
      </c>
      <c r="AY1189" s="20" t="s">
        <v>161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20" t="s">
        <v>77</v>
      </c>
      <c r="BK1189" s="227">
        <f>ROUND(I1189*H1189,2)</f>
        <v>0</v>
      </c>
      <c r="BL1189" s="20" t="s">
        <v>279</v>
      </c>
      <c r="BM1189" s="226" t="s">
        <v>2470</v>
      </c>
    </row>
    <row r="1190" s="2" customFormat="1">
      <c r="A1190" s="41"/>
      <c r="B1190" s="42"/>
      <c r="C1190" s="43"/>
      <c r="D1190" s="228" t="s">
        <v>170</v>
      </c>
      <c r="E1190" s="43"/>
      <c r="F1190" s="229" t="s">
        <v>2471</v>
      </c>
      <c r="G1190" s="43"/>
      <c r="H1190" s="43"/>
      <c r="I1190" s="230"/>
      <c r="J1190" s="43"/>
      <c r="K1190" s="43"/>
      <c r="L1190" s="47"/>
      <c r="M1190" s="231"/>
      <c r="N1190" s="232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170</v>
      </c>
      <c r="AU1190" s="20" t="s">
        <v>79</v>
      </c>
    </row>
    <row r="1191" s="13" customFormat="1">
      <c r="A1191" s="13"/>
      <c r="B1191" s="235"/>
      <c r="C1191" s="236"/>
      <c r="D1191" s="233" t="s">
        <v>178</v>
      </c>
      <c r="E1191" s="237" t="s">
        <v>19</v>
      </c>
      <c r="F1191" s="238" t="s">
        <v>2472</v>
      </c>
      <c r="G1191" s="236"/>
      <c r="H1191" s="239">
        <v>510.60000000000002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178</v>
      </c>
      <c r="AU1191" s="245" t="s">
        <v>79</v>
      </c>
      <c r="AV1191" s="13" t="s">
        <v>79</v>
      </c>
      <c r="AW1191" s="13" t="s">
        <v>31</v>
      </c>
      <c r="AX1191" s="13" t="s">
        <v>69</v>
      </c>
      <c r="AY1191" s="245" t="s">
        <v>161</v>
      </c>
    </row>
    <row r="1192" s="13" customFormat="1">
      <c r="A1192" s="13"/>
      <c r="B1192" s="235"/>
      <c r="C1192" s="236"/>
      <c r="D1192" s="233" t="s">
        <v>178</v>
      </c>
      <c r="E1192" s="237" t="s">
        <v>19</v>
      </c>
      <c r="F1192" s="238" t="s">
        <v>2473</v>
      </c>
      <c r="G1192" s="236"/>
      <c r="H1192" s="239">
        <v>303.36000000000001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178</v>
      </c>
      <c r="AU1192" s="245" t="s">
        <v>79</v>
      </c>
      <c r="AV1192" s="13" t="s">
        <v>79</v>
      </c>
      <c r="AW1192" s="13" t="s">
        <v>31</v>
      </c>
      <c r="AX1192" s="13" t="s">
        <v>69</v>
      </c>
      <c r="AY1192" s="245" t="s">
        <v>161</v>
      </c>
    </row>
    <row r="1193" s="13" customFormat="1">
      <c r="A1193" s="13"/>
      <c r="B1193" s="235"/>
      <c r="C1193" s="236"/>
      <c r="D1193" s="233" t="s">
        <v>178</v>
      </c>
      <c r="E1193" s="237" t="s">
        <v>19</v>
      </c>
      <c r="F1193" s="238" t="s">
        <v>2474</v>
      </c>
      <c r="G1193" s="236"/>
      <c r="H1193" s="239">
        <v>337.33199999999999</v>
      </c>
      <c r="I1193" s="240"/>
      <c r="J1193" s="236"/>
      <c r="K1193" s="236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178</v>
      </c>
      <c r="AU1193" s="245" t="s">
        <v>79</v>
      </c>
      <c r="AV1193" s="13" t="s">
        <v>79</v>
      </c>
      <c r="AW1193" s="13" t="s">
        <v>31</v>
      </c>
      <c r="AX1193" s="13" t="s">
        <v>69</v>
      </c>
      <c r="AY1193" s="245" t="s">
        <v>161</v>
      </c>
    </row>
    <row r="1194" s="13" customFormat="1">
      <c r="A1194" s="13"/>
      <c r="B1194" s="235"/>
      <c r="C1194" s="236"/>
      <c r="D1194" s="233" t="s">
        <v>178</v>
      </c>
      <c r="E1194" s="237" t="s">
        <v>19</v>
      </c>
      <c r="F1194" s="238" t="s">
        <v>2475</v>
      </c>
      <c r="G1194" s="236"/>
      <c r="H1194" s="239">
        <v>184.22399999999999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178</v>
      </c>
      <c r="AU1194" s="245" t="s">
        <v>79</v>
      </c>
      <c r="AV1194" s="13" t="s">
        <v>79</v>
      </c>
      <c r="AW1194" s="13" t="s">
        <v>31</v>
      </c>
      <c r="AX1194" s="13" t="s">
        <v>69</v>
      </c>
      <c r="AY1194" s="245" t="s">
        <v>161</v>
      </c>
    </row>
    <row r="1195" s="13" customFormat="1">
      <c r="A1195" s="13"/>
      <c r="B1195" s="235"/>
      <c r="C1195" s="236"/>
      <c r="D1195" s="233" t="s">
        <v>178</v>
      </c>
      <c r="E1195" s="237" t="s">
        <v>19</v>
      </c>
      <c r="F1195" s="238" t="s">
        <v>2476</v>
      </c>
      <c r="G1195" s="236"/>
      <c r="H1195" s="239">
        <v>578.524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178</v>
      </c>
      <c r="AU1195" s="245" t="s">
        <v>79</v>
      </c>
      <c r="AV1195" s="13" t="s">
        <v>79</v>
      </c>
      <c r="AW1195" s="13" t="s">
        <v>31</v>
      </c>
      <c r="AX1195" s="13" t="s">
        <v>69</v>
      </c>
      <c r="AY1195" s="245" t="s">
        <v>161</v>
      </c>
    </row>
    <row r="1196" s="13" customFormat="1">
      <c r="A1196" s="13"/>
      <c r="B1196" s="235"/>
      <c r="C1196" s="236"/>
      <c r="D1196" s="233" t="s">
        <v>178</v>
      </c>
      <c r="E1196" s="237" t="s">
        <v>19</v>
      </c>
      <c r="F1196" s="238" t="s">
        <v>2477</v>
      </c>
      <c r="G1196" s="236"/>
      <c r="H1196" s="239">
        <v>311.44400000000002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178</v>
      </c>
      <c r="AU1196" s="245" t="s">
        <v>79</v>
      </c>
      <c r="AV1196" s="13" t="s">
        <v>79</v>
      </c>
      <c r="AW1196" s="13" t="s">
        <v>31</v>
      </c>
      <c r="AX1196" s="13" t="s">
        <v>69</v>
      </c>
      <c r="AY1196" s="245" t="s">
        <v>161</v>
      </c>
    </row>
    <row r="1197" s="13" customFormat="1">
      <c r="A1197" s="13"/>
      <c r="B1197" s="235"/>
      <c r="C1197" s="236"/>
      <c r="D1197" s="233" t="s">
        <v>178</v>
      </c>
      <c r="E1197" s="237" t="s">
        <v>19</v>
      </c>
      <c r="F1197" s="238" t="s">
        <v>2478</v>
      </c>
      <c r="G1197" s="236"/>
      <c r="H1197" s="239">
        <v>512.096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178</v>
      </c>
      <c r="AU1197" s="245" t="s">
        <v>79</v>
      </c>
      <c r="AV1197" s="13" t="s">
        <v>79</v>
      </c>
      <c r="AW1197" s="13" t="s">
        <v>31</v>
      </c>
      <c r="AX1197" s="13" t="s">
        <v>69</v>
      </c>
      <c r="AY1197" s="245" t="s">
        <v>161</v>
      </c>
    </row>
    <row r="1198" s="13" customFormat="1">
      <c r="A1198" s="13"/>
      <c r="B1198" s="235"/>
      <c r="C1198" s="236"/>
      <c r="D1198" s="233" t="s">
        <v>178</v>
      </c>
      <c r="E1198" s="237" t="s">
        <v>19</v>
      </c>
      <c r="F1198" s="238" t="s">
        <v>2479</v>
      </c>
      <c r="G1198" s="236"/>
      <c r="H1198" s="239">
        <v>394.29599999999999</v>
      </c>
      <c r="I1198" s="240"/>
      <c r="J1198" s="236"/>
      <c r="K1198" s="236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178</v>
      </c>
      <c r="AU1198" s="245" t="s">
        <v>79</v>
      </c>
      <c r="AV1198" s="13" t="s">
        <v>79</v>
      </c>
      <c r="AW1198" s="13" t="s">
        <v>31</v>
      </c>
      <c r="AX1198" s="13" t="s">
        <v>69</v>
      </c>
      <c r="AY1198" s="245" t="s">
        <v>161</v>
      </c>
    </row>
    <row r="1199" s="13" customFormat="1">
      <c r="A1199" s="13"/>
      <c r="B1199" s="235"/>
      <c r="C1199" s="236"/>
      <c r="D1199" s="233" t="s">
        <v>178</v>
      </c>
      <c r="E1199" s="237" t="s">
        <v>19</v>
      </c>
      <c r="F1199" s="238" t="s">
        <v>2480</v>
      </c>
      <c r="G1199" s="236"/>
      <c r="H1199" s="239">
        <v>377.85199999999998</v>
      </c>
      <c r="I1199" s="240"/>
      <c r="J1199" s="236"/>
      <c r="K1199" s="236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178</v>
      </c>
      <c r="AU1199" s="245" t="s">
        <v>79</v>
      </c>
      <c r="AV1199" s="13" t="s">
        <v>79</v>
      </c>
      <c r="AW1199" s="13" t="s">
        <v>31</v>
      </c>
      <c r="AX1199" s="13" t="s">
        <v>69</v>
      </c>
      <c r="AY1199" s="245" t="s">
        <v>161</v>
      </c>
    </row>
    <row r="1200" s="13" customFormat="1">
      <c r="A1200" s="13"/>
      <c r="B1200" s="235"/>
      <c r="C1200" s="236"/>
      <c r="D1200" s="233" t="s">
        <v>178</v>
      </c>
      <c r="E1200" s="237" t="s">
        <v>19</v>
      </c>
      <c r="F1200" s="238" t="s">
        <v>2481</v>
      </c>
      <c r="G1200" s="236"/>
      <c r="H1200" s="239">
        <v>11.5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178</v>
      </c>
      <c r="AU1200" s="245" t="s">
        <v>79</v>
      </c>
      <c r="AV1200" s="13" t="s">
        <v>79</v>
      </c>
      <c r="AW1200" s="13" t="s">
        <v>31</v>
      </c>
      <c r="AX1200" s="13" t="s">
        <v>69</v>
      </c>
      <c r="AY1200" s="245" t="s">
        <v>161</v>
      </c>
    </row>
    <row r="1201" s="15" customFormat="1">
      <c r="A1201" s="15"/>
      <c r="B1201" s="256"/>
      <c r="C1201" s="257"/>
      <c r="D1201" s="233" t="s">
        <v>178</v>
      </c>
      <c r="E1201" s="258" t="s">
        <v>19</v>
      </c>
      <c r="F1201" s="259" t="s">
        <v>221</v>
      </c>
      <c r="G1201" s="257"/>
      <c r="H1201" s="260">
        <v>3521.2280000000001</v>
      </c>
      <c r="I1201" s="261"/>
      <c r="J1201" s="257"/>
      <c r="K1201" s="257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6" t="s">
        <v>178</v>
      </c>
      <c r="AU1201" s="266" t="s">
        <v>79</v>
      </c>
      <c r="AV1201" s="15" t="s">
        <v>168</v>
      </c>
      <c r="AW1201" s="15" t="s">
        <v>31</v>
      </c>
      <c r="AX1201" s="15" t="s">
        <v>77</v>
      </c>
      <c r="AY1201" s="266" t="s">
        <v>161</v>
      </c>
    </row>
    <row r="1202" s="2" customFormat="1" ht="16.5" customHeight="1">
      <c r="A1202" s="41"/>
      <c r="B1202" s="42"/>
      <c r="C1202" s="215" t="s">
        <v>2482</v>
      </c>
      <c r="D1202" s="215" t="s">
        <v>163</v>
      </c>
      <c r="E1202" s="216" t="s">
        <v>2483</v>
      </c>
      <c r="F1202" s="217" t="s">
        <v>2484</v>
      </c>
      <c r="G1202" s="218" t="s">
        <v>166</v>
      </c>
      <c r="H1202" s="219">
        <v>236.75399999999999</v>
      </c>
      <c r="I1202" s="220"/>
      <c r="J1202" s="221">
        <f>ROUND(I1202*H1202,2)</f>
        <v>0</v>
      </c>
      <c r="K1202" s="217" t="s">
        <v>167</v>
      </c>
      <c r="L1202" s="47"/>
      <c r="M1202" s="222" t="s">
        <v>19</v>
      </c>
      <c r="N1202" s="223" t="s">
        <v>40</v>
      </c>
      <c r="O1202" s="87"/>
      <c r="P1202" s="224">
        <f>O1202*H1202</f>
        <v>0</v>
      </c>
      <c r="Q1202" s="224">
        <v>0</v>
      </c>
      <c r="R1202" s="224">
        <f>Q1202*H1202</f>
        <v>0</v>
      </c>
      <c r="S1202" s="224">
        <v>0.00014999999999999999</v>
      </c>
      <c r="T1202" s="225">
        <f>S1202*H1202</f>
        <v>0.035513099999999999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279</v>
      </c>
      <c r="AT1202" s="226" t="s">
        <v>163</v>
      </c>
      <c r="AU1202" s="226" t="s">
        <v>79</v>
      </c>
      <c r="AY1202" s="20" t="s">
        <v>161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77</v>
      </c>
      <c r="BK1202" s="227">
        <f>ROUND(I1202*H1202,2)</f>
        <v>0</v>
      </c>
      <c r="BL1202" s="20" t="s">
        <v>279</v>
      </c>
      <c r="BM1202" s="226" t="s">
        <v>2485</v>
      </c>
    </row>
    <row r="1203" s="2" customFormat="1">
      <c r="A1203" s="41"/>
      <c r="B1203" s="42"/>
      <c r="C1203" s="43"/>
      <c r="D1203" s="228" t="s">
        <v>170</v>
      </c>
      <c r="E1203" s="43"/>
      <c r="F1203" s="229" t="s">
        <v>2486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170</v>
      </c>
      <c r="AU1203" s="20" t="s">
        <v>79</v>
      </c>
    </row>
    <row r="1204" s="13" customFormat="1">
      <c r="A1204" s="13"/>
      <c r="B1204" s="235"/>
      <c r="C1204" s="236"/>
      <c r="D1204" s="233" t="s">
        <v>178</v>
      </c>
      <c r="E1204" s="236"/>
      <c r="F1204" s="238" t="s">
        <v>2487</v>
      </c>
      <c r="G1204" s="236"/>
      <c r="H1204" s="239">
        <v>236.75399999999999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5" t="s">
        <v>178</v>
      </c>
      <c r="AU1204" s="245" t="s">
        <v>79</v>
      </c>
      <c r="AV1204" s="13" t="s">
        <v>79</v>
      </c>
      <c r="AW1204" s="13" t="s">
        <v>4</v>
      </c>
      <c r="AX1204" s="13" t="s">
        <v>77</v>
      </c>
      <c r="AY1204" s="245" t="s">
        <v>161</v>
      </c>
    </row>
    <row r="1205" s="2" customFormat="1" ht="21.75" customHeight="1">
      <c r="A1205" s="41"/>
      <c r="B1205" s="42"/>
      <c r="C1205" s="215" t="s">
        <v>2488</v>
      </c>
      <c r="D1205" s="215" t="s">
        <v>163</v>
      </c>
      <c r="E1205" s="216" t="s">
        <v>2489</v>
      </c>
      <c r="F1205" s="217" t="s">
        <v>2490</v>
      </c>
      <c r="G1205" s="218" t="s">
        <v>166</v>
      </c>
      <c r="H1205" s="219">
        <v>236.75399999999999</v>
      </c>
      <c r="I1205" s="220"/>
      <c r="J1205" s="221">
        <f>ROUND(I1205*H1205,2)</f>
        <v>0</v>
      </c>
      <c r="K1205" s="217" t="s">
        <v>167</v>
      </c>
      <c r="L1205" s="47"/>
      <c r="M1205" s="222" t="s">
        <v>19</v>
      </c>
      <c r="N1205" s="223" t="s">
        <v>40</v>
      </c>
      <c r="O1205" s="87"/>
      <c r="P1205" s="224">
        <f>O1205*H1205</f>
        <v>0</v>
      </c>
      <c r="Q1205" s="224">
        <v>0.00020000000000000001</v>
      </c>
      <c r="R1205" s="224">
        <f>Q1205*H1205</f>
        <v>0.047350799999999998</v>
      </c>
      <c r="S1205" s="224">
        <v>0</v>
      </c>
      <c r="T1205" s="225">
        <f>S1205*H1205</f>
        <v>0</v>
      </c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R1205" s="226" t="s">
        <v>279</v>
      </c>
      <c r="AT1205" s="226" t="s">
        <v>163</v>
      </c>
      <c r="AU1205" s="226" t="s">
        <v>79</v>
      </c>
      <c r="AY1205" s="20" t="s">
        <v>161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20" t="s">
        <v>77</v>
      </c>
      <c r="BK1205" s="227">
        <f>ROUND(I1205*H1205,2)</f>
        <v>0</v>
      </c>
      <c r="BL1205" s="20" t="s">
        <v>279</v>
      </c>
      <c r="BM1205" s="226" t="s">
        <v>2491</v>
      </c>
    </row>
    <row r="1206" s="2" customFormat="1">
      <c r="A1206" s="41"/>
      <c r="B1206" s="42"/>
      <c r="C1206" s="43"/>
      <c r="D1206" s="228" t="s">
        <v>170</v>
      </c>
      <c r="E1206" s="43"/>
      <c r="F1206" s="229" t="s">
        <v>2492</v>
      </c>
      <c r="G1206" s="43"/>
      <c r="H1206" s="43"/>
      <c r="I1206" s="230"/>
      <c r="J1206" s="43"/>
      <c r="K1206" s="43"/>
      <c r="L1206" s="47"/>
      <c r="M1206" s="231"/>
      <c r="N1206" s="232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170</v>
      </c>
      <c r="AU1206" s="20" t="s">
        <v>79</v>
      </c>
    </row>
    <row r="1207" s="2" customFormat="1" ht="24.15" customHeight="1">
      <c r="A1207" s="41"/>
      <c r="B1207" s="42"/>
      <c r="C1207" s="215" t="s">
        <v>2493</v>
      </c>
      <c r="D1207" s="215" t="s">
        <v>163</v>
      </c>
      <c r="E1207" s="216" t="s">
        <v>2494</v>
      </c>
      <c r="F1207" s="217" t="s">
        <v>2495</v>
      </c>
      <c r="G1207" s="218" t="s">
        <v>166</v>
      </c>
      <c r="H1207" s="219">
        <v>236.75399999999999</v>
      </c>
      <c r="I1207" s="220"/>
      <c r="J1207" s="221">
        <f>ROUND(I1207*H1207,2)</f>
        <v>0</v>
      </c>
      <c r="K1207" s="217" t="s">
        <v>167</v>
      </c>
      <c r="L1207" s="47"/>
      <c r="M1207" s="222" t="s">
        <v>19</v>
      </c>
      <c r="N1207" s="223" t="s">
        <v>40</v>
      </c>
      <c r="O1207" s="87"/>
      <c r="P1207" s="224">
        <f>O1207*H1207</f>
        <v>0</v>
      </c>
      <c r="Q1207" s="224">
        <v>0.00029</v>
      </c>
      <c r="R1207" s="224">
        <f>Q1207*H1207</f>
        <v>0.068658659999999996</v>
      </c>
      <c r="S1207" s="224">
        <v>0</v>
      </c>
      <c r="T1207" s="225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6" t="s">
        <v>279</v>
      </c>
      <c r="AT1207" s="226" t="s">
        <v>163</v>
      </c>
      <c r="AU1207" s="226" t="s">
        <v>79</v>
      </c>
      <c r="AY1207" s="20" t="s">
        <v>161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20" t="s">
        <v>77</v>
      </c>
      <c r="BK1207" s="227">
        <f>ROUND(I1207*H1207,2)</f>
        <v>0</v>
      </c>
      <c r="BL1207" s="20" t="s">
        <v>279</v>
      </c>
      <c r="BM1207" s="226" t="s">
        <v>2496</v>
      </c>
    </row>
    <row r="1208" s="2" customFormat="1">
      <c r="A1208" s="41"/>
      <c r="B1208" s="42"/>
      <c r="C1208" s="43"/>
      <c r="D1208" s="228" t="s">
        <v>170</v>
      </c>
      <c r="E1208" s="43"/>
      <c r="F1208" s="229" t="s">
        <v>2497</v>
      </c>
      <c r="G1208" s="43"/>
      <c r="H1208" s="43"/>
      <c r="I1208" s="230"/>
      <c r="J1208" s="43"/>
      <c r="K1208" s="43"/>
      <c r="L1208" s="47"/>
      <c r="M1208" s="231"/>
      <c r="N1208" s="232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170</v>
      </c>
      <c r="AU1208" s="20" t="s">
        <v>79</v>
      </c>
    </row>
    <row r="1209" s="13" customFormat="1">
      <c r="A1209" s="13"/>
      <c r="B1209" s="235"/>
      <c r="C1209" s="236"/>
      <c r="D1209" s="233" t="s">
        <v>178</v>
      </c>
      <c r="E1209" s="237" t="s">
        <v>19</v>
      </c>
      <c r="F1209" s="238" t="s">
        <v>2498</v>
      </c>
      <c r="G1209" s="236"/>
      <c r="H1209" s="239">
        <v>38.5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178</v>
      </c>
      <c r="AU1209" s="245" t="s">
        <v>79</v>
      </c>
      <c r="AV1209" s="13" t="s">
        <v>79</v>
      </c>
      <c r="AW1209" s="13" t="s">
        <v>31</v>
      </c>
      <c r="AX1209" s="13" t="s">
        <v>69</v>
      </c>
      <c r="AY1209" s="245" t="s">
        <v>161</v>
      </c>
    </row>
    <row r="1210" s="13" customFormat="1">
      <c r="A1210" s="13"/>
      <c r="B1210" s="235"/>
      <c r="C1210" s="236"/>
      <c r="D1210" s="233" t="s">
        <v>178</v>
      </c>
      <c r="E1210" s="237" t="s">
        <v>19</v>
      </c>
      <c r="F1210" s="238" t="s">
        <v>2499</v>
      </c>
      <c r="G1210" s="236"/>
      <c r="H1210" s="239">
        <v>23.199999999999999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178</v>
      </c>
      <c r="AU1210" s="245" t="s">
        <v>79</v>
      </c>
      <c r="AV1210" s="13" t="s">
        <v>79</v>
      </c>
      <c r="AW1210" s="13" t="s">
        <v>31</v>
      </c>
      <c r="AX1210" s="13" t="s">
        <v>69</v>
      </c>
      <c r="AY1210" s="245" t="s">
        <v>161</v>
      </c>
    </row>
    <row r="1211" s="13" customFormat="1">
      <c r="A1211" s="13"/>
      <c r="B1211" s="235"/>
      <c r="C1211" s="236"/>
      <c r="D1211" s="233" t="s">
        <v>178</v>
      </c>
      <c r="E1211" s="237" t="s">
        <v>19</v>
      </c>
      <c r="F1211" s="238" t="s">
        <v>2500</v>
      </c>
      <c r="G1211" s="236"/>
      <c r="H1211" s="239">
        <v>93.099999999999994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178</v>
      </c>
      <c r="AU1211" s="245" t="s">
        <v>79</v>
      </c>
      <c r="AV1211" s="13" t="s">
        <v>79</v>
      </c>
      <c r="AW1211" s="13" t="s">
        <v>31</v>
      </c>
      <c r="AX1211" s="13" t="s">
        <v>69</v>
      </c>
      <c r="AY1211" s="245" t="s">
        <v>161</v>
      </c>
    </row>
    <row r="1212" s="13" customFormat="1">
      <c r="A1212" s="13"/>
      <c r="B1212" s="235"/>
      <c r="C1212" s="236"/>
      <c r="D1212" s="233" t="s">
        <v>178</v>
      </c>
      <c r="E1212" s="237" t="s">
        <v>19</v>
      </c>
      <c r="F1212" s="238" t="s">
        <v>2501</v>
      </c>
      <c r="G1212" s="236"/>
      <c r="H1212" s="239">
        <v>34.200000000000003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178</v>
      </c>
      <c r="AU1212" s="245" t="s">
        <v>79</v>
      </c>
      <c r="AV1212" s="13" t="s">
        <v>79</v>
      </c>
      <c r="AW1212" s="13" t="s">
        <v>31</v>
      </c>
      <c r="AX1212" s="13" t="s">
        <v>69</v>
      </c>
      <c r="AY1212" s="245" t="s">
        <v>161</v>
      </c>
    </row>
    <row r="1213" s="13" customFormat="1">
      <c r="A1213" s="13"/>
      <c r="B1213" s="235"/>
      <c r="C1213" s="236"/>
      <c r="D1213" s="233" t="s">
        <v>178</v>
      </c>
      <c r="E1213" s="237" t="s">
        <v>19</v>
      </c>
      <c r="F1213" s="238" t="s">
        <v>2502</v>
      </c>
      <c r="G1213" s="236"/>
      <c r="H1213" s="239">
        <v>36.479999999999997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178</v>
      </c>
      <c r="AU1213" s="245" t="s">
        <v>79</v>
      </c>
      <c r="AV1213" s="13" t="s">
        <v>79</v>
      </c>
      <c r="AW1213" s="13" t="s">
        <v>31</v>
      </c>
      <c r="AX1213" s="13" t="s">
        <v>69</v>
      </c>
      <c r="AY1213" s="245" t="s">
        <v>161</v>
      </c>
    </row>
    <row r="1214" s="15" customFormat="1">
      <c r="A1214" s="15"/>
      <c r="B1214" s="256"/>
      <c r="C1214" s="257"/>
      <c r="D1214" s="233" t="s">
        <v>178</v>
      </c>
      <c r="E1214" s="258" t="s">
        <v>19</v>
      </c>
      <c r="F1214" s="259" t="s">
        <v>221</v>
      </c>
      <c r="G1214" s="257"/>
      <c r="H1214" s="260">
        <v>225.47999999999999</v>
      </c>
      <c r="I1214" s="261"/>
      <c r="J1214" s="257"/>
      <c r="K1214" s="257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6" t="s">
        <v>178</v>
      </c>
      <c r="AU1214" s="266" t="s">
        <v>79</v>
      </c>
      <c r="AV1214" s="15" t="s">
        <v>168</v>
      </c>
      <c r="AW1214" s="15" t="s">
        <v>31</v>
      </c>
      <c r="AX1214" s="15" t="s">
        <v>77</v>
      </c>
      <c r="AY1214" s="266" t="s">
        <v>161</v>
      </c>
    </row>
    <row r="1215" s="13" customFormat="1">
      <c r="A1215" s="13"/>
      <c r="B1215" s="235"/>
      <c r="C1215" s="236"/>
      <c r="D1215" s="233" t="s">
        <v>178</v>
      </c>
      <c r="E1215" s="236"/>
      <c r="F1215" s="238" t="s">
        <v>2487</v>
      </c>
      <c r="G1215" s="236"/>
      <c r="H1215" s="239">
        <v>236.75399999999999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178</v>
      </c>
      <c r="AU1215" s="245" t="s">
        <v>79</v>
      </c>
      <c r="AV1215" s="13" t="s">
        <v>79</v>
      </c>
      <c r="AW1215" s="13" t="s">
        <v>4</v>
      </c>
      <c r="AX1215" s="13" t="s">
        <v>77</v>
      </c>
      <c r="AY1215" s="245" t="s">
        <v>161</v>
      </c>
    </row>
    <row r="1216" s="2" customFormat="1" ht="24.15" customHeight="1">
      <c r="A1216" s="41"/>
      <c r="B1216" s="42"/>
      <c r="C1216" s="215" t="s">
        <v>2503</v>
      </c>
      <c r="D1216" s="215" t="s">
        <v>163</v>
      </c>
      <c r="E1216" s="216" t="s">
        <v>2504</v>
      </c>
      <c r="F1216" s="217" t="s">
        <v>2505</v>
      </c>
      <c r="G1216" s="218" t="s">
        <v>166</v>
      </c>
      <c r="H1216" s="219">
        <v>322.11000000000001</v>
      </c>
      <c r="I1216" s="220"/>
      <c r="J1216" s="221">
        <f>ROUND(I1216*H1216,2)</f>
        <v>0</v>
      </c>
      <c r="K1216" s="217" t="s">
        <v>19</v>
      </c>
      <c r="L1216" s="47"/>
      <c r="M1216" s="222" t="s">
        <v>19</v>
      </c>
      <c r="N1216" s="223" t="s">
        <v>40</v>
      </c>
      <c r="O1216" s="87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279</v>
      </c>
      <c r="AT1216" s="226" t="s">
        <v>163</v>
      </c>
      <c r="AU1216" s="226" t="s">
        <v>79</v>
      </c>
      <c r="AY1216" s="20" t="s">
        <v>161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77</v>
      </c>
      <c r="BK1216" s="227">
        <f>ROUND(I1216*H1216,2)</f>
        <v>0</v>
      </c>
      <c r="BL1216" s="20" t="s">
        <v>279</v>
      </c>
      <c r="BM1216" s="226" t="s">
        <v>2506</v>
      </c>
    </row>
    <row r="1217" s="13" customFormat="1">
      <c r="A1217" s="13"/>
      <c r="B1217" s="235"/>
      <c r="C1217" s="236"/>
      <c r="D1217" s="233" t="s">
        <v>178</v>
      </c>
      <c r="E1217" s="237" t="s">
        <v>19</v>
      </c>
      <c r="F1217" s="238" t="s">
        <v>2507</v>
      </c>
      <c r="G1217" s="236"/>
      <c r="H1217" s="239">
        <v>128.43000000000001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178</v>
      </c>
      <c r="AU1217" s="245" t="s">
        <v>79</v>
      </c>
      <c r="AV1217" s="13" t="s">
        <v>79</v>
      </c>
      <c r="AW1217" s="13" t="s">
        <v>31</v>
      </c>
      <c r="AX1217" s="13" t="s">
        <v>69</v>
      </c>
      <c r="AY1217" s="245" t="s">
        <v>161</v>
      </c>
    </row>
    <row r="1218" s="13" customFormat="1">
      <c r="A1218" s="13"/>
      <c r="B1218" s="235"/>
      <c r="C1218" s="236"/>
      <c r="D1218" s="233" t="s">
        <v>178</v>
      </c>
      <c r="E1218" s="237" t="s">
        <v>19</v>
      </c>
      <c r="F1218" s="238" t="s">
        <v>2508</v>
      </c>
      <c r="G1218" s="236"/>
      <c r="H1218" s="239">
        <v>69.629999999999995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178</v>
      </c>
      <c r="AU1218" s="245" t="s">
        <v>79</v>
      </c>
      <c r="AV1218" s="13" t="s">
        <v>79</v>
      </c>
      <c r="AW1218" s="13" t="s">
        <v>31</v>
      </c>
      <c r="AX1218" s="13" t="s">
        <v>69</v>
      </c>
      <c r="AY1218" s="245" t="s">
        <v>161</v>
      </c>
    </row>
    <row r="1219" s="13" customFormat="1">
      <c r="A1219" s="13"/>
      <c r="B1219" s="235"/>
      <c r="C1219" s="236"/>
      <c r="D1219" s="233" t="s">
        <v>178</v>
      </c>
      <c r="E1219" s="237" t="s">
        <v>19</v>
      </c>
      <c r="F1219" s="238" t="s">
        <v>2509</v>
      </c>
      <c r="G1219" s="236"/>
      <c r="H1219" s="239">
        <v>63.93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178</v>
      </c>
      <c r="AU1219" s="245" t="s">
        <v>79</v>
      </c>
      <c r="AV1219" s="13" t="s">
        <v>79</v>
      </c>
      <c r="AW1219" s="13" t="s">
        <v>31</v>
      </c>
      <c r="AX1219" s="13" t="s">
        <v>69</v>
      </c>
      <c r="AY1219" s="245" t="s">
        <v>161</v>
      </c>
    </row>
    <row r="1220" s="13" customFormat="1">
      <c r="A1220" s="13"/>
      <c r="B1220" s="235"/>
      <c r="C1220" s="236"/>
      <c r="D1220" s="233" t="s">
        <v>178</v>
      </c>
      <c r="E1220" s="237" t="s">
        <v>19</v>
      </c>
      <c r="F1220" s="238" t="s">
        <v>2510</v>
      </c>
      <c r="G1220" s="236"/>
      <c r="H1220" s="239">
        <v>60.119999999999997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178</v>
      </c>
      <c r="AU1220" s="245" t="s">
        <v>79</v>
      </c>
      <c r="AV1220" s="13" t="s">
        <v>79</v>
      </c>
      <c r="AW1220" s="13" t="s">
        <v>31</v>
      </c>
      <c r="AX1220" s="13" t="s">
        <v>69</v>
      </c>
      <c r="AY1220" s="245" t="s">
        <v>161</v>
      </c>
    </row>
    <row r="1221" s="15" customFormat="1">
      <c r="A1221" s="15"/>
      <c r="B1221" s="256"/>
      <c r="C1221" s="257"/>
      <c r="D1221" s="233" t="s">
        <v>178</v>
      </c>
      <c r="E1221" s="258" t="s">
        <v>19</v>
      </c>
      <c r="F1221" s="259" t="s">
        <v>221</v>
      </c>
      <c r="G1221" s="257"/>
      <c r="H1221" s="260">
        <v>322.11000000000001</v>
      </c>
      <c r="I1221" s="261"/>
      <c r="J1221" s="257"/>
      <c r="K1221" s="257"/>
      <c r="L1221" s="262"/>
      <c r="M1221" s="263"/>
      <c r="N1221" s="264"/>
      <c r="O1221" s="264"/>
      <c r="P1221" s="264"/>
      <c r="Q1221" s="264"/>
      <c r="R1221" s="264"/>
      <c r="S1221" s="264"/>
      <c r="T1221" s="26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6" t="s">
        <v>178</v>
      </c>
      <c r="AU1221" s="266" t="s">
        <v>79</v>
      </c>
      <c r="AV1221" s="15" t="s">
        <v>168</v>
      </c>
      <c r="AW1221" s="15" t="s">
        <v>31</v>
      </c>
      <c r="AX1221" s="15" t="s">
        <v>77</v>
      </c>
      <c r="AY1221" s="266" t="s">
        <v>161</v>
      </c>
    </row>
    <row r="1222" s="12" customFormat="1" ht="22.8" customHeight="1">
      <c r="A1222" s="12"/>
      <c r="B1222" s="199"/>
      <c r="C1222" s="200"/>
      <c r="D1222" s="201" t="s">
        <v>68</v>
      </c>
      <c r="E1222" s="213" t="s">
        <v>2511</v>
      </c>
      <c r="F1222" s="213" t="s">
        <v>2512</v>
      </c>
      <c r="G1222" s="200"/>
      <c r="H1222" s="200"/>
      <c r="I1222" s="203"/>
      <c r="J1222" s="214">
        <f>BK1222</f>
        <v>0</v>
      </c>
      <c r="K1222" s="200"/>
      <c r="L1222" s="205"/>
      <c r="M1222" s="206"/>
      <c r="N1222" s="207"/>
      <c r="O1222" s="207"/>
      <c r="P1222" s="208">
        <f>SUM(P1223:P1238)</f>
        <v>0</v>
      </c>
      <c r="Q1222" s="207"/>
      <c r="R1222" s="208">
        <f>SUM(R1223:R1238)</f>
        <v>0.051591999999999992</v>
      </c>
      <c r="S1222" s="207"/>
      <c r="T1222" s="209">
        <f>SUM(T1223:T1238)</f>
        <v>0</v>
      </c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R1222" s="210" t="s">
        <v>79</v>
      </c>
      <c r="AT1222" s="211" t="s">
        <v>68</v>
      </c>
      <c r="AU1222" s="211" t="s">
        <v>77</v>
      </c>
      <c r="AY1222" s="210" t="s">
        <v>161</v>
      </c>
      <c r="BK1222" s="212">
        <f>SUM(BK1223:BK1238)</f>
        <v>0</v>
      </c>
    </row>
    <row r="1223" s="2" customFormat="1" ht="24.15" customHeight="1">
      <c r="A1223" s="41"/>
      <c r="B1223" s="42"/>
      <c r="C1223" s="215" t="s">
        <v>2513</v>
      </c>
      <c r="D1223" s="215" t="s">
        <v>163</v>
      </c>
      <c r="E1223" s="216" t="s">
        <v>2514</v>
      </c>
      <c r="F1223" s="217" t="s">
        <v>2515</v>
      </c>
      <c r="G1223" s="218" t="s">
        <v>387</v>
      </c>
      <c r="H1223" s="219">
        <v>4</v>
      </c>
      <c r="I1223" s="220"/>
      <c r="J1223" s="221">
        <f>ROUND(I1223*H1223,2)</f>
        <v>0</v>
      </c>
      <c r="K1223" s="217" t="s">
        <v>167</v>
      </c>
      <c r="L1223" s="47"/>
      <c r="M1223" s="222" t="s">
        <v>19</v>
      </c>
      <c r="N1223" s="223" t="s">
        <v>40</v>
      </c>
      <c r="O1223" s="87"/>
      <c r="P1223" s="224">
        <f>O1223*H1223</f>
        <v>0</v>
      </c>
      <c r="Q1223" s="224">
        <v>0</v>
      </c>
      <c r="R1223" s="224">
        <f>Q1223*H1223</f>
        <v>0</v>
      </c>
      <c r="S1223" s="224">
        <v>0</v>
      </c>
      <c r="T1223" s="225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6" t="s">
        <v>279</v>
      </c>
      <c r="AT1223" s="226" t="s">
        <v>163</v>
      </c>
      <c r="AU1223" s="226" t="s">
        <v>79</v>
      </c>
      <c r="AY1223" s="20" t="s">
        <v>161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20" t="s">
        <v>77</v>
      </c>
      <c r="BK1223" s="227">
        <f>ROUND(I1223*H1223,2)</f>
        <v>0</v>
      </c>
      <c r="BL1223" s="20" t="s">
        <v>279</v>
      </c>
      <c r="BM1223" s="226" t="s">
        <v>2516</v>
      </c>
    </row>
    <row r="1224" s="2" customFormat="1">
      <c r="A1224" s="41"/>
      <c r="B1224" s="42"/>
      <c r="C1224" s="43"/>
      <c r="D1224" s="228" t="s">
        <v>170</v>
      </c>
      <c r="E1224" s="43"/>
      <c r="F1224" s="229" t="s">
        <v>2517</v>
      </c>
      <c r="G1224" s="43"/>
      <c r="H1224" s="43"/>
      <c r="I1224" s="230"/>
      <c r="J1224" s="43"/>
      <c r="K1224" s="43"/>
      <c r="L1224" s="47"/>
      <c r="M1224" s="231"/>
      <c r="N1224" s="232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170</v>
      </c>
      <c r="AU1224" s="20" t="s">
        <v>79</v>
      </c>
    </row>
    <row r="1225" s="13" customFormat="1">
      <c r="A1225" s="13"/>
      <c r="B1225" s="235"/>
      <c r="C1225" s="236"/>
      <c r="D1225" s="233" t="s">
        <v>178</v>
      </c>
      <c r="E1225" s="237" t="s">
        <v>19</v>
      </c>
      <c r="F1225" s="238" t="s">
        <v>2518</v>
      </c>
      <c r="G1225" s="236"/>
      <c r="H1225" s="239">
        <v>4</v>
      </c>
      <c r="I1225" s="240"/>
      <c r="J1225" s="236"/>
      <c r="K1225" s="236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5" t="s">
        <v>178</v>
      </c>
      <c r="AU1225" s="245" t="s">
        <v>79</v>
      </c>
      <c r="AV1225" s="13" t="s">
        <v>79</v>
      </c>
      <c r="AW1225" s="13" t="s">
        <v>31</v>
      </c>
      <c r="AX1225" s="13" t="s">
        <v>77</v>
      </c>
      <c r="AY1225" s="245" t="s">
        <v>161</v>
      </c>
    </row>
    <row r="1226" s="2" customFormat="1" ht="16.5" customHeight="1">
      <c r="A1226" s="41"/>
      <c r="B1226" s="42"/>
      <c r="C1226" s="271" t="s">
        <v>2519</v>
      </c>
      <c r="D1226" s="271" t="s">
        <v>715</v>
      </c>
      <c r="E1226" s="272" t="s">
        <v>2520</v>
      </c>
      <c r="F1226" s="273" t="s">
        <v>2521</v>
      </c>
      <c r="G1226" s="274" t="s">
        <v>166</v>
      </c>
      <c r="H1226" s="275">
        <v>42.311999999999998</v>
      </c>
      <c r="I1226" s="276"/>
      <c r="J1226" s="277">
        <f>ROUND(I1226*H1226,2)</f>
        <v>0</v>
      </c>
      <c r="K1226" s="273" t="s">
        <v>19</v>
      </c>
      <c r="L1226" s="278"/>
      <c r="M1226" s="279" t="s">
        <v>19</v>
      </c>
      <c r="N1226" s="280" t="s">
        <v>40</v>
      </c>
      <c r="O1226" s="87"/>
      <c r="P1226" s="224">
        <f>O1226*H1226</f>
        <v>0</v>
      </c>
      <c r="Q1226" s="224">
        <v>0.001</v>
      </c>
      <c r="R1226" s="224">
        <f>Q1226*H1226</f>
        <v>0.042311999999999995</v>
      </c>
      <c r="S1226" s="224">
        <v>0</v>
      </c>
      <c r="T1226" s="225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6" t="s">
        <v>406</v>
      </c>
      <c r="AT1226" s="226" t="s">
        <v>715</v>
      </c>
      <c r="AU1226" s="226" t="s">
        <v>79</v>
      </c>
      <c r="AY1226" s="20" t="s">
        <v>161</v>
      </c>
      <c r="BE1226" s="227">
        <f>IF(N1226="základní",J1226,0)</f>
        <v>0</v>
      </c>
      <c r="BF1226" s="227">
        <f>IF(N1226="snížená",J1226,0)</f>
        <v>0</v>
      </c>
      <c r="BG1226" s="227">
        <f>IF(N1226="zákl. přenesená",J1226,0)</f>
        <v>0</v>
      </c>
      <c r="BH1226" s="227">
        <f>IF(N1226="sníž. přenesená",J1226,0)</f>
        <v>0</v>
      </c>
      <c r="BI1226" s="227">
        <f>IF(N1226="nulová",J1226,0)</f>
        <v>0</v>
      </c>
      <c r="BJ1226" s="20" t="s">
        <v>77</v>
      </c>
      <c r="BK1226" s="227">
        <f>ROUND(I1226*H1226,2)</f>
        <v>0</v>
      </c>
      <c r="BL1226" s="20" t="s">
        <v>279</v>
      </c>
      <c r="BM1226" s="226" t="s">
        <v>2522</v>
      </c>
    </row>
    <row r="1227" s="13" customFormat="1">
      <c r="A1227" s="13"/>
      <c r="B1227" s="235"/>
      <c r="C1227" s="236"/>
      <c r="D1227" s="233" t="s">
        <v>178</v>
      </c>
      <c r="E1227" s="237" t="s">
        <v>19</v>
      </c>
      <c r="F1227" s="238" t="s">
        <v>2523</v>
      </c>
      <c r="G1227" s="236"/>
      <c r="H1227" s="239">
        <v>42.311999999999998</v>
      </c>
      <c r="I1227" s="240"/>
      <c r="J1227" s="236"/>
      <c r="K1227" s="236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178</v>
      </c>
      <c r="AU1227" s="245" t="s">
        <v>79</v>
      </c>
      <c r="AV1227" s="13" t="s">
        <v>79</v>
      </c>
      <c r="AW1227" s="13" t="s">
        <v>31</v>
      </c>
      <c r="AX1227" s="13" t="s">
        <v>77</v>
      </c>
      <c r="AY1227" s="245" t="s">
        <v>161</v>
      </c>
    </row>
    <row r="1228" s="2" customFormat="1" ht="21.75" customHeight="1">
      <c r="A1228" s="41"/>
      <c r="B1228" s="42"/>
      <c r="C1228" s="215" t="s">
        <v>2524</v>
      </c>
      <c r="D1228" s="215" t="s">
        <v>163</v>
      </c>
      <c r="E1228" s="216" t="s">
        <v>2525</v>
      </c>
      <c r="F1228" s="217" t="s">
        <v>2526</v>
      </c>
      <c r="G1228" s="218" t="s">
        <v>387</v>
      </c>
      <c r="H1228" s="219">
        <v>4</v>
      </c>
      <c r="I1228" s="220"/>
      <c r="J1228" s="221">
        <f>ROUND(I1228*H1228,2)</f>
        <v>0</v>
      </c>
      <c r="K1228" s="217" t="s">
        <v>167</v>
      </c>
      <c r="L1228" s="47"/>
      <c r="M1228" s="222" t="s">
        <v>19</v>
      </c>
      <c r="N1228" s="223" t="s">
        <v>40</v>
      </c>
      <c r="O1228" s="87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6" t="s">
        <v>279</v>
      </c>
      <c r="AT1228" s="226" t="s">
        <v>163</v>
      </c>
      <c r="AU1228" s="226" t="s">
        <v>79</v>
      </c>
      <c r="AY1228" s="20" t="s">
        <v>161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20" t="s">
        <v>77</v>
      </c>
      <c r="BK1228" s="227">
        <f>ROUND(I1228*H1228,2)</f>
        <v>0</v>
      </c>
      <c r="BL1228" s="20" t="s">
        <v>279</v>
      </c>
      <c r="BM1228" s="226" t="s">
        <v>2527</v>
      </c>
    </row>
    <row r="1229" s="2" customFormat="1">
      <c r="A1229" s="41"/>
      <c r="B1229" s="42"/>
      <c r="C1229" s="43"/>
      <c r="D1229" s="228" t="s">
        <v>170</v>
      </c>
      <c r="E1229" s="43"/>
      <c r="F1229" s="229" t="s">
        <v>2528</v>
      </c>
      <c r="G1229" s="43"/>
      <c r="H1229" s="43"/>
      <c r="I1229" s="230"/>
      <c r="J1229" s="43"/>
      <c r="K1229" s="43"/>
      <c r="L1229" s="47"/>
      <c r="M1229" s="231"/>
      <c r="N1229" s="232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170</v>
      </c>
      <c r="AU1229" s="20" t="s">
        <v>79</v>
      </c>
    </row>
    <row r="1230" s="13" customFormat="1">
      <c r="A1230" s="13"/>
      <c r="B1230" s="235"/>
      <c r="C1230" s="236"/>
      <c r="D1230" s="233" t="s">
        <v>178</v>
      </c>
      <c r="E1230" s="237" t="s">
        <v>19</v>
      </c>
      <c r="F1230" s="238" t="s">
        <v>2518</v>
      </c>
      <c r="G1230" s="236"/>
      <c r="H1230" s="239">
        <v>4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178</v>
      </c>
      <c r="AU1230" s="245" t="s">
        <v>79</v>
      </c>
      <c r="AV1230" s="13" t="s">
        <v>79</v>
      </c>
      <c r="AW1230" s="13" t="s">
        <v>31</v>
      </c>
      <c r="AX1230" s="13" t="s">
        <v>77</v>
      </c>
      <c r="AY1230" s="245" t="s">
        <v>161</v>
      </c>
    </row>
    <row r="1231" s="2" customFormat="1" ht="21.75" customHeight="1">
      <c r="A1231" s="41"/>
      <c r="B1231" s="42"/>
      <c r="C1231" s="271" t="s">
        <v>2529</v>
      </c>
      <c r="D1231" s="271" t="s">
        <v>715</v>
      </c>
      <c r="E1231" s="272" t="s">
        <v>2530</v>
      </c>
      <c r="F1231" s="273" t="s">
        <v>2531</v>
      </c>
      <c r="G1231" s="274" t="s">
        <v>387</v>
      </c>
      <c r="H1231" s="275">
        <v>4</v>
      </c>
      <c r="I1231" s="276"/>
      <c r="J1231" s="277">
        <f>ROUND(I1231*H1231,2)</f>
        <v>0</v>
      </c>
      <c r="K1231" s="273" t="s">
        <v>167</v>
      </c>
      <c r="L1231" s="278"/>
      <c r="M1231" s="279" t="s">
        <v>19</v>
      </c>
      <c r="N1231" s="280" t="s">
        <v>40</v>
      </c>
      <c r="O1231" s="87"/>
      <c r="P1231" s="224">
        <f>O1231*H1231</f>
        <v>0</v>
      </c>
      <c r="Q1231" s="224">
        <v>0.001</v>
      </c>
      <c r="R1231" s="224">
        <f>Q1231*H1231</f>
        <v>0.0040000000000000001</v>
      </c>
      <c r="S1231" s="224">
        <v>0</v>
      </c>
      <c r="T1231" s="225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26" t="s">
        <v>406</v>
      </c>
      <c r="AT1231" s="226" t="s">
        <v>715</v>
      </c>
      <c r="AU1231" s="226" t="s">
        <v>79</v>
      </c>
      <c r="AY1231" s="20" t="s">
        <v>161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20" t="s">
        <v>77</v>
      </c>
      <c r="BK1231" s="227">
        <f>ROUND(I1231*H1231,2)</f>
        <v>0</v>
      </c>
      <c r="BL1231" s="20" t="s">
        <v>279</v>
      </c>
      <c r="BM1231" s="226" t="s">
        <v>2532</v>
      </c>
    </row>
    <row r="1232" s="2" customFormat="1" ht="24.15" customHeight="1">
      <c r="A1232" s="41"/>
      <c r="B1232" s="42"/>
      <c r="C1232" s="215" t="s">
        <v>2533</v>
      </c>
      <c r="D1232" s="215" t="s">
        <v>163</v>
      </c>
      <c r="E1232" s="216" t="s">
        <v>2534</v>
      </c>
      <c r="F1232" s="217" t="s">
        <v>2535</v>
      </c>
      <c r="G1232" s="218" t="s">
        <v>387</v>
      </c>
      <c r="H1232" s="219">
        <v>8</v>
      </c>
      <c r="I1232" s="220"/>
      <c r="J1232" s="221">
        <f>ROUND(I1232*H1232,2)</f>
        <v>0</v>
      </c>
      <c r="K1232" s="217" t="s">
        <v>167</v>
      </c>
      <c r="L1232" s="47"/>
      <c r="M1232" s="222" t="s">
        <v>19</v>
      </c>
      <c r="N1232" s="223" t="s">
        <v>40</v>
      </c>
      <c r="O1232" s="87"/>
      <c r="P1232" s="224">
        <f>O1232*H1232</f>
        <v>0</v>
      </c>
      <c r="Q1232" s="224">
        <v>0</v>
      </c>
      <c r="R1232" s="224">
        <f>Q1232*H1232</f>
        <v>0</v>
      </c>
      <c r="S1232" s="224">
        <v>0</v>
      </c>
      <c r="T1232" s="225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6" t="s">
        <v>279</v>
      </c>
      <c r="AT1232" s="226" t="s">
        <v>163</v>
      </c>
      <c r="AU1232" s="226" t="s">
        <v>79</v>
      </c>
      <c r="AY1232" s="20" t="s">
        <v>161</v>
      </c>
      <c r="BE1232" s="227">
        <f>IF(N1232="základní",J1232,0)</f>
        <v>0</v>
      </c>
      <c r="BF1232" s="227">
        <f>IF(N1232="snížená",J1232,0)</f>
        <v>0</v>
      </c>
      <c r="BG1232" s="227">
        <f>IF(N1232="zákl. přenesená",J1232,0)</f>
        <v>0</v>
      </c>
      <c r="BH1232" s="227">
        <f>IF(N1232="sníž. přenesená",J1232,0)</f>
        <v>0</v>
      </c>
      <c r="BI1232" s="227">
        <f>IF(N1232="nulová",J1232,0)</f>
        <v>0</v>
      </c>
      <c r="BJ1232" s="20" t="s">
        <v>77</v>
      </c>
      <c r="BK1232" s="227">
        <f>ROUND(I1232*H1232,2)</f>
        <v>0</v>
      </c>
      <c r="BL1232" s="20" t="s">
        <v>279</v>
      </c>
      <c r="BM1232" s="226" t="s">
        <v>2536</v>
      </c>
    </row>
    <row r="1233" s="2" customFormat="1">
      <c r="A1233" s="41"/>
      <c r="B1233" s="42"/>
      <c r="C1233" s="43"/>
      <c r="D1233" s="228" t="s">
        <v>170</v>
      </c>
      <c r="E1233" s="43"/>
      <c r="F1233" s="229" t="s">
        <v>2537</v>
      </c>
      <c r="G1233" s="43"/>
      <c r="H1233" s="43"/>
      <c r="I1233" s="230"/>
      <c r="J1233" s="43"/>
      <c r="K1233" s="43"/>
      <c r="L1233" s="47"/>
      <c r="M1233" s="231"/>
      <c r="N1233" s="232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170</v>
      </c>
      <c r="AU1233" s="20" t="s">
        <v>79</v>
      </c>
    </row>
    <row r="1234" s="13" customFormat="1">
      <c r="A1234" s="13"/>
      <c r="B1234" s="235"/>
      <c r="C1234" s="236"/>
      <c r="D1234" s="233" t="s">
        <v>178</v>
      </c>
      <c r="E1234" s="237" t="s">
        <v>19</v>
      </c>
      <c r="F1234" s="238" t="s">
        <v>2538</v>
      </c>
      <c r="G1234" s="236"/>
      <c r="H1234" s="239">
        <v>8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178</v>
      </c>
      <c r="AU1234" s="245" t="s">
        <v>79</v>
      </c>
      <c r="AV1234" s="13" t="s">
        <v>79</v>
      </c>
      <c r="AW1234" s="13" t="s">
        <v>31</v>
      </c>
      <c r="AX1234" s="13" t="s">
        <v>77</v>
      </c>
      <c r="AY1234" s="245" t="s">
        <v>161</v>
      </c>
    </row>
    <row r="1235" s="2" customFormat="1" ht="16.5" customHeight="1">
      <c r="A1235" s="41"/>
      <c r="B1235" s="42"/>
      <c r="C1235" s="271" t="s">
        <v>2539</v>
      </c>
      <c r="D1235" s="271" t="s">
        <v>715</v>
      </c>
      <c r="E1235" s="272" t="s">
        <v>2540</v>
      </c>
      <c r="F1235" s="273" t="s">
        <v>2541</v>
      </c>
      <c r="G1235" s="274" t="s">
        <v>166</v>
      </c>
      <c r="H1235" s="275">
        <v>5.2800000000000002</v>
      </c>
      <c r="I1235" s="276"/>
      <c r="J1235" s="277">
        <f>ROUND(I1235*H1235,2)</f>
        <v>0</v>
      </c>
      <c r="K1235" s="273" t="s">
        <v>167</v>
      </c>
      <c r="L1235" s="278"/>
      <c r="M1235" s="279" t="s">
        <v>19</v>
      </c>
      <c r="N1235" s="280" t="s">
        <v>40</v>
      </c>
      <c r="O1235" s="87"/>
      <c r="P1235" s="224">
        <f>O1235*H1235</f>
        <v>0</v>
      </c>
      <c r="Q1235" s="224">
        <v>0.001</v>
      </c>
      <c r="R1235" s="224">
        <f>Q1235*H1235</f>
        <v>0.00528</v>
      </c>
      <c r="S1235" s="224">
        <v>0</v>
      </c>
      <c r="T1235" s="22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406</v>
      </c>
      <c r="AT1235" s="226" t="s">
        <v>715</v>
      </c>
      <c r="AU1235" s="226" t="s">
        <v>79</v>
      </c>
      <c r="AY1235" s="20" t="s">
        <v>161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77</v>
      </c>
      <c r="BK1235" s="227">
        <f>ROUND(I1235*H1235,2)</f>
        <v>0</v>
      </c>
      <c r="BL1235" s="20" t="s">
        <v>279</v>
      </c>
      <c r="BM1235" s="226" t="s">
        <v>2542</v>
      </c>
    </row>
    <row r="1236" s="13" customFormat="1">
      <c r="A1236" s="13"/>
      <c r="B1236" s="235"/>
      <c r="C1236" s="236"/>
      <c r="D1236" s="233" t="s">
        <v>178</v>
      </c>
      <c r="E1236" s="237" t="s">
        <v>19</v>
      </c>
      <c r="F1236" s="238" t="s">
        <v>2543</v>
      </c>
      <c r="G1236" s="236"/>
      <c r="H1236" s="239">
        <v>5.2800000000000002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5" t="s">
        <v>178</v>
      </c>
      <c r="AU1236" s="245" t="s">
        <v>79</v>
      </c>
      <c r="AV1236" s="13" t="s">
        <v>79</v>
      </c>
      <c r="AW1236" s="13" t="s">
        <v>31</v>
      </c>
      <c r="AX1236" s="13" t="s">
        <v>77</v>
      </c>
      <c r="AY1236" s="245" t="s">
        <v>161</v>
      </c>
    </row>
    <row r="1237" s="2" customFormat="1" ht="24.15" customHeight="1">
      <c r="A1237" s="41"/>
      <c r="B1237" s="42"/>
      <c r="C1237" s="215" t="s">
        <v>2544</v>
      </c>
      <c r="D1237" s="215" t="s">
        <v>163</v>
      </c>
      <c r="E1237" s="216" t="s">
        <v>2545</v>
      </c>
      <c r="F1237" s="217" t="s">
        <v>2546</v>
      </c>
      <c r="G1237" s="218" t="s">
        <v>214</v>
      </c>
      <c r="H1237" s="219">
        <v>0.051999999999999998</v>
      </c>
      <c r="I1237" s="220"/>
      <c r="J1237" s="221">
        <f>ROUND(I1237*H1237,2)</f>
        <v>0</v>
      </c>
      <c r="K1237" s="217" t="s">
        <v>167</v>
      </c>
      <c r="L1237" s="47"/>
      <c r="M1237" s="222" t="s">
        <v>19</v>
      </c>
      <c r="N1237" s="223" t="s">
        <v>40</v>
      </c>
      <c r="O1237" s="87"/>
      <c r="P1237" s="224">
        <f>O1237*H1237</f>
        <v>0</v>
      </c>
      <c r="Q1237" s="224">
        <v>0</v>
      </c>
      <c r="R1237" s="224">
        <f>Q1237*H1237</f>
        <v>0</v>
      </c>
      <c r="S1237" s="224">
        <v>0</v>
      </c>
      <c r="T1237" s="225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26" t="s">
        <v>279</v>
      </c>
      <c r="AT1237" s="226" t="s">
        <v>163</v>
      </c>
      <c r="AU1237" s="226" t="s">
        <v>79</v>
      </c>
      <c r="AY1237" s="20" t="s">
        <v>161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20" t="s">
        <v>77</v>
      </c>
      <c r="BK1237" s="227">
        <f>ROUND(I1237*H1237,2)</f>
        <v>0</v>
      </c>
      <c r="BL1237" s="20" t="s">
        <v>279</v>
      </c>
      <c r="BM1237" s="226" t="s">
        <v>2547</v>
      </c>
    </row>
    <row r="1238" s="2" customFormat="1">
      <c r="A1238" s="41"/>
      <c r="B1238" s="42"/>
      <c r="C1238" s="43"/>
      <c r="D1238" s="228" t="s">
        <v>170</v>
      </c>
      <c r="E1238" s="43"/>
      <c r="F1238" s="229" t="s">
        <v>2548</v>
      </c>
      <c r="G1238" s="43"/>
      <c r="H1238" s="43"/>
      <c r="I1238" s="230"/>
      <c r="J1238" s="43"/>
      <c r="K1238" s="43"/>
      <c r="L1238" s="47"/>
      <c r="M1238" s="292"/>
      <c r="N1238" s="293"/>
      <c r="O1238" s="294"/>
      <c r="P1238" s="294"/>
      <c r="Q1238" s="294"/>
      <c r="R1238" s="294"/>
      <c r="S1238" s="294"/>
      <c r="T1238" s="295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170</v>
      </c>
      <c r="AU1238" s="20" t="s">
        <v>79</v>
      </c>
    </row>
    <row r="1239" s="2" customFormat="1" ht="6.96" customHeight="1">
      <c r="A1239" s="41"/>
      <c r="B1239" s="62"/>
      <c r="C1239" s="63"/>
      <c r="D1239" s="63"/>
      <c r="E1239" s="63"/>
      <c r="F1239" s="63"/>
      <c r="G1239" s="63"/>
      <c r="H1239" s="63"/>
      <c r="I1239" s="63"/>
      <c r="J1239" s="63"/>
      <c r="K1239" s="63"/>
      <c r="L1239" s="47"/>
      <c r="M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</row>
  </sheetData>
  <sheetProtection sheet="1" autoFilter="0" formatColumns="0" formatRows="0" objects="1" scenarios="1" spinCount="100000" saltValue="mtzW+/gv2piXCjF8WuHPT0lOcfylhU9FdWBIyeY/QVSlIsj/3388uvi5beSdEtLVjLlcv40wWucDPSswGkO6Lg==" hashValue="y3KcrRiHt3Ue+4GBI+3bDupeR5zR+jMRY1XGZHXDvILBU0mFagk1nOUL/QEn8yUtVzM8z1YMyaghrXQGOf1Gkw==" algorithmName="SHA-512" password="C7B2"/>
  <autoFilter ref="C109:K1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4" r:id="rId1" display="https://podminky.urs.cz/item/CS_URS_2024_02/119003223"/>
    <hyperlink ref="F116" r:id="rId2" display="https://podminky.urs.cz/item/CS_URS_2024_02/119003224"/>
    <hyperlink ref="F118" r:id="rId3" display="https://podminky.urs.cz/item/CS_URS_2024_02/132251254"/>
    <hyperlink ref="F124" r:id="rId4" display="https://podminky.urs.cz/item/CS_URS_2024_02/162351103"/>
    <hyperlink ref="F127" r:id="rId5" display="https://podminky.urs.cz/item/CS_URS_2024_02/162651112"/>
    <hyperlink ref="F132" r:id="rId6" display="https://podminky.urs.cz/item/CS_URS_2024_02/167151111"/>
    <hyperlink ref="F135" r:id="rId7" display="https://podminky.urs.cz/item/CS_URS_2024_02/171201231"/>
    <hyperlink ref="F141" r:id="rId8" display="https://podminky.urs.cz/item/CS_URS_2024_02/174151102"/>
    <hyperlink ref="F148" r:id="rId9" display="https://podminky.urs.cz/item/CS_URS_2024_02/226212614"/>
    <hyperlink ref="F152" r:id="rId10" display="https://podminky.urs.cz/item/CS_URS_2024_02/226212615"/>
    <hyperlink ref="F155" r:id="rId11" display="https://podminky.urs.cz/item/CS_URS_2024_02/231212113"/>
    <hyperlink ref="F160" r:id="rId12" display="https://podminky.urs.cz/item/CS_URS_2024_02/231611114"/>
    <hyperlink ref="F163" r:id="rId13" display="https://podminky.urs.cz/item/CS_URS_2024_02/239111113"/>
    <hyperlink ref="F167" r:id="rId14" display="https://podminky.urs.cz/item/CS_URS_2024_02/273313611"/>
    <hyperlink ref="F170" r:id="rId15" display="https://podminky.urs.cz/item/CS_URS_2024_02/273321511"/>
    <hyperlink ref="F173" r:id="rId16" display="https://podminky.urs.cz/item/CS_URS_2024_02/273362021"/>
    <hyperlink ref="F176" r:id="rId17" display="https://podminky.urs.cz/item/CS_URS_2024_02/274321611"/>
    <hyperlink ref="F180" r:id="rId18" display="https://podminky.urs.cz/item/CS_URS_2024_02/274351121"/>
    <hyperlink ref="F185" r:id="rId19" display="https://podminky.urs.cz/item/CS_URS_2024_02/274351122"/>
    <hyperlink ref="F187" r:id="rId20" display="https://podminky.urs.cz/item/CS_URS_2024_02/274361821"/>
    <hyperlink ref="F192" r:id="rId21" display="https://podminky.urs.cz/item/CS_URS_2024_02/310239211"/>
    <hyperlink ref="F204" r:id="rId22" display="https://podminky.urs.cz/item/CS_URS_2024_02/311231136"/>
    <hyperlink ref="F207" r:id="rId23" display="https://podminky.urs.cz/item/CS_URS_2024_02/311113134"/>
    <hyperlink ref="F210" r:id="rId24" display="https://podminky.urs.cz/item/CS_URS_2024_02/311235161"/>
    <hyperlink ref="F217" r:id="rId25" display="https://podminky.urs.cz/item/CS_URS_2024_02/311272227"/>
    <hyperlink ref="F220" r:id="rId26" display="https://podminky.urs.cz/item/CS_URS_2024_02/311361821"/>
    <hyperlink ref="F223" r:id="rId27" display="https://podminky.urs.cz/item/CS_URS_2024_02/331231116"/>
    <hyperlink ref="F226" r:id="rId28" display="https://podminky.urs.cz/item/CS_URS_2024_02/342241111"/>
    <hyperlink ref="F229" r:id="rId29" display="https://podminky.urs.cz/item/CS_URS_2024_02/342244221"/>
    <hyperlink ref="F233" r:id="rId30" display="https://podminky.urs.cz/item/CS_URS_2024_02/342291121"/>
    <hyperlink ref="F236" r:id="rId31" display="https://podminky.urs.cz/item/CS_URS_2024_02/346272266"/>
    <hyperlink ref="F243" r:id="rId32" display="https://podminky.urs.cz/item/CS_URS_2024_02/411321616"/>
    <hyperlink ref="F246" r:id="rId33" display="https://podminky.urs.cz/item/CS_URS_2024_02/411351011"/>
    <hyperlink ref="F250" r:id="rId34" display="https://podminky.urs.cz/item/CS_URS_2024_02/411351012"/>
    <hyperlink ref="F252" r:id="rId35" display="https://podminky.urs.cz/item/CS_URS_2024_02/411354203"/>
    <hyperlink ref="F257" r:id="rId36" display="https://podminky.urs.cz/item/CS_URS_2024_02/411354311"/>
    <hyperlink ref="F261" r:id="rId37" display="https://podminky.urs.cz/item/CS_URS_2024_02/411354312"/>
    <hyperlink ref="F263" r:id="rId38" display="https://podminky.urs.cz/item/CS_URS_2024_02/411362021"/>
    <hyperlink ref="F269" r:id="rId39" display="https://podminky.urs.cz/item/CS_URS_2024_02/413941123"/>
    <hyperlink ref="F273" r:id="rId40" display="https://podminky.urs.cz/item/CS_URS_2024_02/413941125"/>
    <hyperlink ref="F277" r:id="rId41" display="https://podminky.urs.cz/item/CS_URS_2024_02/413941133"/>
    <hyperlink ref="F281" r:id="rId42" display="https://podminky.urs.cz/item/CS_URS_2024_02/413941135"/>
    <hyperlink ref="F285" r:id="rId43" display="https://podminky.urs.cz/item/CS_URS_2024_02/417321616"/>
    <hyperlink ref="F296" r:id="rId44" display="https://podminky.urs.cz/item/CS_URS_2024_02/417351115"/>
    <hyperlink ref="F308" r:id="rId45" display="https://podminky.urs.cz/item/CS_URS_2024_02/417351116"/>
    <hyperlink ref="F311" r:id="rId46" display="https://podminky.urs.cz/item/CS_URS_2024_02/417361821"/>
    <hyperlink ref="F327" r:id="rId47" display="https://podminky.urs.cz/item/CS_URS_2024_02/319202321"/>
    <hyperlink ref="F330" r:id="rId48" display="https://podminky.urs.cz/item/CS_URS_2024_02/612131301"/>
    <hyperlink ref="F345" r:id="rId49" display="https://podminky.urs.cz/item/CS_URS_2024_02/612321341"/>
    <hyperlink ref="F348" r:id="rId50" display="https://podminky.urs.cz/item/CS_URS_2024_02/612321141"/>
    <hyperlink ref="F351" r:id="rId51" display="https://podminky.urs.cz/item/CS_URS_2024_02/612142001"/>
    <hyperlink ref="F358" r:id="rId52" display="https://podminky.urs.cz/item/CS_URS_2024_02/612311131"/>
    <hyperlink ref="F360" r:id="rId53" display="https://podminky.urs.cz/item/CS_URS_2024_02/612325302"/>
    <hyperlink ref="F363" r:id="rId54" display="https://podminky.urs.cz/item/CS_URS_2024_02/631311114"/>
    <hyperlink ref="F369" r:id="rId55" display="https://podminky.urs.cz/item/CS_URS_2024_02/631319011"/>
    <hyperlink ref="F371" r:id="rId56" display="https://podminky.urs.cz/item/CS_URS_2024_02/631319171"/>
    <hyperlink ref="F373" r:id="rId57" display="https://podminky.urs.cz/item/CS_URS_2024_02/631362021"/>
    <hyperlink ref="F376" r:id="rId58" display="https://podminky.urs.cz/item/CS_URS_2024_02/632441220"/>
    <hyperlink ref="F381" r:id="rId59" display="https://podminky.urs.cz/item/CS_URS_2024_02/632441292"/>
    <hyperlink ref="F386" r:id="rId60" display="https://podminky.urs.cz/item/CS_URS_2024_02/634112126"/>
    <hyperlink ref="F393" r:id="rId61" display="https://podminky.urs.cz/item/CS_URS_2024_02/642942721"/>
    <hyperlink ref="F399" r:id="rId62" display="https://podminky.urs.cz/item/CS_URS_2024_02/642945112"/>
    <hyperlink ref="F405" r:id="rId63" display="https://podminky.urs.cz/item/CS_URS_2024_02/642942611"/>
    <hyperlink ref="F423" r:id="rId64" display="https://podminky.urs.cz/item/CS_URS_2024_02/642945111"/>
    <hyperlink ref="F451" r:id="rId65" display="https://podminky.urs.cz/item/CS_URS_2024_02/941111122"/>
    <hyperlink ref="F454" r:id="rId66" display="https://podminky.urs.cz/item/CS_URS_2024_02/941111222"/>
    <hyperlink ref="F458" r:id="rId67" display="https://podminky.urs.cz/item/CS_URS_2024_02/941111822"/>
    <hyperlink ref="F460" r:id="rId68" display="https://podminky.urs.cz/item/CS_URS_2024_02/944511111"/>
    <hyperlink ref="F462" r:id="rId69" display="https://podminky.urs.cz/item/CS_URS_2024_02/944511211"/>
    <hyperlink ref="F465" r:id="rId70" display="https://podminky.urs.cz/item/CS_URS_2024_02/944511811"/>
    <hyperlink ref="F467" r:id="rId71" display="https://podminky.urs.cz/item/CS_URS_2024_02/949111112"/>
    <hyperlink ref="F470" r:id="rId72" display="https://podminky.urs.cz/item/CS_URS_2024_02/949111212"/>
    <hyperlink ref="F473" r:id="rId73" display="https://podminky.urs.cz/item/CS_URS_2024_02/949111812"/>
    <hyperlink ref="F475" r:id="rId74" display="https://podminky.urs.cz/item/CS_URS_2024_02/949111122"/>
    <hyperlink ref="F478" r:id="rId75" display="https://podminky.urs.cz/item/CS_URS_2024_02/949111222"/>
    <hyperlink ref="F481" r:id="rId76" display="https://podminky.urs.cz/item/CS_URS_2024_02/949111822"/>
    <hyperlink ref="F483" r:id="rId77" display="https://podminky.urs.cz/item/CS_URS_2024_02/952901114"/>
    <hyperlink ref="F494" r:id="rId78" display="https://podminky.urs.cz/item/CS_URS_2024_02/998011003"/>
    <hyperlink ref="F498" r:id="rId79" display="https://podminky.urs.cz/item/CS_URS_2024_02/622142001"/>
    <hyperlink ref="F504" r:id="rId80" display="https://podminky.urs.cz/item/CS_URS_2024_02/622151001"/>
    <hyperlink ref="F508" r:id="rId81" display="https://podminky.urs.cz/item/CS_URS_2024_02/622511122"/>
    <hyperlink ref="F512" r:id="rId82" display="https://podminky.urs.cz/item/CS_URS_2024_02/621211041"/>
    <hyperlink ref="F517" r:id="rId83" display="https://podminky.urs.cz/item/CS_URS_2024_02/622221041"/>
    <hyperlink ref="F525" r:id="rId84" display="https://podminky.urs.cz/item/CS_URS_2024_02/622121100"/>
    <hyperlink ref="F528" r:id="rId85" display="https://podminky.urs.cz/item/CS_URS_2024_02/622252001"/>
    <hyperlink ref="F533" r:id="rId86" display="https://podminky.urs.cz/item/CS_URS_2024_02/622252002"/>
    <hyperlink ref="F547" r:id="rId87" display="https://podminky.urs.cz/item/CS_URS_2024_02/622541022"/>
    <hyperlink ref="F551" r:id="rId88" display="https://podminky.urs.cz/item/CS_URS_2024_02/629991012"/>
    <hyperlink ref="F555" r:id="rId89" display="https://podminky.urs.cz/item/CS_URS_2024_02/612326321"/>
    <hyperlink ref="F563" r:id="rId90" display="https://podminky.urs.cz/item/CS_URS_2024_02/319202115"/>
    <hyperlink ref="F566" r:id="rId91" display="https://podminky.urs.cz/item/CS_URS_2024_02/985121122"/>
    <hyperlink ref="F569" r:id="rId92" display="https://podminky.urs.cz/item/CS_URS_2024_02/622131300"/>
    <hyperlink ref="F571" r:id="rId93" display="https://podminky.urs.cz/item/CS_URS_2024_02/622311311"/>
    <hyperlink ref="F573" r:id="rId94" display="https://podminky.urs.cz/item/CS_URS_2024_02/711112001"/>
    <hyperlink ref="F579" r:id="rId95" display="https://podminky.urs.cz/item/CS_URS_2024_02/711142559"/>
    <hyperlink ref="F588" r:id="rId96" display="https://podminky.urs.cz/item/CS_URS_2024_02/713131141"/>
    <hyperlink ref="F593" r:id="rId97" display="https://podminky.urs.cz/item/CS_URS_2024_02/711161112"/>
    <hyperlink ref="F597" r:id="rId98" display="https://podminky.urs.cz/item/CS_URS_2024_02/213141131"/>
    <hyperlink ref="F603" r:id="rId99" display="https://podminky.urs.cz/item/CS_URS_2024_02/712311101"/>
    <hyperlink ref="F609" r:id="rId100" display="https://podminky.urs.cz/item/CS_URS_2024_02/712341559"/>
    <hyperlink ref="F614" r:id="rId101" display="https://podminky.urs.cz/item/CS_URS_2024_02/712363545"/>
    <hyperlink ref="F620" r:id="rId102" display="https://podminky.urs.cz/item/CS_URS_2024_02/712392171"/>
    <hyperlink ref="F623" r:id="rId103" display="https://podminky.urs.cz/item/CS_URS_2024_02/713141131"/>
    <hyperlink ref="F633" r:id="rId104" display="https://podminky.urs.cz/item/CS_URS_2024_02/713141331"/>
    <hyperlink ref="F645" r:id="rId105" display="https://podminky.urs.cz/item/CS_URS_2024_02/712363352"/>
    <hyperlink ref="F648" r:id="rId106" display="https://podminky.urs.cz/item/CS_URS_2024_02/712363353"/>
    <hyperlink ref="F650" r:id="rId107" display="https://podminky.urs.cz/item/CS_URS_2024_02/712363366"/>
    <hyperlink ref="F653" r:id="rId108" display="https://podminky.urs.cz/item/CS_URS_2024_02/712998201"/>
    <hyperlink ref="F658" r:id="rId109" display="https://podminky.urs.cz/item/CS_URS_2024_02/998712103"/>
    <hyperlink ref="F661" r:id="rId110" display="https://podminky.urs.cz/item/CS_URS_2024_02/711111001"/>
    <hyperlink ref="F664" r:id="rId111" display="https://podminky.urs.cz/item/CS_URS_2024_02/711112001"/>
    <hyperlink ref="F671" r:id="rId112" display="https://podminky.urs.cz/item/CS_URS_2024_02/711141559"/>
    <hyperlink ref="F674" r:id="rId113" display="https://podminky.urs.cz/item/CS_URS_2024_02/711142559"/>
    <hyperlink ref="F687" r:id="rId114" display="https://podminky.urs.cz/item/CS_URS_2024_02/998711103"/>
    <hyperlink ref="F690" r:id="rId115" display="https://podminky.urs.cz/item/CS_URS_2024_02/713121111"/>
    <hyperlink ref="F707" r:id="rId116" display="https://podminky.urs.cz/item/CS_URS_2024_02/713191132"/>
    <hyperlink ref="F715" r:id="rId117" display="https://podminky.urs.cz/item/CS_URS_2024_02/998713103"/>
    <hyperlink ref="F718" r:id="rId118" display="https://podminky.urs.cz/item/CS_URS_2024_02/735511026"/>
    <hyperlink ref="F721" r:id="rId119" display="https://podminky.urs.cz/item/CS_URS_2024_02/998735103"/>
    <hyperlink ref="F724" r:id="rId120" display="https://podminky.urs.cz/item/CS_URS_2024_02/763111431"/>
    <hyperlink ref="F727" r:id="rId121" display="https://podminky.urs.cz/item/CS_URS_2024_02/763111437"/>
    <hyperlink ref="F763" r:id="rId122" display="https://podminky.urs.cz/item/CS_URS_2024_02/763131751"/>
    <hyperlink ref="F768" r:id="rId123" display="https://podminky.urs.cz/item/CS_URS_2024_02/763172354"/>
    <hyperlink ref="F771" r:id="rId124" display="https://podminky.urs.cz/item/CS_URS_2024_02/763181311"/>
    <hyperlink ref="F785" r:id="rId125" display="https://podminky.urs.cz/item/CS_URS_2024_02/763181422"/>
    <hyperlink ref="F788" r:id="rId126" display="https://podminky.urs.cz/item/CS_URS_2024_02/763431001"/>
    <hyperlink ref="F794" r:id="rId127" display="https://podminky.urs.cz/item/CS_URS_2024_02/763431031"/>
    <hyperlink ref="F821" r:id="rId128" display="https://podminky.urs.cz/item/CS_URS_2024_02/998763303"/>
    <hyperlink ref="F824" r:id="rId129" display="https://podminky.urs.cz/item/CS_URS_2024_02/764244411"/>
    <hyperlink ref="F829" r:id="rId130" display="https://podminky.urs.cz/item/CS_URS_2024_02/764246444"/>
    <hyperlink ref="F842" r:id="rId131" display="https://podminky.urs.cz/item/CS_URS_2024_02/998764103"/>
    <hyperlink ref="F845" r:id="rId132" display="https://podminky.urs.cz/item/CS_URS_2024_02/766660001"/>
    <hyperlink ref="F851" r:id="rId133" display="https://podminky.urs.cz/item/CS_URS_2024_02/766694116"/>
    <hyperlink ref="F857" r:id="rId134" display="https://podminky.urs.cz/item/CS_URS_2024_02/766694126"/>
    <hyperlink ref="F867" r:id="rId135" display="https://podminky.urs.cz/item/CS_URS_2024_02/346272216"/>
    <hyperlink ref="F881" r:id="rId136" display="https://podminky.urs.cz/item/CS_URS_2024_02/998766103"/>
    <hyperlink ref="F884" r:id="rId137" display="https://podminky.urs.cz/item/CS_URS_2024_02/767113211"/>
    <hyperlink ref="F890" r:id="rId138" display="https://podminky.urs.cz/item/CS_URS_2024_02/767113212"/>
    <hyperlink ref="F895" r:id="rId139" display="https://podminky.urs.cz/item/CS_URS_2024_02/767113213"/>
    <hyperlink ref="F924" r:id="rId140" display="https://podminky.urs.cz/item/CS_URS_2024_02/767881141"/>
    <hyperlink ref="F929" r:id="rId141" display="https://podminky.urs.cz/item/CS_URS_2024_02/767881161"/>
    <hyperlink ref="F934" r:id="rId142" display="https://podminky.urs.cz/item/CS_URS_2024_02/953961111"/>
    <hyperlink ref="F939" r:id="rId143" display="https://podminky.urs.cz/item/CS_URS_2024_02/767610122"/>
    <hyperlink ref="F946" r:id="rId144" display="https://podminky.urs.cz/item/CS_URS_2024_02/767610128"/>
    <hyperlink ref="F951" r:id="rId145" display="https://podminky.urs.cz/item/CS_URS_2024_02/767627310"/>
    <hyperlink ref="F957" r:id="rId146" display="https://podminky.urs.cz/item/CS_URS_2024_02/767640111"/>
    <hyperlink ref="F962" r:id="rId147" display="https://podminky.urs.cz/item/CS_URS_2024_02/767640221"/>
    <hyperlink ref="F970" r:id="rId148" display="https://podminky.urs.cz/item/CS_URS_2024_02/767640311"/>
    <hyperlink ref="F1008" r:id="rId149" display="https://podminky.urs.cz/item/CS_URS_2024_02/767640322"/>
    <hyperlink ref="F1017" r:id="rId150" display="https://podminky.urs.cz/item/CS_URS_2024_02/767649191"/>
    <hyperlink ref="F1021" r:id="rId151" display="https://podminky.urs.cz/item/CS_URS_2024_02/767649194"/>
    <hyperlink ref="F1026" r:id="rId152" display="https://podminky.urs.cz/item/CS_URS_2024_02/767662110"/>
    <hyperlink ref="F1031" r:id="rId153" display="https://podminky.urs.cz/item/CS_URS_2024_02/953962113"/>
    <hyperlink ref="F1034" r:id="rId154" display="https://podminky.urs.cz/item/CS_URS_2024_02/998767103"/>
    <hyperlink ref="F1037" r:id="rId155" display="https://podminky.urs.cz/item/CS_URS_2024_02/771111011"/>
    <hyperlink ref="F1040" r:id="rId156" display="https://podminky.urs.cz/item/CS_URS_2024_02/771121011"/>
    <hyperlink ref="F1043" r:id="rId157" display="https://podminky.urs.cz/item/CS_URS_2024_02/771151021"/>
    <hyperlink ref="F1046" r:id="rId158" display="https://podminky.urs.cz/item/CS_URS_2024_02/771474111"/>
    <hyperlink ref="F1051" r:id="rId159" display="https://podminky.urs.cz/item/CS_URS_2024_02/771574154"/>
    <hyperlink ref="F1060" r:id="rId160" display="https://podminky.urs.cz/item/CS_URS_2024_02/771591112"/>
    <hyperlink ref="F1067" r:id="rId161" display="https://podminky.urs.cz/item/CS_URS_2024_02/998771103"/>
    <hyperlink ref="F1070" r:id="rId162" display="https://podminky.urs.cz/item/CS_URS_2024_02/776111311"/>
    <hyperlink ref="F1073" r:id="rId163" display="https://podminky.urs.cz/item/CS_URS_2024_02/776121321"/>
    <hyperlink ref="F1076" r:id="rId164" display="https://podminky.urs.cz/item/CS_URS_2024_02/776141121"/>
    <hyperlink ref="F1079" r:id="rId165" display="https://podminky.urs.cz/item/CS_URS_2024_02/776251311"/>
    <hyperlink ref="F1092" r:id="rId166" display="https://podminky.urs.cz/item/CS_URS_2024_02/776411111"/>
    <hyperlink ref="F1102" r:id="rId167" display="https://podminky.urs.cz/item/CS_URS_2024_02/998776102"/>
    <hyperlink ref="F1105" r:id="rId168" display="https://podminky.urs.cz/item/CS_URS_2024_02/776141121"/>
    <hyperlink ref="F1108" r:id="rId169" display="https://podminky.urs.cz/item/CS_URS_2024_02/777111123"/>
    <hyperlink ref="F1111" r:id="rId170" display="https://podminky.urs.cz/item/CS_URS_2024_02/777131113"/>
    <hyperlink ref="F1114" r:id="rId171" display="https://podminky.urs.cz/item/CS_URS_2024_02/777131151"/>
    <hyperlink ref="F1123" r:id="rId172" display="https://podminky.urs.cz/item/CS_URS_2024_02/777511181"/>
    <hyperlink ref="F1126" r:id="rId173" display="https://podminky.urs.cz/item/CS_URS_2024_02/777521105"/>
    <hyperlink ref="F1130" r:id="rId174" display="https://podminky.urs.cz/item/CS_URS_2024_02/777622101"/>
    <hyperlink ref="F1134" r:id="rId175" display="https://podminky.urs.cz/item/CS_URS_2024_02/777612105"/>
    <hyperlink ref="F1138" r:id="rId176" display="https://podminky.urs.cz/item/CS_URS_2024_02/777131213"/>
    <hyperlink ref="F1143" r:id="rId177" display="https://podminky.urs.cz/item/CS_URS_2024_02/777622201"/>
    <hyperlink ref="F1145" r:id="rId178" display="https://podminky.urs.cz/item/CS_URS_2024_02/777612205"/>
    <hyperlink ref="F1147" r:id="rId179" display="https://podminky.urs.cz/item/CS_URS_2024_02/777131251"/>
    <hyperlink ref="F1149" r:id="rId180" display="https://podminky.urs.cz/item/CS_URS_2024_02/777612251"/>
    <hyperlink ref="F1152" r:id="rId181" display="https://podminky.urs.cz/item/CS_URS_2024_02/998777102"/>
    <hyperlink ref="F1155" r:id="rId182" display="https://podminky.urs.cz/item/CS_URS_2024_02/781121011"/>
    <hyperlink ref="F1158" r:id="rId183" display="https://podminky.urs.cz/item/CS_URS_2024_02/781151031"/>
    <hyperlink ref="F1161" r:id="rId184" display="https://podminky.urs.cz/item/CS_URS_2024_02/781474111"/>
    <hyperlink ref="F1171" r:id="rId185" display="https://podminky.urs.cz/item/CS_URS_2024_02/781491011"/>
    <hyperlink ref="F1177" r:id="rId186" display="https://podminky.urs.cz/item/CS_URS_2024_02/998781103"/>
    <hyperlink ref="F1180" r:id="rId187" display="https://podminky.urs.cz/item/CS_URS_2024_02/784111011"/>
    <hyperlink ref="F1183" r:id="rId188" display="https://podminky.urs.cz/item/CS_URS_2024_02/784171101"/>
    <hyperlink ref="F1187" r:id="rId189" display="https://podminky.urs.cz/item/CS_URS_2024_02/784181121"/>
    <hyperlink ref="F1190" r:id="rId190" display="https://podminky.urs.cz/item/CS_URS_2024_02/784211101"/>
    <hyperlink ref="F1203" r:id="rId191" display="https://podminky.urs.cz/item/CS_URS_2024_02/784111017"/>
    <hyperlink ref="F1206" r:id="rId192" display="https://podminky.urs.cz/item/CS_URS_2024_02/784181127"/>
    <hyperlink ref="F1208" r:id="rId193" display="https://podminky.urs.cz/item/CS_URS_2024_02/784211107"/>
    <hyperlink ref="F1224" r:id="rId194" display="https://podminky.urs.cz/item/CS_URS_2024_02/786623027"/>
    <hyperlink ref="F1229" r:id="rId195" display="https://podminky.urs.cz/item/CS_URS_2024_02/786623045"/>
    <hyperlink ref="F1233" r:id="rId196" display="https://podminky.urs.cz/item/CS_URS_2024_02/786623051"/>
    <hyperlink ref="F1238" r:id="rId197" display="https://podminky.urs.cz/item/CS_URS_2024_02/998786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270" t="s">
        <v>2549</v>
      </c>
      <c r="BA2" s="270" t="s">
        <v>2550</v>
      </c>
      <c r="BB2" s="270" t="s">
        <v>206</v>
      </c>
      <c r="BC2" s="270" t="s">
        <v>2551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2552</v>
      </c>
      <c r="BA3" s="270" t="s">
        <v>2553</v>
      </c>
      <c r="BB3" s="270" t="s">
        <v>206</v>
      </c>
      <c r="BC3" s="270" t="s">
        <v>2554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2555</v>
      </c>
      <c r="BA4" s="270" t="s">
        <v>2556</v>
      </c>
      <c r="BB4" s="270" t="s">
        <v>206</v>
      </c>
      <c r="BC4" s="270" t="s">
        <v>2557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2558</v>
      </c>
      <c r="BB5" s="270" t="s">
        <v>206</v>
      </c>
      <c r="BC5" s="270" t="s">
        <v>2559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2561</v>
      </c>
      <c r="BB6" s="270" t="s">
        <v>206</v>
      </c>
      <c r="BC6" s="270" t="s">
        <v>2562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2563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ROUND((SUM(BE92:BE258)),  2)</f>
        <v>0</v>
      </c>
      <c r="G35" s="41"/>
      <c r="H35" s="41"/>
      <c r="I35" s="160">
        <v>0.20999999999999999</v>
      </c>
      <c r="J35" s="159">
        <f>ROUND(((SUM(BE92:BE258))*I35),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ROUND((SUM(BF92:BF258)),  2)</f>
        <v>0</v>
      </c>
      <c r="G36" s="41"/>
      <c r="H36" s="41"/>
      <c r="I36" s="160">
        <v>0.14999999999999999</v>
      </c>
      <c r="J36" s="159">
        <f>ROUND(((SUM(BF92:BF258))*I36),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ROUND((SUM(BG92:BG258)),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ROUND((SUM(BH92:BH258)),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ROUND((SUM(BI92:BI258)),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SO 01.2 - ZTI, vnitřní vodovod, kanalizace, plynovod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2564</v>
      </c>
      <c r="E66" s="185"/>
      <c r="F66" s="185"/>
      <c r="G66" s="185"/>
      <c r="H66" s="185"/>
      <c r="I66" s="185"/>
      <c r="J66" s="186">
        <f>J122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2565</v>
      </c>
      <c r="E67" s="185"/>
      <c r="F67" s="185"/>
      <c r="G67" s="185"/>
      <c r="H67" s="185"/>
      <c r="I67" s="185"/>
      <c r="J67" s="186">
        <f>J158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2566</v>
      </c>
      <c r="E68" s="185"/>
      <c r="F68" s="185"/>
      <c r="G68" s="185"/>
      <c r="H68" s="185"/>
      <c r="I68" s="185"/>
      <c r="J68" s="186">
        <f>J190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2567</v>
      </c>
      <c r="E69" s="185"/>
      <c r="F69" s="185"/>
      <c r="G69" s="185"/>
      <c r="H69" s="185"/>
      <c r="I69" s="185"/>
      <c r="J69" s="186">
        <f>J223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2568</v>
      </c>
      <c r="E70" s="185"/>
      <c r="F70" s="185"/>
      <c r="G70" s="185"/>
      <c r="H70" s="185"/>
      <c r="I70" s="185"/>
      <c r="J70" s="186">
        <f>J249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146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Stavební úpravy základní školy Žitomířská - úprava 21.10. 2024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620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624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02 - SO 01.2 - ZTI, vnitřní vodovod, kanalizace, plynovod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9. 8. 2024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30</v>
      </c>
      <c r="J88" s="39" t="str">
        <f>E23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IF(E20="","",E20)</f>
        <v>Vyplň údaj</v>
      </c>
      <c r="G89" s="43"/>
      <c r="H89" s="43"/>
      <c r="I89" s="35" t="s">
        <v>32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147</v>
      </c>
      <c r="D91" s="191" t="s">
        <v>54</v>
      </c>
      <c r="E91" s="191" t="s">
        <v>50</v>
      </c>
      <c r="F91" s="191" t="s">
        <v>51</v>
      </c>
      <c r="G91" s="191" t="s">
        <v>148</v>
      </c>
      <c r="H91" s="191" t="s">
        <v>149</v>
      </c>
      <c r="I91" s="191" t="s">
        <v>150</v>
      </c>
      <c r="J91" s="191" t="s">
        <v>131</v>
      </c>
      <c r="K91" s="192" t="s">
        <v>151</v>
      </c>
      <c r="L91" s="193"/>
      <c r="M91" s="95" t="s">
        <v>19</v>
      </c>
      <c r="N91" s="96" t="s">
        <v>39</v>
      </c>
      <c r="O91" s="96" t="s">
        <v>152</v>
      </c>
      <c r="P91" s="96" t="s">
        <v>153</v>
      </c>
      <c r="Q91" s="96" t="s">
        <v>154</v>
      </c>
      <c r="R91" s="96" t="s">
        <v>155</v>
      </c>
      <c r="S91" s="96" t="s">
        <v>156</v>
      </c>
      <c r="T91" s="97" t="s">
        <v>157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158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41.240000000000002</v>
      </c>
      <c r="S92" s="99"/>
      <c r="T92" s="197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132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159</v>
      </c>
      <c r="F93" s="202" t="s">
        <v>160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P94+P122+P158+P190+P223+P249</f>
        <v>0</v>
      </c>
      <c r="Q93" s="207"/>
      <c r="R93" s="208">
        <f>R94+R122+R158+R190+R223+R249</f>
        <v>41.240000000000002</v>
      </c>
      <c r="S93" s="207"/>
      <c r="T93" s="209">
        <f>T94+T122+T158+T190+T223+T249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161</v>
      </c>
      <c r="BK93" s="212">
        <f>BK94+BK122+BK158+BK190+BK223+BK249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77</v>
      </c>
      <c r="F94" s="213" t="s">
        <v>162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SUM(P95:P121)</f>
        <v>0</v>
      </c>
      <c r="Q94" s="207"/>
      <c r="R94" s="208">
        <f>SUM(R95:R121)</f>
        <v>41.240000000000002</v>
      </c>
      <c r="S94" s="207"/>
      <c r="T94" s="209">
        <f>SUM(T95:T121)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77</v>
      </c>
      <c r="AY94" s="210" t="s">
        <v>161</v>
      </c>
      <c r="BK94" s="212">
        <f>SUM(BK95:BK121)</f>
        <v>0</v>
      </c>
    </row>
    <row r="95" s="2" customFormat="1" ht="24.15" customHeight="1">
      <c r="A95" s="41"/>
      <c r="B95" s="42"/>
      <c r="C95" s="215" t="s">
        <v>77</v>
      </c>
      <c r="D95" s="215" t="s">
        <v>163</v>
      </c>
      <c r="E95" s="216" t="s">
        <v>2569</v>
      </c>
      <c r="F95" s="217" t="s">
        <v>2570</v>
      </c>
      <c r="G95" s="218" t="s">
        <v>206</v>
      </c>
      <c r="H95" s="219">
        <v>33.832000000000001</v>
      </c>
      <c r="I95" s="220"/>
      <c r="J95" s="221">
        <f>ROUND(I95*H95,2)</f>
        <v>0</v>
      </c>
      <c r="K95" s="217" t="s">
        <v>167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2571</v>
      </c>
    </row>
    <row r="96" s="2" customFormat="1">
      <c r="A96" s="41"/>
      <c r="B96" s="42"/>
      <c r="C96" s="43"/>
      <c r="D96" s="228" t="s">
        <v>170</v>
      </c>
      <c r="E96" s="43"/>
      <c r="F96" s="229" t="s">
        <v>2572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170</v>
      </c>
      <c r="AU96" s="20" t="s">
        <v>79</v>
      </c>
    </row>
    <row r="97" s="13" customFormat="1">
      <c r="A97" s="13"/>
      <c r="B97" s="235"/>
      <c r="C97" s="236"/>
      <c r="D97" s="233" t="s">
        <v>178</v>
      </c>
      <c r="E97" s="237" t="s">
        <v>641</v>
      </c>
      <c r="F97" s="238" t="s">
        <v>2573</v>
      </c>
      <c r="G97" s="236"/>
      <c r="H97" s="239">
        <v>33.832000000000001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178</v>
      </c>
      <c r="AU97" s="245" t="s">
        <v>79</v>
      </c>
      <c r="AV97" s="13" t="s">
        <v>79</v>
      </c>
      <c r="AW97" s="13" t="s">
        <v>31</v>
      </c>
      <c r="AX97" s="13" t="s">
        <v>77</v>
      </c>
      <c r="AY97" s="245" t="s">
        <v>161</v>
      </c>
    </row>
    <row r="98" s="2" customFormat="1" ht="37.8" customHeight="1">
      <c r="A98" s="41"/>
      <c r="B98" s="42"/>
      <c r="C98" s="215" t="s">
        <v>79</v>
      </c>
      <c r="D98" s="215" t="s">
        <v>163</v>
      </c>
      <c r="E98" s="216" t="s">
        <v>204</v>
      </c>
      <c r="F98" s="217" t="s">
        <v>205</v>
      </c>
      <c r="G98" s="218" t="s">
        <v>206</v>
      </c>
      <c r="H98" s="219">
        <v>42.427999999999997</v>
      </c>
      <c r="I98" s="220"/>
      <c r="J98" s="221">
        <f>ROUND(I98*H98,2)</f>
        <v>0</v>
      </c>
      <c r="K98" s="217" t="s">
        <v>167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2574</v>
      </c>
    </row>
    <row r="99" s="2" customFormat="1">
      <c r="A99" s="41"/>
      <c r="B99" s="42"/>
      <c r="C99" s="43"/>
      <c r="D99" s="228" t="s">
        <v>170</v>
      </c>
      <c r="E99" s="43"/>
      <c r="F99" s="229" t="s">
        <v>208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170</v>
      </c>
      <c r="AU99" s="20" t="s">
        <v>79</v>
      </c>
    </row>
    <row r="100" s="13" customFormat="1">
      <c r="A100" s="13"/>
      <c r="B100" s="235"/>
      <c r="C100" s="236"/>
      <c r="D100" s="233" t="s">
        <v>178</v>
      </c>
      <c r="E100" s="237" t="s">
        <v>19</v>
      </c>
      <c r="F100" s="238" t="s">
        <v>2575</v>
      </c>
      <c r="G100" s="236"/>
      <c r="H100" s="239">
        <v>42.427999999999997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178</v>
      </c>
      <c r="AU100" s="245" t="s">
        <v>79</v>
      </c>
      <c r="AV100" s="13" t="s">
        <v>79</v>
      </c>
      <c r="AW100" s="13" t="s">
        <v>31</v>
      </c>
      <c r="AX100" s="13" t="s">
        <v>77</v>
      </c>
      <c r="AY100" s="245" t="s">
        <v>161</v>
      </c>
    </row>
    <row r="101" s="2" customFormat="1" ht="37.8" customHeight="1">
      <c r="A101" s="41"/>
      <c r="B101" s="42"/>
      <c r="C101" s="215" t="s">
        <v>180</v>
      </c>
      <c r="D101" s="215" t="s">
        <v>163</v>
      </c>
      <c r="E101" s="216" t="s">
        <v>675</v>
      </c>
      <c r="F101" s="217" t="s">
        <v>676</v>
      </c>
      <c r="G101" s="218" t="s">
        <v>206</v>
      </c>
      <c r="H101" s="219">
        <v>25.236000000000001</v>
      </c>
      <c r="I101" s="220"/>
      <c r="J101" s="221">
        <f>ROUND(I101*H101,2)</f>
        <v>0</v>
      </c>
      <c r="K101" s="217" t="s">
        <v>167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2576</v>
      </c>
    </row>
    <row r="102" s="2" customFormat="1">
      <c r="A102" s="41"/>
      <c r="B102" s="42"/>
      <c r="C102" s="43"/>
      <c r="D102" s="228" t="s">
        <v>170</v>
      </c>
      <c r="E102" s="43"/>
      <c r="F102" s="229" t="s">
        <v>678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170</v>
      </c>
      <c r="AU102" s="20" t="s">
        <v>79</v>
      </c>
    </row>
    <row r="103" s="13" customFormat="1">
      <c r="A103" s="13"/>
      <c r="B103" s="235"/>
      <c r="C103" s="236"/>
      <c r="D103" s="233" t="s">
        <v>178</v>
      </c>
      <c r="E103" s="237" t="s">
        <v>19</v>
      </c>
      <c r="F103" s="238" t="s">
        <v>2577</v>
      </c>
      <c r="G103" s="236"/>
      <c r="H103" s="239">
        <v>25.236000000000001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178</v>
      </c>
      <c r="AU103" s="245" t="s">
        <v>79</v>
      </c>
      <c r="AV103" s="13" t="s">
        <v>79</v>
      </c>
      <c r="AW103" s="13" t="s">
        <v>31</v>
      </c>
      <c r="AX103" s="13" t="s">
        <v>77</v>
      </c>
      <c r="AY103" s="245" t="s">
        <v>161</v>
      </c>
    </row>
    <row r="104" s="2" customFormat="1" ht="24.15" customHeight="1">
      <c r="A104" s="41"/>
      <c r="B104" s="42"/>
      <c r="C104" s="215" t="s">
        <v>168</v>
      </c>
      <c r="D104" s="215" t="s">
        <v>163</v>
      </c>
      <c r="E104" s="216" t="s">
        <v>2578</v>
      </c>
      <c r="F104" s="217" t="s">
        <v>2579</v>
      </c>
      <c r="G104" s="218" t="s">
        <v>206</v>
      </c>
      <c r="H104" s="219">
        <v>33.832000000000001</v>
      </c>
      <c r="I104" s="220"/>
      <c r="J104" s="221">
        <f>ROUND(I104*H104,2)</f>
        <v>0</v>
      </c>
      <c r="K104" s="217" t="s">
        <v>167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2580</v>
      </c>
    </row>
    <row r="105" s="2" customFormat="1">
      <c r="A105" s="41"/>
      <c r="B105" s="42"/>
      <c r="C105" s="43"/>
      <c r="D105" s="228" t="s">
        <v>170</v>
      </c>
      <c r="E105" s="43"/>
      <c r="F105" s="229" t="s">
        <v>2581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170</v>
      </c>
      <c r="AU105" s="20" t="s">
        <v>79</v>
      </c>
    </row>
    <row r="106" s="13" customFormat="1">
      <c r="A106" s="13"/>
      <c r="B106" s="235"/>
      <c r="C106" s="236"/>
      <c r="D106" s="233" t="s">
        <v>178</v>
      </c>
      <c r="E106" s="237" t="s">
        <v>19</v>
      </c>
      <c r="F106" s="238" t="s">
        <v>2582</v>
      </c>
      <c r="G106" s="236"/>
      <c r="H106" s="239">
        <v>33.832000000000001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178</v>
      </c>
      <c r="AU106" s="245" t="s">
        <v>79</v>
      </c>
      <c r="AV106" s="13" t="s">
        <v>79</v>
      </c>
      <c r="AW106" s="13" t="s">
        <v>31</v>
      </c>
      <c r="AX106" s="13" t="s">
        <v>77</v>
      </c>
      <c r="AY106" s="245" t="s">
        <v>161</v>
      </c>
    </row>
    <row r="107" s="2" customFormat="1" ht="24.15" customHeight="1">
      <c r="A107" s="41"/>
      <c r="B107" s="42"/>
      <c r="C107" s="215" t="s">
        <v>192</v>
      </c>
      <c r="D107" s="215" t="s">
        <v>163</v>
      </c>
      <c r="E107" s="216" t="s">
        <v>686</v>
      </c>
      <c r="F107" s="217" t="s">
        <v>501</v>
      </c>
      <c r="G107" s="218" t="s">
        <v>214</v>
      </c>
      <c r="H107" s="219">
        <v>45.424999999999997</v>
      </c>
      <c r="I107" s="220"/>
      <c r="J107" s="221">
        <f>ROUND(I107*H107,2)</f>
        <v>0</v>
      </c>
      <c r="K107" s="217" t="s">
        <v>167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2583</v>
      </c>
    </row>
    <row r="108" s="2" customFormat="1">
      <c r="A108" s="41"/>
      <c r="B108" s="42"/>
      <c r="C108" s="43"/>
      <c r="D108" s="228" t="s">
        <v>170</v>
      </c>
      <c r="E108" s="43"/>
      <c r="F108" s="229" t="s">
        <v>688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170</v>
      </c>
      <c r="AU108" s="20" t="s">
        <v>79</v>
      </c>
    </row>
    <row r="109" s="13" customFormat="1">
      <c r="A109" s="13"/>
      <c r="B109" s="235"/>
      <c r="C109" s="236"/>
      <c r="D109" s="233" t="s">
        <v>178</v>
      </c>
      <c r="E109" s="237" t="s">
        <v>2555</v>
      </c>
      <c r="F109" s="238" t="s">
        <v>2584</v>
      </c>
      <c r="G109" s="236"/>
      <c r="H109" s="239">
        <v>25.236000000000001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178</v>
      </c>
      <c r="AU109" s="245" t="s">
        <v>79</v>
      </c>
      <c r="AV109" s="13" t="s">
        <v>79</v>
      </c>
      <c r="AW109" s="13" t="s">
        <v>31</v>
      </c>
      <c r="AX109" s="13" t="s">
        <v>77</v>
      </c>
      <c r="AY109" s="245" t="s">
        <v>161</v>
      </c>
    </row>
    <row r="110" s="13" customFormat="1">
      <c r="A110" s="13"/>
      <c r="B110" s="235"/>
      <c r="C110" s="236"/>
      <c r="D110" s="233" t="s">
        <v>178</v>
      </c>
      <c r="E110" s="236"/>
      <c r="F110" s="238" t="s">
        <v>2585</v>
      </c>
      <c r="G110" s="236"/>
      <c r="H110" s="239">
        <v>45.424999999999997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178</v>
      </c>
      <c r="AU110" s="245" t="s">
        <v>79</v>
      </c>
      <c r="AV110" s="13" t="s">
        <v>79</v>
      </c>
      <c r="AW110" s="13" t="s">
        <v>4</v>
      </c>
      <c r="AX110" s="13" t="s">
        <v>77</v>
      </c>
      <c r="AY110" s="245" t="s">
        <v>161</v>
      </c>
    </row>
    <row r="111" s="2" customFormat="1" ht="24.15" customHeight="1">
      <c r="A111" s="41"/>
      <c r="B111" s="42"/>
      <c r="C111" s="215" t="s">
        <v>197</v>
      </c>
      <c r="D111" s="215" t="s">
        <v>163</v>
      </c>
      <c r="E111" s="216" t="s">
        <v>2586</v>
      </c>
      <c r="F111" s="217" t="s">
        <v>2587</v>
      </c>
      <c r="G111" s="218" t="s">
        <v>206</v>
      </c>
      <c r="H111" s="219">
        <v>8.5960000000000001</v>
      </c>
      <c r="I111" s="220"/>
      <c r="J111" s="221">
        <f>ROUND(I111*H111,2)</f>
        <v>0</v>
      </c>
      <c r="K111" s="217" t="s">
        <v>167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2588</v>
      </c>
    </row>
    <row r="112" s="2" customFormat="1">
      <c r="A112" s="41"/>
      <c r="B112" s="42"/>
      <c r="C112" s="43"/>
      <c r="D112" s="228" t="s">
        <v>170</v>
      </c>
      <c r="E112" s="43"/>
      <c r="F112" s="229" t="s">
        <v>2589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170</v>
      </c>
      <c r="AU112" s="20" t="s">
        <v>79</v>
      </c>
    </row>
    <row r="113" s="13" customFormat="1">
      <c r="A113" s="13"/>
      <c r="B113" s="235"/>
      <c r="C113" s="236"/>
      <c r="D113" s="233" t="s">
        <v>178</v>
      </c>
      <c r="E113" s="237" t="s">
        <v>2560</v>
      </c>
      <c r="F113" s="238" t="s">
        <v>2590</v>
      </c>
      <c r="G113" s="236"/>
      <c r="H113" s="239">
        <v>8.5960000000000001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178</v>
      </c>
      <c r="AU113" s="245" t="s">
        <v>79</v>
      </c>
      <c r="AV113" s="13" t="s">
        <v>79</v>
      </c>
      <c r="AW113" s="13" t="s">
        <v>31</v>
      </c>
      <c r="AX113" s="13" t="s">
        <v>77</v>
      </c>
      <c r="AY113" s="245" t="s">
        <v>161</v>
      </c>
    </row>
    <row r="114" s="2" customFormat="1" ht="37.8" customHeight="1">
      <c r="A114" s="41"/>
      <c r="B114" s="42"/>
      <c r="C114" s="215" t="s">
        <v>203</v>
      </c>
      <c r="D114" s="215" t="s">
        <v>163</v>
      </c>
      <c r="E114" s="216" t="s">
        <v>2591</v>
      </c>
      <c r="F114" s="217" t="s">
        <v>2592</v>
      </c>
      <c r="G114" s="218" t="s">
        <v>206</v>
      </c>
      <c r="H114" s="219">
        <v>20.620000000000001</v>
      </c>
      <c r="I114" s="220"/>
      <c r="J114" s="221">
        <f>ROUND(I114*H114,2)</f>
        <v>0</v>
      </c>
      <c r="K114" s="217" t="s">
        <v>167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2593</v>
      </c>
    </row>
    <row r="115" s="2" customFormat="1">
      <c r="A115" s="41"/>
      <c r="B115" s="42"/>
      <c r="C115" s="43"/>
      <c r="D115" s="228" t="s">
        <v>170</v>
      </c>
      <c r="E115" s="43"/>
      <c r="F115" s="229" t="s">
        <v>2594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170</v>
      </c>
      <c r="AU115" s="20" t="s">
        <v>79</v>
      </c>
    </row>
    <row r="116" s="13" customFormat="1">
      <c r="A116" s="13"/>
      <c r="B116" s="235"/>
      <c r="C116" s="236"/>
      <c r="D116" s="233" t="s">
        <v>178</v>
      </c>
      <c r="E116" s="237" t="s">
        <v>2552</v>
      </c>
      <c r="F116" s="238" t="s">
        <v>2595</v>
      </c>
      <c r="G116" s="236"/>
      <c r="H116" s="239">
        <v>20.620000000000001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178</v>
      </c>
      <c r="AU116" s="245" t="s">
        <v>79</v>
      </c>
      <c r="AV116" s="13" t="s">
        <v>79</v>
      </c>
      <c r="AW116" s="13" t="s">
        <v>31</v>
      </c>
      <c r="AX116" s="13" t="s">
        <v>77</v>
      </c>
      <c r="AY116" s="245" t="s">
        <v>161</v>
      </c>
    </row>
    <row r="117" s="2" customFormat="1" ht="16.5" customHeight="1">
      <c r="A117" s="41"/>
      <c r="B117" s="42"/>
      <c r="C117" s="271" t="s">
        <v>211</v>
      </c>
      <c r="D117" s="271" t="s">
        <v>715</v>
      </c>
      <c r="E117" s="272" t="s">
        <v>2596</v>
      </c>
      <c r="F117" s="273" t="s">
        <v>2597</v>
      </c>
      <c r="G117" s="274" t="s">
        <v>214</v>
      </c>
      <c r="H117" s="275">
        <v>41.240000000000002</v>
      </c>
      <c r="I117" s="276"/>
      <c r="J117" s="277">
        <f>ROUND(I117*H117,2)</f>
        <v>0</v>
      </c>
      <c r="K117" s="273" t="s">
        <v>167</v>
      </c>
      <c r="L117" s="278"/>
      <c r="M117" s="279" t="s">
        <v>19</v>
      </c>
      <c r="N117" s="280" t="s">
        <v>40</v>
      </c>
      <c r="O117" s="87"/>
      <c r="P117" s="224">
        <f>O117*H117</f>
        <v>0</v>
      </c>
      <c r="Q117" s="224">
        <v>1</v>
      </c>
      <c r="R117" s="224">
        <f>Q117*H117</f>
        <v>41.240000000000002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715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2598</v>
      </c>
    </row>
    <row r="118" s="13" customFormat="1">
      <c r="A118" s="13"/>
      <c r="B118" s="235"/>
      <c r="C118" s="236"/>
      <c r="D118" s="233" t="s">
        <v>178</v>
      </c>
      <c r="E118" s="236"/>
      <c r="F118" s="238" t="s">
        <v>2599</v>
      </c>
      <c r="G118" s="236"/>
      <c r="H118" s="239">
        <v>41.240000000000002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4</v>
      </c>
      <c r="AX118" s="13" t="s">
        <v>77</v>
      </c>
      <c r="AY118" s="245" t="s">
        <v>161</v>
      </c>
    </row>
    <row r="119" s="2" customFormat="1" ht="21.75" customHeight="1">
      <c r="A119" s="41"/>
      <c r="B119" s="42"/>
      <c r="C119" s="215" t="s">
        <v>222</v>
      </c>
      <c r="D119" s="215" t="s">
        <v>163</v>
      </c>
      <c r="E119" s="216" t="s">
        <v>2600</v>
      </c>
      <c r="F119" s="217" t="s">
        <v>2601</v>
      </c>
      <c r="G119" s="218" t="s">
        <v>206</v>
      </c>
      <c r="H119" s="219">
        <v>4.6159999999999997</v>
      </c>
      <c r="I119" s="220"/>
      <c r="J119" s="221">
        <f>ROUND(I119*H119,2)</f>
        <v>0</v>
      </c>
      <c r="K119" s="217" t="s">
        <v>167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2602</v>
      </c>
    </row>
    <row r="120" s="2" customFormat="1">
      <c r="A120" s="41"/>
      <c r="B120" s="42"/>
      <c r="C120" s="43"/>
      <c r="D120" s="228" t="s">
        <v>170</v>
      </c>
      <c r="E120" s="43"/>
      <c r="F120" s="229" t="s">
        <v>2603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170</v>
      </c>
      <c r="AU120" s="20" t="s">
        <v>79</v>
      </c>
    </row>
    <row r="121" s="13" customFormat="1">
      <c r="A121" s="13"/>
      <c r="B121" s="235"/>
      <c r="C121" s="236"/>
      <c r="D121" s="233" t="s">
        <v>178</v>
      </c>
      <c r="E121" s="237" t="s">
        <v>2549</v>
      </c>
      <c r="F121" s="238" t="s">
        <v>2604</v>
      </c>
      <c r="G121" s="236"/>
      <c r="H121" s="239">
        <v>4.6159999999999997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77</v>
      </c>
      <c r="AY121" s="245" t="s">
        <v>161</v>
      </c>
    </row>
    <row r="122" s="12" customFormat="1" ht="22.8" customHeight="1">
      <c r="A122" s="12"/>
      <c r="B122" s="199"/>
      <c r="C122" s="200"/>
      <c r="D122" s="201" t="s">
        <v>68</v>
      </c>
      <c r="E122" s="213" t="s">
        <v>1335</v>
      </c>
      <c r="F122" s="213" t="s">
        <v>2605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SUM(P123:P157)</f>
        <v>0</v>
      </c>
      <c r="Q122" s="207"/>
      <c r="R122" s="208">
        <f>SUM(R123:R157)</f>
        <v>0</v>
      </c>
      <c r="S122" s="207"/>
      <c r="T122" s="209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77</v>
      </c>
      <c r="AT122" s="211" t="s">
        <v>68</v>
      </c>
      <c r="AU122" s="211" t="s">
        <v>77</v>
      </c>
      <c r="AY122" s="210" t="s">
        <v>161</v>
      </c>
      <c r="BK122" s="212">
        <f>SUM(BK123:BK157)</f>
        <v>0</v>
      </c>
    </row>
    <row r="123" s="2" customFormat="1" ht="16.5" customHeight="1">
      <c r="A123" s="41"/>
      <c r="B123" s="42"/>
      <c r="C123" s="215" t="s">
        <v>237</v>
      </c>
      <c r="D123" s="215" t="s">
        <v>163</v>
      </c>
      <c r="E123" s="216" t="s">
        <v>2606</v>
      </c>
      <c r="F123" s="217" t="s">
        <v>2607</v>
      </c>
      <c r="G123" s="218" t="s">
        <v>166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343</v>
      </c>
    </row>
    <row r="124" s="2" customFormat="1" ht="16.5" customHeight="1">
      <c r="A124" s="41"/>
      <c r="B124" s="42"/>
      <c r="C124" s="215" t="s">
        <v>247</v>
      </c>
      <c r="D124" s="215" t="s">
        <v>163</v>
      </c>
      <c r="E124" s="216" t="s">
        <v>2608</v>
      </c>
      <c r="F124" s="217" t="s">
        <v>2609</v>
      </c>
      <c r="G124" s="218" t="s">
        <v>189</v>
      </c>
      <c r="H124" s="219">
        <v>5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359</v>
      </c>
    </row>
    <row r="125" s="2" customFormat="1" ht="16.5" customHeight="1">
      <c r="A125" s="41"/>
      <c r="B125" s="42"/>
      <c r="C125" s="215" t="s">
        <v>253</v>
      </c>
      <c r="D125" s="215" t="s">
        <v>163</v>
      </c>
      <c r="E125" s="216" t="s">
        <v>2610</v>
      </c>
      <c r="F125" s="217" t="s">
        <v>2611</v>
      </c>
      <c r="G125" s="218" t="s">
        <v>189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375</v>
      </c>
    </row>
    <row r="126" s="2" customFormat="1" ht="16.5" customHeight="1">
      <c r="A126" s="41"/>
      <c r="B126" s="42"/>
      <c r="C126" s="215" t="s">
        <v>262</v>
      </c>
      <c r="D126" s="215" t="s">
        <v>163</v>
      </c>
      <c r="E126" s="216" t="s">
        <v>2612</v>
      </c>
      <c r="F126" s="217" t="s">
        <v>2613</v>
      </c>
      <c r="G126" s="218" t="s">
        <v>189</v>
      </c>
      <c r="H126" s="219">
        <v>2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391</v>
      </c>
    </row>
    <row r="127" s="2" customFormat="1" ht="16.5" customHeight="1">
      <c r="A127" s="41"/>
      <c r="B127" s="42"/>
      <c r="C127" s="215" t="s">
        <v>268</v>
      </c>
      <c r="D127" s="215" t="s">
        <v>163</v>
      </c>
      <c r="E127" s="216" t="s">
        <v>2614</v>
      </c>
      <c r="F127" s="217" t="s">
        <v>2615</v>
      </c>
      <c r="G127" s="218" t="s">
        <v>387</v>
      </c>
      <c r="H127" s="219">
        <v>7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168</v>
      </c>
      <c r="AT127" s="226" t="s">
        <v>163</v>
      </c>
      <c r="AU127" s="226" t="s">
        <v>79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406</v>
      </c>
    </row>
    <row r="128" s="2" customFormat="1" ht="16.5" customHeight="1">
      <c r="A128" s="41"/>
      <c r="B128" s="42"/>
      <c r="C128" s="215" t="s">
        <v>8</v>
      </c>
      <c r="D128" s="215" t="s">
        <v>163</v>
      </c>
      <c r="E128" s="216" t="s">
        <v>2616</v>
      </c>
      <c r="F128" s="217" t="s">
        <v>2617</v>
      </c>
      <c r="G128" s="218" t="s">
        <v>387</v>
      </c>
      <c r="H128" s="219">
        <v>13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421</v>
      </c>
    </row>
    <row r="129" s="2" customFormat="1" ht="16.5" customHeight="1">
      <c r="A129" s="41"/>
      <c r="B129" s="42"/>
      <c r="C129" s="215" t="s">
        <v>279</v>
      </c>
      <c r="D129" s="215" t="s">
        <v>163</v>
      </c>
      <c r="E129" s="216" t="s">
        <v>2618</v>
      </c>
      <c r="F129" s="217" t="s">
        <v>2619</v>
      </c>
      <c r="G129" s="218" t="s">
        <v>189</v>
      </c>
      <c r="H129" s="219">
        <v>32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433</v>
      </c>
    </row>
    <row r="130" s="2" customFormat="1" ht="16.5" customHeight="1">
      <c r="A130" s="41"/>
      <c r="B130" s="42"/>
      <c r="C130" s="215" t="s">
        <v>293</v>
      </c>
      <c r="D130" s="215" t="s">
        <v>163</v>
      </c>
      <c r="E130" s="216" t="s">
        <v>2620</v>
      </c>
      <c r="F130" s="217" t="s">
        <v>2621</v>
      </c>
      <c r="G130" s="218" t="s">
        <v>387</v>
      </c>
      <c r="H130" s="219">
        <v>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447</v>
      </c>
    </row>
    <row r="131" s="2" customFormat="1" ht="16.5" customHeight="1">
      <c r="A131" s="41"/>
      <c r="B131" s="42"/>
      <c r="C131" s="215" t="s">
        <v>299</v>
      </c>
      <c r="D131" s="215" t="s">
        <v>163</v>
      </c>
      <c r="E131" s="216" t="s">
        <v>2622</v>
      </c>
      <c r="F131" s="217" t="s">
        <v>2623</v>
      </c>
      <c r="G131" s="218" t="s">
        <v>189</v>
      </c>
      <c r="H131" s="219">
        <v>32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458</v>
      </c>
    </row>
    <row r="132" s="2" customFormat="1" ht="16.5" customHeight="1">
      <c r="A132" s="41"/>
      <c r="B132" s="42"/>
      <c r="C132" s="215" t="s">
        <v>311</v>
      </c>
      <c r="D132" s="215" t="s">
        <v>163</v>
      </c>
      <c r="E132" s="216" t="s">
        <v>2624</v>
      </c>
      <c r="F132" s="217" t="s">
        <v>2625</v>
      </c>
      <c r="G132" s="218" t="s">
        <v>189</v>
      </c>
      <c r="H132" s="219">
        <v>6.5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469</v>
      </c>
    </row>
    <row r="133" s="2" customFormat="1" ht="16.5" customHeight="1">
      <c r="A133" s="41"/>
      <c r="B133" s="42"/>
      <c r="C133" s="215" t="s">
        <v>317</v>
      </c>
      <c r="D133" s="215" t="s">
        <v>163</v>
      </c>
      <c r="E133" s="216" t="s">
        <v>2626</v>
      </c>
      <c r="F133" s="217" t="s">
        <v>2627</v>
      </c>
      <c r="G133" s="218" t="s">
        <v>189</v>
      </c>
      <c r="H133" s="219">
        <v>14.5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481</v>
      </c>
    </row>
    <row r="134" s="2" customFormat="1" ht="16.5" customHeight="1">
      <c r="A134" s="41"/>
      <c r="B134" s="42"/>
      <c r="C134" s="215" t="s">
        <v>7</v>
      </c>
      <c r="D134" s="215" t="s">
        <v>163</v>
      </c>
      <c r="E134" s="216" t="s">
        <v>2628</v>
      </c>
      <c r="F134" s="217" t="s">
        <v>2629</v>
      </c>
      <c r="G134" s="218" t="s">
        <v>189</v>
      </c>
      <c r="H134" s="219">
        <v>27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493</v>
      </c>
    </row>
    <row r="135" s="2" customFormat="1" ht="16.5" customHeight="1">
      <c r="A135" s="41"/>
      <c r="B135" s="42"/>
      <c r="C135" s="215" t="s">
        <v>332</v>
      </c>
      <c r="D135" s="215" t="s">
        <v>163</v>
      </c>
      <c r="E135" s="216" t="s">
        <v>2630</v>
      </c>
      <c r="F135" s="217" t="s">
        <v>2631</v>
      </c>
      <c r="G135" s="218" t="s">
        <v>189</v>
      </c>
      <c r="H135" s="219">
        <v>21.399999999999999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505</v>
      </c>
    </row>
    <row r="136" s="2" customFormat="1" ht="16.5" customHeight="1">
      <c r="A136" s="41"/>
      <c r="B136" s="42"/>
      <c r="C136" s="215" t="s">
        <v>337</v>
      </c>
      <c r="D136" s="215" t="s">
        <v>163</v>
      </c>
      <c r="E136" s="216" t="s">
        <v>2632</v>
      </c>
      <c r="F136" s="217" t="s">
        <v>2633</v>
      </c>
      <c r="G136" s="218" t="s">
        <v>189</v>
      </c>
      <c r="H136" s="219">
        <v>29.5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168</v>
      </c>
      <c r="AT136" s="226" t="s">
        <v>163</v>
      </c>
      <c r="AU136" s="226" t="s">
        <v>79</v>
      </c>
      <c r="AY136" s="20" t="s">
        <v>161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168</v>
      </c>
      <c r="BM136" s="226" t="s">
        <v>519</v>
      </c>
    </row>
    <row r="137" s="2" customFormat="1" ht="16.5" customHeight="1">
      <c r="A137" s="41"/>
      <c r="B137" s="42"/>
      <c r="C137" s="215" t="s">
        <v>343</v>
      </c>
      <c r="D137" s="215" t="s">
        <v>163</v>
      </c>
      <c r="E137" s="216" t="s">
        <v>2634</v>
      </c>
      <c r="F137" s="217" t="s">
        <v>2635</v>
      </c>
      <c r="G137" s="218" t="s">
        <v>189</v>
      </c>
      <c r="H137" s="219">
        <v>11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538</v>
      </c>
    </row>
    <row r="138" s="2" customFormat="1" ht="16.5" customHeight="1">
      <c r="A138" s="41"/>
      <c r="B138" s="42"/>
      <c r="C138" s="215" t="s">
        <v>353</v>
      </c>
      <c r="D138" s="215" t="s">
        <v>163</v>
      </c>
      <c r="E138" s="216" t="s">
        <v>2636</v>
      </c>
      <c r="F138" s="217" t="s">
        <v>2637</v>
      </c>
      <c r="G138" s="218" t="s">
        <v>387</v>
      </c>
      <c r="H138" s="219">
        <v>8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553</v>
      </c>
    </row>
    <row r="139" s="2" customFormat="1" ht="16.5" customHeight="1">
      <c r="A139" s="41"/>
      <c r="B139" s="42"/>
      <c r="C139" s="215" t="s">
        <v>359</v>
      </c>
      <c r="D139" s="215" t="s">
        <v>163</v>
      </c>
      <c r="E139" s="216" t="s">
        <v>2638</v>
      </c>
      <c r="F139" s="217" t="s">
        <v>2639</v>
      </c>
      <c r="G139" s="218" t="s">
        <v>387</v>
      </c>
      <c r="H139" s="219">
        <v>5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569</v>
      </c>
    </row>
    <row r="140" s="2" customFormat="1" ht="16.5" customHeight="1">
      <c r="A140" s="41"/>
      <c r="B140" s="42"/>
      <c r="C140" s="215" t="s">
        <v>368</v>
      </c>
      <c r="D140" s="215" t="s">
        <v>163</v>
      </c>
      <c r="E140" s="216" t="s">
        <v>2640</v>
      </c>
      <c r="F140" s="217" t="s">
        <v>2641</v>
      </c>
      <c r="G140" s="218" t="s">
        <v>387</v>
      </c>
      <c r="H140" s="219">
        <v>9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591</v>
      </c>
    </row>
    <row r="141" s="2" customFormat="1" ht="16.5" customHeight="1">
      <c r="A141" s="41"/>
      <c r="B141" s="42"/>
      <c r="C141" s="215" t="s">
        <v>375</v>
      </c>
      <c r="D141" s="215" t="s">
        <v>163</v>
      </c>
      <c r="E141" s="216" t="s">
        <v>2642</v>
      </c>
      <c r="F141" s="217" t="s">
        <v>2643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168</v>
      </c>
      <c r="AT141" s="226" t="s">
        <v>163</v>
      </c>
      <c r="AU141" s="226" t="s">
        <v>79</v>
      </c>
      <c r="AY141" s="20" t="s">
        <v>161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168</v>
      </c>
      <c r="BM141" s="226" t="s">
        <v>991</v>
      </c>
    </row>
    <row r="142" s="2" customFormat="1" ht="16.5" customHeight="1">
      <c r="A142" s="41"/>
      <c r="B142" s="42"/>
      <c r="C142" s="215" t="s">
        <v>384</v>
      </c>
      <c r="D142" s="215" t="s">
        <v>163</v>
      </c>
      <c r="E142" s="216" t="s">
        <v>2644</v>
      </c>
      <c r="F142" s="217" t="s">
        <v>2645</v>
      </c>
      <c r="G142" s="218" t="s">
        <v>387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1005</v>
      </c>
    </row>
    <row r="143" s="2" customFormat="1" ht="16.5" customHeight="1">
      <c r="A143" s="41"/>
      <c r="B143" s="42"/>
      <c r="C143" s="215" t="s">
        <v>391</v>
      </c>
      <c r="D143" s="215" t="s">
        <v>163</v>
      </c>
      <c r="E143" s="216" t="s">
        <v>2646</v>
      </c>
      <c r="F143" s="217" t="s">
        <v>2647</v>
      </c>
      <c r="G143" s="218" t="s">
        <v>387</v>
      </c>
      <c r="H143" s="219">
        <v>5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168</v>
      </c>
      <c r="AT143" s="226" t="s">
        <v>163</v>
      </c>
      <c r="AU143" s="226" t="s">
        <v>79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1015</v>
      </c>
    </row>
    <row r="144" s="2" customFormat="1" ht="16.5" customHeight="1">
      <c r="A144" s="41"/>
      <c r="B144" s="42"/>
      <c r="C144" s="215" t="s">
        <v>397</v>
      </c>
      <c r="D144" s="215" t="s">
        <v>163</v>
      </c>
      <c r="E144" s="216" t="s">
        <v>2648</v>
      </c>
      <c r="F144" s="217" t="s">
        <v>2649</v>
      </c>
      <c r="G144" s="218" t="s">
        <v>387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79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1028</v>
      </c>
    </row>
    <row r="145" s="2" customFormat="1" ht="16.5" customHeight="1">
      <c r="A145" s="41"/>
      <c r="B145" s="42"/>
      <c r="C145" s="215" t="s">
        <v>406</v>
      </c>
      <c r="D145" s="215" t="s">
        <v>163</v>
      </c>
      <c r="E145" s="216" t="s">
        <v>2650</v>
      </c>
      <c r="F145" s="217" t="s">
        <v>2651</v>
      </c>
      <c r="G145" s="218" t="s">
        <v>387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1044</v>
      </c>
    </row>
    <row r="146" s="2" customFormat="1" ht="16.5" customHeight="1">
      <c r="A146" s="41"/>
      <c r="B146" s="42"/>
      <c r="C146" s="215" t="s">
        <v>412</v>
      </c>
      <c r="D146" s="215" t="s">
        <v>163</v>
      </c>
      <c r="E146" s="216" t="s">
        <v>2652</v>
      </c>
      <c r="F146" s="217" t="s">
        <v>2653</v>
      </c>
      <c r="G146" s="218" t="s">
        <v>189</v>
      </c>
      <c r="H146" s="219">
        <v>170.90000000000001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1056</v>
      </c>
    </row>
    <row r="147" s="2" customFormat="1" ht="16.5" customHeight="1">
      <c r="A147" s="41"/>
      <c r="B147" s="42"/>
      <c r="C147" s="215" t="s">
        <v>421</v>
      </c>
      <c r="D147" s="215" t="s">
        <v>163</v>
      </c>
      <c r="E147" s="216" t="s">
        <v>2654</v>
      </c>
      <c r="F147" s="217" t="s">
        <v>2655</v>
      </c>
      <c r="G147" s="218" t="s">
        <v>189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1068</v>
      </c>
    </row>
    <row r="148" s="2" customFormat="1" ht="16.5" customHeight="1">
      <c r="A148" s="41"/>
      <c r="B148" s="42"/>
      <c r="C148" s="215" t="s">
        <v>427</v>
      </c>
      <c r="D148" s="215" t="s">
        <v>163</v>
      </c>
      <c r="E148" s="216" t="s">
        <v>2656</v>
      </c>
      <c r="F148" s="217" t="s">
        <v>2657</v>
      </c>
      <c r="G148" s="218" t="s">
        <v>189</v>
      </c>
      <c r="H148" s="219">
        <v>14.5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1079</v>
      </c>
    </row>
    <row r="149" s="2" customFormat="1" ht="16.5" customHeight="1">
      <c r="A149" s="41"/>
      <c r="B149" s="42"/>
      <c r="C149" s="215" t="s">
        <v>433</v>
      </c>
      <c r="D149" s="215" t="s">
        <v>163</v>
      </c>
      <c r="E149" s="216" t="s">
        <v>2658</v>
      </c>
      <c r="F149" s="217" t="s">
        <v>2659</v>
      </c>
      <c r="G149" s="218" t="s">
        <v>189</v>
      </c>
      <c r="H149" s="219">
        <v>65.5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1089</v>
      </c>
    </row>
    <row r="150" s="2" customFormat="1" ht="16.5" customHeight="1">
      <c r="A150" s="41"/>
      <c r="B150" s="42"/>
      <c r="C150" s="215" t="s">
        <v>440</v>
      </c>
      <c r="D150" s="215" t="s">
        <v>163</v>
      </c>
      <c r="E150" s="216" t="s">
        <v>2660</v>
      </c>
      <c r="F150" s="217" t="s">
        <v>2661</v>
      </c>
      <c r="G150" s="218" t="s">
        <v>189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1100</v>
      </c>
    </row>
    <row r="151" s="2" customFormat="1" ht="16.5" customHeight="1">
      <c r="A151" s="41"/>
      <c r="B151" s="42"/>
      <c r="C151" s="215" t="s">
        <v>447</v>
      </c>
      <c r="D151" s="215" t="s">
        <v>163</v>
      </c>
      <c r="E151" s="216" t="s">
        <v>2662</v>
      </c>
      <c r="F151" s="217" t="s">
        <v>2663</v>
      </c>
      <c r="G151" s="218" t="s">
        <v>189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1110</v>
      </c>
    </row>
    <row r="152" s="2" customFormat="1" ht="24.15" customHeight="1">
      <c r="A152" s="41"/>
      <c r="B152" s="42"/>
      <c r="C152" s="215" t="s">
        <v>453</v>
      </c>
      <c r="D152" s="215" t="s">
        <v>163</v>
      </c>
      <c r="E152" s="216" t="s">
        <v>2664</v>
      </c>
      <c r="F152" s="217" t="s">
        <v>2665</v>
      </c>
      <c r="G152" s="218" t="s">
        <v>532</v>
      </c>
      <c r="H152" s="219">
        <v>3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1120</v>
      </c>
    </row>
    <row r="153" s="2" customFormat="1" ht="16.5" customHeight="1">
      <c r="A153" s="41"/>
      <c r="B153" s="42"/>
      <c r="C153" s="215" t="s">
        <v>458</v>
      </c>
      <c r="D153" s="215" t="s">
        <v>163</v>
      </c>
      <c r="E153" s="216" t="s">
        <v>2666</v>
      </c>
      <c r="F153" s="217" t="s">
        <v>2667</v>
      </c>
      <c r="G153" s="218" t="s">
        <v>532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79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1130</v>
      </c>
    </row>
    <row r="154" s="2" customFormat="1" ht="16.5" customHeight="1">
      <c r="A154" s="41"/>
      <c r="B154" s="42"/>
      <c r="C154" s="215" t="s">
        <v>465</v>
      </c>
      <c r="D154" s="215" t="s">
        <v>163</v>
      </c>
      <c r="E154" s="216" t="s">
        <v>2668</v>
      </c>
      <c r="F154" s="217" t="s">
        <v>2669</v>
      </c>
      <c r="G154" s="218" t="s">
        <v>387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1140</v>
      </c>
    </row>
    <row r="155" s="2" customFormat="1" ht="16.5" customHeight="1">
      <c r="A155" s="41"/>
      <c r="B155" s="42"/>
      <c r="C155" s="215" t="s">
        <v>469</v>
      </c>
      <c r="D155" s="215" t="s">
        <v>163</v>
      </c>
      <c r="E155" s="216" t="s">
        <v>2670</v>
      </c>
      <c r="F155" s="217" t="s">
        <v>2671</v>
      </c>
      <c r="G155" s="218" t="s">
        <v>387</v>
      </c>
      <c r="H155" s="219">
        <v>4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1151</v>
      </c>
    </row>
    <row r="156" s="2" customFormat="1" ht="16.5" customHeight="1">
      <c r="A156" s="41"/>
      <c r="B156" s="42"/>
      <c r="C156" s="215" t="s">
        <v>475</v>
      </c>
      <c r="D156" s="215" t="s">
        <v>163</v>
      </c>
      <c r="E156" s="216" t="s">
        <v>2672</v>
      </c>
      <c r="F156" s="217" t="s">
        <v>2673</v>
      </c>
      <c r="G156" s="218" t="s">
        <v>387</v>
      </c>
      <c r="H156" s="219">
        <v>6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168</v>
      </c>
      <c r="AT156" s="226" t="s">
        <v>163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1163</v>
      </c>
    </row>
    <row r="157" s="2" customFormat="1" ht="16.5" customHeight="1">
      <c r="A157" s="41"/>
      <c r="B157" s="42"/>
      <c r="C157" s="215" t="s">
        <v>481</v>
      </c>
      <c r="D157" s="215" t="s">
        <v>163</v>
      </c>
      <c r="E157" s="216" t="s">
        <v>2674</v>
      </c>
      <c r="F157" s="217" t="s">
        <v>2675</v>
      </c>
      <c r="G157" s="218" t="s">
        <v>214</v>
      </c>
      <c r="H157" s="219">
        <v>0.80000000000000004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1173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2676</v>
      </c>
      <c r="F158" s="213" t="s">
        <v>2677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SUM(P159:P189)</f>
        <v>0</v>
      </c>
      <c r="Q158" s="207"/>
      <c r="R158" s="208">
        <f>SUM(R159:R189)</f>
        <v>0</v>
      </c>
      <c r="S158" s="207"/>
      <c r="T158" s="209">
        <f>SUM(T159:T189)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161</v>
      </c>
      <c r="BK158" s="212">
        <f>SUM(BK159:BK189)</f>
        <v>0</v>
      </c>
    </row>
    <row r="159" s="2" customFormat="1" ht="16.5" customHeight="1">
      <c r="A159" s="41"/>
      <c r="B159" s="42"/>
      <c r="C159" s="215" t="s">
        <v>487</v>
      </c>
      <c r="D159" s="215" t="s">
        <v>163</v>
      </c>
      <c r="E159" s="216" t="s">
        <v>2678</v>
      </c>
      <c r="F159" s="217" t="s">
        <v>2679</v>
      </c>
      <c r="G159" s="218" t="s">
        <v>189</v>
      </c>
      <c r="H159" s="219">
        <v>3.7999999999999998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1185</v>
      </c>
    </row>
    <row r="160" s="2" customFormat="1" ht="16.5" customHeight="1">
      <c r="A160" s="41"/>
      <c r="B160" s="42"/>
      <c r="C160" s="215" t="s">
        <v>493</v>
      </c>
      <c r="D160" s="215" t="s">
        <v>163</v>
      </c>
      <c r="E160" s="216" t="s">
        <v>2680</v>
      </c>
      <c r="F160" s="217" t="s">
        <v>2681</v>
      </c>
      <c r="G160" s="218" t="s">
        <v>387</v>
      </c>
      <c r="H160" s="219">
        <v>2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1196</v>
      </c>
    </row>
    <row r="161" s="2" customFormat="1" ht="16.5" customHeight="1">
      <c r="A161" s="41"/>
      <c r="B161" s="42"/>
      <c r="C161" s="215" t="s">
        <v>499</v>
      </c>
      <c r="D161" s="215" t="s">
        <v>163</v>
      </c>
      <c r="E161" s="216" t="s">
        <v>2682</v>
      </c>
      <c r="F161" s="217" t="s">
        <v>2683</v>
      </c>
      <c r="G161" s="218" t="s">
        <v>189</v>
      </c>
      <c r="H161" s="219">
        <v>47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1208</v>
      </c>
    </row>
    <row r="162" s="2" customFormat="1" ht="16.5" customHeight="1">
      <c r="A162" s="41"/>
      <c r="B162" s="42"/>
      <c r="C162" s="215" t="s">
        <v>505</v>
      </c>
      <c r="D162" s="215" t="s">
        <v>163</v>
      </c>
      <c r="E162" s="216" t="s">
        <v>2684</v>
      </c>
      <c r="F162" s="217" t="s">
        <v>2685</v>
      </c>
      <c r="G162" s="218" t="s">
        <v>189</v>
      </c>
      <c r="H162" s="219">
        <v>41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1220</v>
      </c>
    </row>
    <row r="163" s="2" customFormat="1" ht="16.5" customHeight="1">
      <c r="A163" s="41"/>
      <c r="B163" s="42"/>
      <c r="C163" s="215" t="s">
        <v>511</v>
      </c>
      <c r="D163" s="215" t="s">
        <v>163</v>
      </c>
      <c r="E163" s="216" t="s">
        <v>2686</v>
      </c>
      <c r="F163" s="217" t="s">
        <v>2687</v>
      </c>
      <c r="G163" s="218" t="s">
        <v>189</v>
      </c>
      <c r="H163" s="219">
        <v>14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1234</v>
      </c>
    </row>
    <row r="164" s="2" customFormat="1" ht="16.5" customHeight="1">
      <c r="A164" s="41"/>
      <c r="B164" s="42"/>
      <c r="C164" s="215" t="s">
        <v>519</v>
      </c>
      <c r="D164" s="215" t="s">
        <v>163</v>
      </c>
      <c r="E164" s="216" t="s">
        <v>2688</v>
      </c>
      <c r="F164" s="217" t="s">
        <v>2689</v>
      </c>
      <c r="G164" s="218" t="s">
        <v>189</v>
      </c>
      <c r="H164" s="219">
        <v>10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1249</v>
      </c>
    </row>
    <row r="165" s="2" customFormat="1" ht="16.5" customHeight="1">
      <c r="A165" s="41"/>
      <c r="B165" s="42"/>
      <c r="C165" s="215" t="s">
        <v>529</v>
      </c>
      <c r="D165" s="215" t="s">
        <v>163</v>
      </c>
      <c r="E165" s="216" t="s">
        <v>2690</v>
      </c>
      <c r="F165" s="217" t="s">
        <v>2691</v>
      </c>
      <c r="G165" s="218" t="s">
        <v>189</v>
      </c>
      <c r="H165" s="219">
        <v>47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1261</v>
      </c>
    </row>
    <row r="166" s="2" customFormat="1" ht="16.5" customHeight="1">
      <c r="A166" s="41"/>
      <c r="B166" s="42"/>
      <c r="C166" s="215" t="s">
        <v>538</v>
      </c>
      <c r="D166" s="215" t="s">
        <v>163</v>
      </c>
      <c r="E166" s="216" t="s">
        <v>2692</v>
      </c>
      <c r="F166" s="217" t="s">
        <v>2693</v>
      </c>
      <c r="G166" s="218" t="s">
        <v>189</v>
      </c>
      <c r="H166" s="219">
        <v>41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1271</v>
      </c>
    </row>
    <row r="167" s="2" customFormat="1" ht="16.5" customHeight="1">
      <c r="A167" s="41"/>
      <c r="B167" s="42"/>
      <c r="C167" s="215" t="s">
        <v>547</v>
      </c>
      <c r="D167" s="215" t="s">
        <v>163</v>
      </c>
      <c r="E167" s="216" t="s">
        <v>2694</v>
      </c>
      <c r="F167" s="217" t="s">
        <v>2695</v>
      </c>
      <c r="G167" s="218" t="s">
        <v>189</v>
      </c>
      <c r="H167" s="219">
        <v>14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1283</v>
      </c>
    </row>
    <row r="168" s="2" customFormat="1" ht="16.5" customHeight="1">
      <c r="A168" s="41"/>
      <c r="B168" s="42"/>
      <c r="C168" s="215" t="s">
        <v>553</v>
      </c>
      <c r="D168" s="215" t="s">
        <v>163</v>
      </c>
      <c r="E168" s="216" t="s">
        <v>2696</v>
      </c>
      <c r="F168" s="217" t="s">
        <v>2697</v>
      </c>
      <c r="G168" s="218" t="s">
        <v>189</v>
      </c>
      <c r="H168" s="219">
        <v>10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1294</v>
      </c>
    </row>
    <row r="169" s="2" customFormat="1" ht="16.5" customHeight="1">
      <c r="A169" s="41"/>
      <c r="B169" s="42"/>
      <c r="C169" s="215" t="s">
        <v>561</v>
      </c>
      <c r="D169" s="215" t="s">
        <v>163</v>
      </c>
      <c r="E169" s="216" t="s">
        <v>2698</v>
      </c>
      <c r="F169" s="217" t="s">
        <v>2699</v>
      </c>
      <c r="G169" s="218" t="s">
        <v>387</v>
      </c>
      <c r="H169" s="219">
        <v>28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1305</v>
      </c>
    </row>
    <row r="170" s="2" customFormat="1" ht="16.5" customHeight="1">
      <c r="A170" s="41"/>
      <c r="B170" s="42"/>
      <c r="C170" s="215" t="s">
        <v>569</v>
      </c>
      <c r="D170" s="215" t="s">
        <v>163</v>
      </c>
      <c r="E170" s="216" t="s">
        <v>2700</v>
      </c>
      <c r="F170" s="217" t="s">
        <v>2701</v>
      </c>
      <c r="G170" s="218" t="s">
        <v>387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1317</v>
      </c>
    </row>
    <row r="171" s="2" customFormat="1" ht="16.5" customHeight="1">
      <c r="A171" s="41"/>
      <c r="B171" s="42"/>
      <c r="C171" s="215" t="s">
        <v>579</v>
      </c>
      <c r="D171" s="215" t="s">
        <v>163</v>
      </c>
      <c r="E171" s="216" t="s">
        <v>2702</v>
      </c>
      <c r="F171" s="217" t="s">
        <v>2703</v>
      </c>
      <c r="G171" s="218" t="s">
        <v>387</v>
      </c>
      <c r="H171" s="219">
        <v>22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1329</v>
      </c>
    </row>
    <row r="172" s="2" customFormat="1" ht="16.5" customHeight="1">
      <c r="A172" s="41"/>
      <c r="B172" s="42"/>
      <c r="C172" s="215" t="s">
        <v>591</v>
      </c>
      <c r="D172" s="215" t="s">
        <v>163</v>
      </c>
      <c r="E172" s="216" t="s">
        <v>2704</v>
      </c>
      <c r="F172" s="217" t="s">
        <v>2705</v>
      </c>
      <c r="G172" s="218" t="s">
        <v>2706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1345</v>
      </c>
    </row>
    <row r="173" s="2" customFormat="1" ht="16.5" customHeight="1">
      <c r="A173" s="41"/>
      <c r="B173" s="42"/>
      <c r="C173" s="215" t="s">
        <v>986</v>
      </c>
      <c r="D173" s="215" t="s">
        <v>163</v>
      </c>
      <c r="E173" s="216" t="s">
        <v>2707</v>
      </c>
      <c r="F173" s="217" t="s">
        <v>2708</v>
      </c>
      <c r="G173" s="218" t="s">
        <v>387</v>
      </c>
      <c r="H173" s="219">
        <v>8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1357</v>
      </c>
    </row>
    <row r="174" s="2" customFormat="1" ht="16.5" customHeight="1">
      <c r="A174" s="41"/>
      <c r="B174" s="42"/>
      <c r="C174" s="215" t="s">
        <v>991</v>
      </c>
      <c r="D174" s="215" t="s">
        <v>163</v>
      </c>
      <c r="E174" s="216" t="s">
        <v>2709</v>
      </c>
      <c r="F174" s="217" t="s">
        <v>2710</v>
      </c>
      <c r="G174" s="218" t="s">
        <v>387</v>
      </c>
      <c r="H174" s="219">
        <v>2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1367</v>
      </c>
    </row>
    <row r="175" s="2" customFormat="1" ht="16.5" customHeight="1">
      <c r="A175" s="41"/>
      <c r="B175" s="42"/>
      <c r="C175" s="215" t="s">
        <v>997</v>
      </c>
      <c r="D175" s="215" t="s">
        <v>163</v>
      </c>
      <c r="E175" s="216" t="s">
        <v>2711</v>
      </c>
      <c r="F175" s="217" t="s">
        <v>2712</v>
      </c>
      <c r="G175" s="218" t="s">
        <v>387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1378</v>
      </c>
    </row>
    <row r="176" s="2" customFormat="1" ht="16.5" customHeight="1">
      <c r="A176" s="41"/>
      <c r="B176" s="42"/>
      <c r="C176" s="215" t="s">
        <v>1005</v>
      </c>
      <c r="D176" s="215" t="s">
        <v>163</v>
      </c>
      <c r="E176" s="216" t="s">
        <v>2713</v>
      </c>
      <c r="F176" s="217" t="s">
        <v>2714</v>
      </c>
      <c r="G176" s="218" t="s">
        <v>387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1390</v>
      </c>
    </row>
    <row r="177" s="2" customFormat="1" ht="16.5" customHeight="1">
      <c r="A177" s="41"/>
      <c r="B177" s="42"/>
      <c r="C177" s="215" t="s">
        <v>1010</v>
      </c>
      <c r="D177" s="215" t="s">
        <v>163</v>
      </c>
      <c r="E177" s="216" t="s">
        <v>2715</v>
      </c>
      <c r="F177" s="217" t="s">
        <v>2716</v>
      </c>
      <c r="G177" s="218" t="s">
        <v>387</v>
      </c>
      <c r="H177" s="219">
        <v>6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1398</v>
      </c>
    </row>
    <row r="178" s="2" customFormat="1" ht="16.5" customHeight="1">
      <c r="A178" s="41"/>
      <c r="B178" s="42"/>
      <c r="C178" s="215" t="s">
        <v>1015</v>
      </c>
      <c r="D178" s="215" t="s">
        <v>163</v>
      </c>
      <c r="E178" s="216" t="s">
        <v>2717</v>
      </c>
      <c r="F178" s="217" t="s">
        <v>2718</v>
      </c>
      <c r="G178" s="218" t="s">
        <v>387</v>
      </c>
      <c r="H178" s="219">
        <v>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1409</v>
      </c>
    </row>
    <row r="179" s="2" customFormat="1" ht="16.5" customHeight="1">
      <c r="A179" s="41"/>
      <c r="B179" s="42"/>
      <c r="C179" s="215" t="s">
        <v>1021</v>
      </c>
      <c r="D179" s="215" t="s">
        <v>163</v>
      </c>
      <c r="E179" s="216" t="s">
        <v>2719</v>
      </c>
      <c r="F179" s="217" t="s">
        <v>2720</v>
      </c>
      <c r="G179" s="218" t="s">
        <v>189</v>
      </c>
      <c r="H179" s="219">
        <v>75.209999999999994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1420</v>
      </c>
    </row>
    <row r="180" s="2" customFormat="1" ht="16.5" customHeight="1">
      <c r="A180" s="41"/>
      <c r="B180" s="42"/>
      <c r="C180" s="215" t="s">
        <v>1028</v>
      </c>
      <c r="D180" s="215" t="s">
        <v>163</v>
      </c>
      <c r="E180" s="216" t="s">
        <v>2721</v>
      </c>
      <c r="F180" s="217" t="s">
        <v>2722</v>
      </c>
      <c r="G180" s="218" t="s">
        <v>189</v>
      </c>
      <c r="H180" s="219">
        <v>75.209999999999994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1431</v>
      </c>
    </row>
    <row r="181" s="2" customFormat="1" ht="16.5" customHeight="1">
      <c r="A181" s="41"/>
      <c r="B181" s="42"/>
      <c r="C181" s="215" t="s">
        <v>1035</v>
      </c>
      <c r="D181" s="215" t="s">
        <v>163</v>
      </c>
      <c r="E181" s="216" t="s">
        <v>2723</v>
      </c>
      <c r="F181" s="217" t="s">
        <v>2724</v>
      </c>
      <c r="G181" s="218" t="s">
        <v>532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1441</v>
      </c>
    </row>
    <row r="182" s="2" customFormat="1" ht="16.5" customHeight="1">
      <c r="A182" s="41"/>
      <c r="B182" s="42"/>
      <c r="C182" s="215" t="s">
        <v>1044</v>
      </c>
      <c r="D182" s="215" t="s">
        <v>163</v>
      </c>
      <c r="E182" s="216" t="s">
        <v>2725</v>
      </c>
      <c r="F182" s="217" t="s">
        <v>2726</v>
      </c>
      <c r="G182" s="218" t="s">
        <v>387</v>
      </c>
      <c r="H182" s="219">
        <v>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1451</v>
      </c>
    </row>
    <row r="183" s="2" customFormat="1" ht="16.5" customHeight="1">
      <c r="A183" s="41"/>
      <c r="B183" s="42"/>
      <c r="C183" s="215" t="s">
        <v>1050</v>
      </c>
      <c r="D183" s="215" t="s">
        <v>163</v>
      </c>
      <c r="E183" s="216" t="s">
        <v>2727</v>
      </c>
      <c r="F183" s="217" t="s">
        <v>2728</v>
      </c>
      <c r="G183" s="218" t="s">
        <v>387</v>
      </c>
      <c r="H183" s="219">
        <v>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1461</v>
      </c>
    </row>
    <row r="184" s="2" customFormat="1" ht="16.5" customHeight="1">
      <c r="A184" s="41"/>
      <c r="B184" s="42"/>
      <c r="C184" s="215" t="s">
        <v>1056</v>
      </c>
      <c r="D184" s="215" t="s">
        <v>163</v>
      </c>
      <c r="E184" s="216" t="s">
        <v>2729</v>
      </c>
      <c r="F184" s="217" t="s">
        <v>2730</v>
      </c>
      <c r="G184" s="218" t="s">
        <v>387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1473</v>
      </c>
    </row>
    <row r="185" s="2" customFormat="1" ht="16.5" customHeight="1">
      <c r="A185" s="41"/>
      <c r="B185" s="42"/>
      <c r="C185" s="215" t="s">
        <v>1062</v>
      </c>
      <c r="D185" s="215" t="s">
        <v>163</v>
      </c>
      <c r="E185" s="216" t="s">
        <v>2731</v>
      </c>
      <c r="F185" s="217" t="s">
        <v>2732</v>
      </c>
      <c r="G185" s="218" t="s">
        <v>387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79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1483</v>
      </c>
    </row>
    <row r="186" s="2" customFormat="1" ht="16.5" customHeight="1">
      <c r="A186" s="41"/>
      <c r="B186" s="42"/>
      <c r="C186" s="215" t="s">
        <v>1068</v>
      </c>
      <c r="D186" s="215" t="s">
        <v>163</v>
      </c>
      <c r="E186" s="216" t="s">
        <v>2733</v>
      </c>
      <c r="F186" s="217" t="s">
        <v>2734</v>
      </c>
      <c r="G186" s="218" t="s">
        <v>387</v>
      </c>
      <c r="H186" s="219">
        <v>2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1495</v>
      </c>
    </row>
    <row r="187" s="2" customFormat="1" ht="16.5" customHeight="1">
      <c r="A187" s="41"/>
      <c r="B187" s="42"/>
      <c r="C187" s="215" t="s">
        <v>1074</v>
      </c>
      <c r="D187" s="215" t="s">
        <v>163</v>
      </c>
      <c r="E187" s="216" t="s">
        <v>2735</v>
      </c>
      <c r="F187" s="217" t="s">
        <v>2736</v>
      </c>
      <c r="G187" s="218" t="s">
        <v>387</v>
      </c>
      <c r="H187" s="219">
        <v>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168</v>
      </c>
      <c r="AT187" s="226" t="s">
        <v>163</v>
      </c>
      <c r="AU187" s="226" t="s">
        <v>79</v>
      </c>
      <c r="AY187" s="20" t="s">
        <v>161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168</v>
      </c>
      <c r="BM187" s="226" t="s">
        <v>1507</v>
      </c>
    </row>
    <row r="188" s="2" customFormat="1" ht="21.75" customHeight="1">
      <c r="A188" s="41"/>
      <c r="B188" s="42"/>
      <c r="C188" s="215" t="s">
        <v>1079</v>
      </c>
      <c r="D188" s="215" t="s">
        <v>163</v>
      </c>
      <c r="E188" s="216" t="s">
        <v>2737</v>
      </c>
      <c r="F188" s="217" t="s">
        <v>2738</v>
      </c>
      <c r="G188" s="218" t="s">
        <v>189</v>
      </c>
      <c r="H188" s="219">
        <v>10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1518</v>
      </c>
    </row>
    <row r="189" s="2" customFormat="1" ht="16.5" customHeight="1">
      <c r="A189" s="41"/>
      <c r="B189" s="42"/>
      <c r="C189" s="215" t="s">
        <v>1084</v>
      </c>
      <c r="D189" s="215" t="s">
        <v>163</v>
      </c>
      <c r="E189" s="216" t="s">
        <v>2739</v>
      </c>
      <c r="F189" s="217" t="s">
        <v>2740</v>
      </c>
      <c r="G189" s="218" t="s">
        <v>214</v>
      </c>
      <c r="H189" s="219">
        <v>0.373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79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1529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2741</v>
      </c>
      <c r="F190" s="213" t="s">
        <v>2742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SUM(P191:P222)</f>
        <v>0</v>
      </c>
      <c r="Q190" s="207"/>
      <c r="R190" s="208">
        <f>SUM(R191:R222)</f>
        <v>0</v>
      </c>
      <c r="S190" s="207"/>
      <c r="T190" s="209">
        <f>SUM(T191:T222)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77</v>
      </c>
      <c r="AY190" s="210" t="s">
        <v>161</v>
      </c>
      <c r="BK190" s="212">
        <f>SUM(BK191:BK222)</f>
        <v>0</v>
      </c>
    </row>
    <row r="191" s="2" customFormat="1" ht="16.5" customHeight="1">
      <c r="A191" s="41"/>
      <c r="B191" s="42"/>
      <c r="C191" s="215" t="s">
        <v>1089</v>
      </c>
      <c r="D191" s="215" t="s">
        <v>163</v>
      </c>
      <c r="E191" s="216" t="s">
        <v>2606</v>
      </c>
      <c r="F191" s="217" t="s">
        <v>2607</v>
      </c>
      <c r="G191" s="218" t="s">
        <v>166</v>
      </c>
      <c r="H191" s="219">
        <v>1.3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1542</v>
      </c>
    </row>
    <row r="192" s="2" customFormat="1" ht="16.5" customHeight="1">
      <c r="A192" s="41"/>
      <c r="B192" s="42"/>
      <c r="C192" s="215" t="s">
        <v>1094</v>
      </c>
      <c r="D192" s="215" t="s">
        <v>163</v>
      </c>
      <c r="E192" s="216" t="s">
        <v>2614</v>
      </c>
      <c r="F192" s="217" t="s">
        <v>2615</v>
      </c>
      <c r="G192" s="218" t="s">
        <v>387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168</v>
      </c>
      <c r="AT192" s="226" t="s">
        <v>163</v>
      </c>
      <c r="AU192" s="226" t="s">
        <v>79</v>
      </c>
      <c r="AY192" s="20" t="s">
        <v>161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168</v>
      </c>
      <c r="BM192" s="226" t="s">
        <v>1548</v>
      </c>
    </row>
    <row r="193" s="2" customFormat="1" ht="16.5" customHeight="1">
      <c r="A193" s="41"/>
      <c r="B193" s="42"/>
      <c r="C193" s="215" t="s">
        <v>1100</v>
      </c>
      <c r="D193" s="215" t="s">
        <v>163</v>
      </c>
      <c r="E193" s="216" t="s">
        <v>2743</v>
      </c>
      <c r="F193" s="217" t="s">
        <v>2744</v>
      </c>
      <c r="G193" s="218" t="s">
        <v>387</v>
      </c>
      <c r="H193" s="219">
        <v>3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1557</v>
      </c>
    </row>
    <row r="194" s="2" customFormat="1" ht="16.5" customHeight="1">
      <c r="A194" s="41"/>
      <c r="B194" s="42"/>
      <c r="C194" s="215" t="s">
        <v>1105</v>
      </c>
      <c r="D194" s="215" t="s">
        <v>163</v>
      </c>
      <c r="E194" s="216" t="s">
        <v>2745</v>
      </c>
      <c r="F194" s="217" t="s">
        <v>2746</v>
      </c>
      <c r="G194" s="218" t="s">
        <v>189</v>
      </c>
      <c r="H194" s="219">
        <v>19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168</v>
      </c>
      <c r="AT194" s="226" t="s">
        <v>163</v>
      </c>
      <c r="AU194" s="226" t="s">
        <v>79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1563</v>
      </c>
    </row>
    <row r="195" s="2" customFormat="1" ht="16.5" customHeight="1">
      <c r="A195" s="41"/>
      <c r="B195" s="42"/>
      <c r="C195" s="215" t="s">
        <v>1110</v>
      </c>
      <c r="D195" s="215" t="s">
        <v>163</v>
      </c>
      <c r="E195" s="216" t="s">
        <v>2747</v>
      </c>
      <c r="F195" s="217" t="s">
        <v>2748</v>
      </c>
      <c r="G195" s="218" t="s">
        <v>189</v>
      </c>
      <c r="H195" s="219">
        <v>17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168</v>
      </c>
      <c r="AT195" s="226" t="s">
        <v>163</v>
      </c>
      <c r="AU195" s="226" t="s">
        <v>79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1575</v>
      </c>
    </row>
    <row r="196" s="2" customFormat="1" ht="16.5" customHeight="1">
      <c r="A196" s="41"/>
      <c r="B196" s="42"/>
      <c r="C196" s="215" t="s">
        <v>1115</v>
      </c>
      <c r="D196" s="215" t="s">
        <v>163</v>
      </c>
      <c r="E196" s="216" t="s">
        <v>2749</v>
      </c>
      <c r="F196" s="217" t="s">
        <v>2750</v>
      </c>
      <c r="G196" s="218" t="s">
        <v>189</v>
      </c>
      <c r="H196" s="219">
        <v>18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168</v>
      </c>
      <c r="AT196" s="226" t="s">
        <v>163</v>
      </c>
      <c r="AU196" s="226" t="s">
        <v>79</v>
      </c>
      <c r="AY196" s="20" t="s">
        <v>161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168</v>
      </c>
      <c r="BM196" s="226" t="s">
        <v>1587</v>
      </c>
    </row>
    <row r="197" s="2" customFormat="1" ht="16.5" customHeight="1">
      <c r="A197" s="41"/>
      <c r="B197" s="42"/>
      <c r="C197" s="215" t="s">
        <v>1120</v>
      </c>
      <c r="D197" s="215" t="s">
        <v>163</v>
      </c>
      <c r="E197" s="216" t="s">
        <v>2751</v>
      </c>
      <c r="F197" s="217" t="s">
        <v>2752</v>
      </c>
      <c r="G197" s="218" t="s">
        <v>189</v>
      </c>
      <c r="H197" s="219">
        <v>11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168</v>
      </c>
      <c r="AT197" s="226" t="s">
        <v>163</v>
      </c>
      <c r="AU197" s="226" t="s">
        <v>79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168</v>
      </c>
      <c r="BM197" s="226" t="s">
        <v>1599</v>
      </c>
    </row>
    <row r="198" s="2" customFormat="1" ht="16.5" customHeight="1">
      <c r="A198" s="41"/>
      <c r="B198" s="42"/>
      <c r="C198" s="215" t="s">
        <v>1125</v>
      </c>
      <c r="D198" s="215" t="s">
        <v>163</v>
      </c>
      <c r="E198" s="216" t="s">
        <v>2753</v>
      </c>
      <c r="F198" s="217" t="s">
        <v>2754</v>
      </c>
      <c r="G198" s="218" t="s">
        <v>189</v>
      </c>
      <c r="H198" s="219">
        <v>1.2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1612</v>
      </c>
    </row>
    <row r="199" s="2" customFormat="1" ht="16.5" customHeight="1">
      <c r="A199" s="41"/>
      <c r="B199" s="42"/>
      <c r="C199" s="215" t="s">
        <v>1130</v>
      </c>
      <c r="D199" s="215" t="s">
        <v>163</v>
      </c>
      <c r="E199" s="216" t="s">
        <v>2755</v>
      </c>
      <c r="F199" s="217" t="s">
        <v>2756</v>
      </c>
      <c r="G199" s="218" t="s">
        <v>387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168</v>
      </c>
      <c r="AT199" s="226" t="s">
        <v>163</v>
      </c>
      <c r="AU199" s="226" t="s">
        <v>79</v>
      </c>
      <c r="AY199" s="20" t="s">
        <v>161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168</v>
      </c>
      <c r="BM199" s="226" t="s">
        <v>1624</v>
      </c>
    </row>
    <row r="200" s="2" customFormat="1" ht="16.5" customHeight="1">
      <c r="A200" s="41"/>
      <c r="B200" s="42"/>
      <c r="C200" s="215" t="s">
        <v>1135</v>
      </c>
      <c r="D200" s="215" t="s">
        <v>163</v>
      </c>
      <c r="E200" s="216" t="s">
        <v>2757</v>
      </c>
      <c r="F200" s="217" t="s">
        <v>2758</v>
      </c>
      <c r="G200" s="218" t="s">
        <v>387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168</v>
      </c>
      <c r="AT200" s="226" t="s">
        <v>163</v>
      </c>
      <c r="AU200" s="226" t="s">
        <v>79</v>
      </c>
      <c r="AY200" s="20" t="s">
        <v>161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168</v>
      </c>
      <c r="BM200" s="226" t="s">
        <v>1635</v>
      </c>
    </row>
    <row r="201" s="2" customFormat="1" ht="16.5" customHeight="1">
      <c r="A201" s="41"/>
      <c r="B201" s="42"/>
      <c r="C201" s="215" t="s">
        <v>1140</v>
      </c>
      <c r="D201" s="215" t="s">
        <v>163</v>
      </c>
      <c r="E201" s="216" t="s">
        <v>2759</v>
      </c>
      <c r="F201" s="217" t="s">
        <v>2760</v>
      </c>
      <c r="G201" s="218" t="s">
        <v>189</v>
      </c>
      <c r="H201" s="219">
        <v>68.5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1648</v>
      </c>
    </row>
    <row r="202" s="2" customFormat="1" ht="16.5" customHeight="1">
      <c r="A202" s="41"/>
      <c r="B202" s="42"/>
      <c r="C202" s="215" t="s">
        <v>1145</v>
      </c>
      <c r="D202" s="215" t="s">
        <v>163</v>
      </c>
      <c r="E202" s="216" t="s">
        <v>2761</v>
      </c>
      <c r="F202" s="217" t="s">
        <v>2762</v>
      </c>
      <c r="G202" s="218" t="s">
        <v>387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168</v>
      </c>
      <c r="AT202" s="226" t="s">
        <v>163</v>
      </c>
      <c r="AU202" s="226" t="s">
        <v>79</v>
      </c>
      <c r="AY202" s="20" t="s">
        <v>161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168</v>
      </c>
      <c r="BM202" s="226" t="s">
        <v>1661</v>
      </c>
    </row>
    <row r="203" s="2" customFormat="1" ht="16.5" customHeight="1">
      <c r="A203" s="41"/>
      <c r="B203" s="42"/>
      <c r="C203" s="215" t="s">
        <v>1151</v>
      </c>
      <c r="D203" s="215" t="s">
        <v>163</v>
      </c>
      <c r="E203" s="216" t="s">
        <v>2763</v>
      </c>
      <c r="F203" s="217" t="s">
        <v>2764</v>
      </c>
      <c r="G203" s="218" t="s">
        <v>532</v>
      </c>
      <c r="H203" s="219">
        <v>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1679</v>
      </c>
    </row>
    <row r="204" s="2" customFormat="1" ht="16.5" customHeight="1">
      <c r="A204" s="41"/>
      <c r="B204" s="42"/>
      <c r="C204" s="215" t="s">
        <v>1158</v>
      </c>
      <c r="D204" s="215" t="s">
        <v>163</v>
      </c>
      <c r="E204" s="216" t="s">
        <v>2765</v>
      </c>
      <c r="F204" s="217" t="s">
        <v>2766</v>
      </c>
      <c r="G204" s="218" t="s">
        <v>387</v>
      </c>
      <c r="H204" s="219">
        <v>2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168</v>
      </c>
      <c r="AT204" s="226" t="s">
        <v>163</v>
      </c>
      <c r="AU204" s="226" t="s">
        <v>79</v>
      </c>
      <c r="AY204" s="20" t="s">
        <v>161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168</v>
      </c>
      <c r="BM204" s="226" t="s">
        <v>1692</v>
      </c>
    </row>
    <row r="205" s="2" customFormat="1" ht="16.5" customHeight="1">
      <c r="A205" s="41"/>
      <c r="B205" s="42"/>
      <c r="C205" s="215" t="s">
        <v>1163</v>
      </c>
      <c r="D205" s="215" t="s">
        <v>163</v>
      </c>
      <c r="E205" s="216" t="s">
        <v>2767</v>
      </c>
      <c r="F205" s="217" t="s">
        <v>2768</v>
      </c>
      <c r="G205" s="218" t="s">
        <v>387</v>
      </c>
      <c r="H205" s="219">
        <v>3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168</v>
      </c>
      <c r="AT205" s="226" t="s">
        <v>163</v>
      </c>
      <c r="AU205" s="226" t="s">
        <v>79</v>
      </c>
      <c r="AY205" s="20" t="s">
        <v>161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168</v>
      </c>
      <c r="BM205" s="226" t="s">
        <v>1702</v>
      </c>
    </row>
    <row r="206" s="2" customFormat="1" ht="16.5" customHeight="1">
      <c r="A206" s="41"/>
      <c r="B206" s="42"/>
      <c r="C206" s="215" t="s">
        <v>1168</v>
      </c>
      <c r="D206" s="215" t="s">
        <v>163</v>
      </c>
      <c r="E206" s="216" t="s">
        <v>2769</v>
      </c>
      <c r="F206" s="217" t="s">
        <v>2770</v>
      </c>
      <c r="G206" s="218" t="s">
        <v>387</v>
      </c>
      <c r="H206" s="219">
        <v>3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1711</v>
      </c>
    </row>
    <row r="207" s="2" customFormat="1" ht="16.5" customHeight="1">
      <c r="A207" s="41"/>
      <c r="B207" s="42"/>
      <c r="C207" s="215" t="s">
        <v>1173</v>
      </c>
      <c r="D207" s="215" t="s">
        <v>163</v>
      </c>
      <c r="E207" s="216" t="s">
        <v>2771</v>
      </c>
      <c r="F207" s="217" t="s">
        <v>2772</v>
      </c>
      <c r="G207" s="218" t="s">
        <v>387</v>
      </c>
      <c r="H207" s="219">
        <v>4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168</v>
      </c>
      <c r="AT207" s="226" t="s">
        <v>163</v>
      </c>
      <c r="AU207" s="226" t="s">
        <v>79</v>
      </c>
      <c r="AY207" s="20" t="s">
        <v>161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168</v>
      </c>
      <c r="BM207" s="226" t="s">
        <v>1722</v>
      </c>
    </row>
    <row r="208" s="2" customFormat="1" ht="16.5" customHeight="1">
      <c r="A208" s="41"/>
      <c r="B208" s="42"/>
      <c r="C208" s="215" t="s">
        <v>1178</v>
      </c>
      <c r="D208" s="215" t="s">
        <v>163</v>
      </c>
      <c r="E208" s="216" t="s">
        <v>2773</v>
      </c>
      <c r="F208" s="217" t="s">
        <v>2774</v>
      </c>
      <c r="G208" s="218" t="s">
        <v>387</v>
      </c>
      <c r="H208" s="219">
        <v>3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168</v>
      </c>
      <c r="AT208" s="226" t="s">
        <v>163</v>
      </c>
      <c r="AU208" s="226" t="s">
        <v>79</v>
      </c>
      <c r="AY208" s="20" t="s">
        <v>161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168</v>
      </c>
      <c r="BM208" s="226" t="s">
        <v>1733</v>
      </c>
    </row>
    <row r="209" s="2" customFormat="1" ht="16.5" customHeight="1">
      <c r="A209" s="41"/>
      <c r="B209" s="42"/>
      <c r="C209" s="215" t="s">
        <v>1185</v>
      </c>
      <c r="D209" s="215" t="s">
        <v>163</v>
      </c>
      <c r="E209" s="216" t="s">
        <v>2775</v>
      </c>
      <c r="F209" s="217" t="s">
        <v>2776</v>
      </c>
      <c r="G209" s="218" t="s">
        <v>387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1745</v>
      </c>
    </row>
    <row r="210" s="2" customFormat="1" ht="16.5" customHeight="1">
      <c r="A210" s="41"/>
      <c r="B210" s="42"/>
      <c r="C210" s="215" t="s">
        <v>1191</v>
      </c>
      <c r="D210" s="215" t="s">
        <v>163</v>
      </c>
      <c r="E210" s="216" t="s">
        <v>2777</v>
      </c>
      <c r="F210" s="217" t="s">
        <v>2778</v>
      </c>
      <c r="G210" s="218" t="s">
        <v>387</v>
      </c>
      <c r="H210" s="219">
        <v>3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168</v>
      </c>
      <c r="AT210" s="226" t="s">
        <v>163</v>
      </c>
      <c r="AU210" s="226" t="s">
        <v>79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168</v>
      </c>
      <c r="BM210" s="226" t="s">
        <v>1758</v>
      </c>
    </row>
    <row r="211" s="2" customFormat="1" ht="16.5" customHeight="1">
      <c r="A211" s="41"/>
      <c r="B211" s="42"/>
      <c r="C211" s="215" t="s">
        <v>1196</v>
      </c>
      <c r="D211" s="215" t="s">
        <v>163</v>
      </c>
      <c r="E211" s="216" t="s">
        <v>2779</v>
      </c>
      <c r="F211" s="217" t="s">
        <v>2780</v>
      </c>
      <c r="G211" s="218" t="s">
        <v>189</v>
      </c>
      <c r="H211" s="219">
        <v>54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168</v>
      </c>
      <c r="AT211" s="226" t="s">
        <v>163</v>
      </c>
      <c r="AU211" s="226" t="s">
        <v>79</v>
      </c>
      <c r="AY211" s="20" t="s">
        <v>161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168</v>
      </c>
      <c r="BM211" s="226" t="s">
        <v>1775</v>
      </c>
    </row>
    <row r="212" s="2" customFormat="1" ht="16.5" customHeight="1">
      <c r="A212" s="41"/>
      <c r="B212" s="42"/>
      <c r="C212" s="215" t="s">
        <v>1202</v>
      </c>
      <c r="D212" s="215" t="s">
        <v>163</v>
      </c>
      <c r="E212" s="216" t="s">
        <v>2781</v>
      </c>
      <c r="F212" s="217" t="s">
        <v>2782</v>
      </c>
      <c r="G212" s="218" t="s">
        <v>189</v>
      </c>
      <c r="H212" s="219">
        <v>11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168</v>
      </c>
      <c r="AT212" s="226" t="s">
        <v>163</v>
      </c>
      <c r="AU212" s="226" t="s">
        <v>79</v>
      </c>
      <c r="AY212" s="20" t="s">
        <v>161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168</v>
      </c>
      <c r="BM212" s="226" t="s">
        <v>1788</v>
      </c>
    </row>
    <row r="213" s="2" customFormat="1" ht="16.5" customHeight="1">
      <c r="A213" s="41"/>
      <c r="B213" s="42"/>
      <c r="C213" s="215" t="s">
        <v>1208</v>
      </c>
      <c r="D213" s="215" t="s">
        <v>163</v>
      </c>
      <c r="E213" s="216" t="s">
        <v>2783</v>
      </c>
      <c r="F213" s="217" t="s">
        <v>2784</v>
      </c>
      <c r="G213" s="218" t="s">
        <v>387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168</v>
      </c>
      <c r="AT213" s="226" t="s">
        <v>163</v>
      </c>
      <c r="AU213" s="226" t="s">
        <v>79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1800</v>
      </c>
    </row>
    <row r="214" s="2" customFormat="1" ht="16.5" customHeight="1">
      <c r="A214" s="41"/>
      <c r="B214" s="42"/>
      <c r="C214" s="215" t="s">
        <v>1213</v>
      </c>
      <c r="D214" s="215" t="s">
        <v>163</v>
      </c>
      <c r="E214" s="216" t="s">
        <v>2785</v>
      </c>
      <c r="F214" s="217" t="s">
        <v>2786</v>
      </c>
      <c r="G214" s="218" t="s">
        <v>532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168</v>
      </c>
      <c r="AT214" s="226" t="s">
        <v>163</v>
      </c>
      <c r="AU214" s="226" t="s">
        <v>79</v>
      </c>
      <c r="AY214" s="20" t="s">
        <v>161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168</v>
      </c>
      <c r="BM214" s="226" t="s">
        <v>1811</v>
      </c>
    </row>
    <row r="215" s="2" customFormat="1" ht="16.5" customHeight="1">
      <c r="A215" s="41"/>
      <c r="B215" s="42"/>
      <c r="C215" s="215" t="s">
        <v>1220</v>
      </c>
      <c r="D215" s="215" t="s">
        <v>163</v>
      </c>
      <c r="E215" s="216" t="s">
        <v>2787</v>
      </c>
      <c r="F215" s="217" t="s">
        <v>2788</v>
      </c>
      <c r="G215" s="218" t="s">
        <v>189</v>
      </c>
      <c r="H215" s="219">
        <v>3.5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168</v>
      </c>
      <c r="AT215" s="226" t="s">
        <v>163</v>
      </c>
      <c r="AU215" s="226" t="s">
        <v>79</v>
      </c>
      <c r="AY215" s="20" t="s">
        <v>161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168</v>
      </c>
      <c r="BM215" s="226" t="s">
        <v>1821</v>
      </c>
    </row>
    <row r="216" s="2" customFormat="1" ht="16.5" customHeight="1">
      <c r="A216" s="41"/>
      <c r="B216" s="42"/>
      <c r="C216" s="215" t="s">
        <v>1227</v>
      </c>
      <c r="D216" s="215" t="s">
        <v>163</v>
      </c>
      <c r="E216" s="216" t="s">
        <v>2789</v>
      </c>
      <c r="F216" s="217" t="s">
        <v>2790</v>
      </c>
      <c r="G216" s="218" t="s">
        <v>532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1831</v>
      </c>
    </row>
    <row r="217" s="2" customFormat="1" ht="16.5" customHeight="1">
      <c r="A217" s="41"/>
      <c r="B217" s="42"/>
      <c r="C217" s="215" t="s">
        <v>1234</v>
      </c>
      <c r="D217" s="215" t="s">
        <v>163</v>
      </c>
      <c r="E217" s="216" t="s">
        <v>2791</v>
      </c>
      <c r="F217" s="217" t="s">
        <v>2792</v>
      </c>
      <c r="G217" s="218" t="s">
        <v>189</v>
      </c>
      <c r="H217" s="219">
        <v>3.5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168</v>
      </c>
      <c r="AT217" s="226" t="s">
        <v>163</v>
      </c>
      <c r="AU217" s="226" t="s">
        <v>79</v>
      </c>
      <c r="AY217" s="20" t="s">
        <v>161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168</v>
      </c>
      <c r="BM217" s="226" t="s">
        <v>1841</v>
      </c>
    </row>
    <row r="218" s="2" customFormat="1" ht="16.5" customHeight="1">
      <c r="A218" s="41"/>
      <c r="B218" s="42"/>
      <c r="C218" s="215" t="s">
        <v>1242</v>
      </c>
      <c r="D218" s="215" t="s">
        <v>163</v>
      </c>
      <c r="E218" s="216" t="s">
        <v>2793</v>
      </c>
      <c r="F218" s="217" t="s">
        <v>2794</v>
      </c>
      <c r="G218" s="218" t="s">
        <v>387</v>
      </c>
      <c r="H218" s="219">
        <v>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79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1851</v>
      </c>
    </row>
    <row r="219" s="2" customFormat="1" ht="16.5" customHeight="1">
      <c r="A219" s="41"/>
      <c r="B219" s="42"/>
      <c r="C219" s="215" t="s">
        <v>1249</v>
      </c>
      <c r="D219" s="215" t="s">
        <v>163</v>
      </c>
      <c r="E219" s="216" t="s">
        <v>2795</v>
      </c>
      <c r="F219" s="217" t="s">
        <v>2796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168</v>
      </c>
      <c r="AT219" s="226" t="s">
        <v>163</v>
      </c>
      <c r="AU219" s="226" t="s">
        <v>79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1861</v>
      </c>
    </row>
    <row r="220" s="2" customFormat="1" ht="16.5" customHeight="1">
      <c r="A220" s="41"/>
      <c r="B220" s="42"/>
      <c r="C220" s="215" t="s">
        <v>1256</v>
      </c>
      <c r="D220" s="215" t="s">
        <v>163</v>
      </c>
      <c r="E220" s="216" t="s">
        <v>2797</v>
      </c>
      <c r="F220" s="217" t="s">
        <v>2798</v>
      </c>
      <c r="G220" s="218" t="s">
        <v>387</v>
      </c>
      <c r="H220" s="219">
        <v>1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168</v>
      </c>
      <c r="AT220" s="226" t="s">
        <v>163</v>
      </c>
      <c r="AU220" s="226" t="s">
        <v>79</v>
      </c>
      <c r="AY220" s="20" t="s">
        <v>161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168</v>
      </c>
      <c r="BM220" s="226" t="s">
        <v>1871</v>
      </c>
    </row>
    <row r="221" s="2" customFormat="1" ht="16.5" customHeight="1">
      <c r="A221" s="41"/>
      <c r="B221" s="42"/>
      <c r="C221" s="215" t="s">
        <v>1261</v>
      </c>
      <c r="D221" s="215" t="s">
        <v>163</v>
      </c>
      <c r="E221" s="216" t="s">
        <v>2799</v>
      </c>
      <c r="F221" s="217" t="s">
        <v>2800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168</v>
      </c>
      <c r="AT221" s="226" t="s">
        <v>163</v>
      </c>
      <c r="AU221" s="226" t="s">
        <v>79</v>
      </c>
      <c r="AY221" s="20" t="s">
        <v>161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168</v>
      </c>
      <c r="BM221" s="226" t="s">
        <v>1883</v>
      </c>
    </row>
    <row r="222" s="2" customFormat="1" ht="16.5" customHeight="1">
      <c r="A222" s="41"/>
      <c r="B222" s="42"/>
      <c r="C222" s="215" t="s">
        <v>1266</v>
      </c>
      <c r="D222" s="215" t="s">
        <v>163</v>
      </c>
      <c r="E222" s="216" t="s">
        <v>2801</v>
      </c>
      <c r="F222" s="217" t="s">
        <v>2802</v>
      </c>
      <c r="G222" s="218" t="s">
        <v>214</v>
      </c>
      <c r="H222" s="219">
        <v>1.3660000000000001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168</v>
      </c>
      <c r="AT222" s="226" t="s">
        <v>163</v>
      </c>
      <c r="AU222" s="226" t="s">
        <v>79</v>
      </c>
      <c r="AY222" s="20" t="s">
        <v>161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168</v>
      </c>
      <c r="BM222" s="226" t="s">
        <v>1895</v>
      </c>
    </row>
    <row r="223" s="12" customFormat="1" ht="22.8" customHeight="1">
      <c r="A223" s="12"/>
      <c r="B223" s="199"/>
      <c r="C223" s="200"/>
      <c r="D223" s="201" t="s">
        <v>68</v>
      </c>
      <c r="E223" s="213" t="s">
        <v>2803</v>
      </c>
      <c r="F223" s="213" t="s">
        <v>2804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SUM(P224:P248)</f>
        <v>0</v>
      </c>
      <c r="Q223" s="207"/>
      <c r="R223" s="208">
        <f>SUM(R224:R248)</f>
        <v>0</v>
      </c>
      <c r="S223" s="207"/>
      <c r="T223" s="209">
        <f>SUM(T224:T248)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77</v>
      </c>
      <c r="AT223" s="211" t="s">
        <v>68</v>
      </c>
      <c r="AU223" s="211" t="s">
        <v>77</v>
      </c>
      <c r="AY223" s="210" t="s">
        <v>161</v>
      </c>
      <c r="BK223" s="212">
        <f>SUM(BK224:BK248)</f>
        <v>0</v>
      </c>
    </row>
    <row r="224" s="2" customFormat="1" ht="16.5" customHeight="1">
      <c r="A224" s="41"/>
      <c r="B224" s="42"/>
      <c r="C224" s="215" t="s">
        <v>1271</v>
      </c>
      <c r="D224" s="215" t="s">
        <v>163</v>
      </c>
      <c r="E224" s="216" t="s">
        <v>2805</v>
      </c>
      <c r="F224" s="217" t="s">
        <v>2806</v>
      </c>
      <c r="G224" s="218" t="s">
        <v>532</v>
      </c>
      <c r="H224" s="219">
        <v>16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168</v>
      </c>
      <c r="AT224" s="226" t="s">
        <v>163</v>
      </c>
      <c r="AU224" s="226" t="s">
        <v>79</v>
      </c>
      <c r="AY224" s="20" t="s">
        <v>161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168</v>
      </c>
      <c r="BM224" s="226" t="s">
        <v>1908</v>
      </c>
    </row>
    <row r="225" s="2" customFormat="1" ht="16.5" customHeight="1">
      <c r="A225" s="41"/>
      <c r="B225" s="42"/>
      <c r="C225" s="215" t="s">
        <v>1278</v>
      </c>
      <c r="D225" s="215" t="s">
        <v>163</v>
      </c>
      <c r="E225" s="216" t="s">
        <v>2807</v>
      </c>
      <c r="F225" s="217" t="s">
        <v>2808</v>
      </c>
      <c r="G225" s="218" t="s">
        <v>532</v>
      </c>
      <c r="H225" s="219">
        <v>3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168</v>
      </c>
      <c r="AT225" s="226" t="s">
        <v>163</v>
      </c>
      <c r="AU225" s="226" t="s">
        <v>79</v>
      </c>
      <c r="AY225" s="20" t="s">
        <v>161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168</v>
      </c>
      <c r="BM225" s="226" t="s">
        <v>1922</v>
      </c>
    </row>
    <row r="226" s="2" customFormat="1" ht="16.5" customHeight="1">
      <c r="A226" s="41"/>
      <c r="B226" s="42"/>
      <c r="C226" s="215" t="s">
        <v>1283</v>
      </c>
      <c r="D226" s="215" t="s">
        <v>163</v>
      </c>
      <c r="E226" s="216" t="s">
        <v>2809</v>
      </c>
      <c r="F226" s="217" t="s">
        <v>2810</v>
      </c>
      <c r="G226" s="218" t="s">
        <v>532</v>
      </c>
      <c r="H226" s="219">
        <v>7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168</v>
      </c>
      <c r="AT226" s="226" t="s">
        <v>163</v>
      </c>
      <c r="AU226" s="226" t="s">
        <v>79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168</v>
      </c>
      <c r="BM226" s="226" t="s">
        <v>1935</v>
      </c>
    </row>
    <row r="227" s="2" customFormat="1" ht="16.5" customHeight="1">
      <c r="A227" s="41"/>
      <c r="B227" s="42"/>
      <c r="C227" s="215" t="s">
        <v>1289</v>
      </c>
      <c r="D227" s="215" t="s">
        <v>163</v>
      </c>
      <c r="E227" s="216" t="s">
        <v>2811</v>
      </c>
      <c r="F227" s="217" t="s">
        <v>2812</v>
      </c>
      <c r="G227" s="218" t="s">
        <v>532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168</v>
      </c>
      <c r="AT227" s="226" t="s">
        <v>163</v>
      </c>
      <c r="AU227" s="226" t="s">
        <v>79</v>
      </c>
      <c r="AY227" s="20" t="s">
        <v>161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168</v>
      </c>
      <c r="BM227" s="226" t="s">
        <v>1948</v>
      </c>
    </row>
    <row r="228" s="2" customFormat="1" ht="16.5" customHeight="1">
      <c r="A228" s="41"/>
      <c r="B228" s="42"/>
      <c r="C228" s="215" t="s">
        <v>1294</v>
      </c>
      <c r="D228" s="215" t="s">
        <v>163</v>
      </c>
      <c r="E228" s="216" t="s">
        <v>2813</v>
      </c>
      <c r="F228" s="217" t="s">
        <v>2814</v>
      </c>
      <c r="G228" s="218" t="s">
        <v>532</v>
      </c>
      <c r="H228" s="219">
        <v>22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168</v>
      </c>
      <c r="AT228" s="226" t="s">
        <v>163</v>
      </c>
      <c r="AU228" s="226" t="s">
        <v>79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1958</v>
      </c>
    </row>
    <row r="229" s="2" customFormat="1" ht="16.5" customHeight="1">
      <c r="A229" s="41"/>
      <c r="B229" s="42"/>
      <c r="C229" s="215" t="s">
        <v>1299</v>
      </c>
      <c r="D229" s="215" t="s">
        <v>163</v>
      </c>
      <c r="E229" s="216" t="s">
        <v>2815</v>
      </c>
      <c r="F229" s="217" t="s">
        <v>2816</v>
      </c>
      <c r="G229" s="218" t="s">
        <v>387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168</v>
      </c>
      <c r="AT229" s="226" t="s">
        <v>163</v>
      </c>
      <c r="AU229" s="226" t="s">
        <v>79</v>
      </c>
      <c r="AY229" s="20" t="s">
        <v>161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168</v>
      </c>
      <c r="BM229" s="226" t="s">
        <v>1971</v>
      </c>
    </row>
    <row r="230" s="2" customFormat="1" ht="16.5" customHeight="1">
      <c r="A230" s="41"/>
      <c r="B230" s="42"/>
      <c r="C230" s="215" t="s">
        <v>1305</v>
      </c>
      <c r="D230" s="215" t="s">
        <v>163</v>
      </c>
      <c r="E230" s="216" t="s">
        <v>2817</v>
      </c>
      <c r="F230" s="217" t="s">
        <v>2818</v>
      </c>
      <c r="G230" s="218" t="s">
        <v>387</v>
      </c>
      <c r="H230" s="219">
        <v>7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79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1982</v>
      </c>
    </row>
    <row r="231" s="2" customFormat="1" ht="16.5" customHeight="1">
      <c r="A231" s="41"/>
      <c r="B231" s="42"/>
      <c r="C231" s="215" t="s">
        <v>1311</v>
      </c>
      <c r="D231" s="215" t="s">
        <v>163</v>
      </c>
      <c r="E231" s="216" t="s">
        <v>2819</v>
      </c>
      <c r="F231" s="217" t="s">
        <v>2820</v>
      </c>
      <c r="G231" s="218" t="s">
        <v>387</v>
      </c>
      <c r="H231" s="219">
        <v>2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168</v>
      </c>
      <c r="AT231" s="226" t="s">
        <v>163</v>
      </c>
      <c r="AU231" s="226" t="s">
        <v>79</v>
      </c>
      <c r="AY231" s="20" t="s">
        <v>161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168</v>
      </c>
      <c r="BM231" s="226" t="s">
        <v>1993</v>
      </c>
    </row>
    <row r="232" s="2" customFormat="1" ht="16.5" customHeight="1">
      <c r="A232" s="41"/>
      <c r="B232" s="42"/>
      <c r="C232" s="215" t="s">
        <v>1317</v>
      </c>
      <c r="D232" s="215" t="s">
        <v>163</v>
      </c>
      <c r="E232" s="216" t="s">
        <v>2821</v>
      </c>
      <c r="F232" s="217" t="s">
        <v>2822</v>
      </c>
      <c r="G232" s="218" t="s">
        <v>387</v>
      </c>
      <c r="H232" s="219">
        <v>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168</v>
      </c>
      <c r="AT232" s="226" t="s">
        <v>163</v>
      </c>
      <c r="AU232" s="226" t="s">
        <v>79</v>
      </c>
      <c r="AY232" s="20" t="s">
        <v>161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168</v>
      </c>
      <c r="BM232" s="226" t="s">
        <v>2005</v>
      </c>
    </row>
    <row r="233" s="2" customFormat="1" ht="16.5" customHeight="1">
      <c r="A233" s="41"/>
      <c r="B233" s="42"/>
      <c r="C233" s="215" t="s">
        <v>1323</v>
      </c>
      <c r="D233" s="215" t="s">
        <v>163</v>
      </c>
      <c r="E233" s="216" t="s">
        <v>2823</v>
      </c>
      <c r="F233" s="217" t="s">
        <v>2824</v>
      </c>
      <c r="G233" s="218" t="s">
        <v>532</v>
      </c>
      <c r="H233" s="219">
        <v>3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168</v>
      </c>
      <c r="AT233" s="226" t="s">
        <v>163</v>
      </c>
      <c r="AU233" s="226" t="s">
        <v>79</v>
      </c>
      <c r="AY233" s="20" t="s">
        <v>161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168</v>
      </c>
      <c r="BM233" s="226" t="s">
        <v>2015</v>
      </c>
    </row>
    <row r="234" s="2" customFormat="1" ht="16.5" customHeight="1">
      <c r="A234" s="41"/>
      <c r="B234" s="42"/>
      <c r="C234" s="215" t="s">
        <v>1329</v>
      </c>
      <c r="D234" s="215" t="s">
        <v>163</v>
      </c>
      <c r="E234" s="216" t="s">
        <v>2825</v>
      </c>
      <c r="F234" s="217" t="s">
        <v>2826</v>
      </c>
      <c r="G234" s="218" t="s">
        <v>387</v>
      </c>
      <c r="H234" s="219">
        <v>4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168</v>
      </c>
      <c r="AT234" s="226" t="s">
        <v>163</v>
      </c>
      <c r="AU234" s="226" t="s">
        <v>79</v>
      </c>
      <c r="AY234" s="20" t="s">
        <v>161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168</v>
      </c>
      <c r="BM234" s="226" t="s">
        <v>2025</v>
      </c>
    </row>
    <row r="235" s="2" customFormat="1" ht="16.5" customHeight="1">
      <c r="A235" s="41"/>
      <c r="B235" s="42"/>
      <c r="C235" s="215" t="s">
        <v>1337</v>
      </c>
      <c r="D235" s="215" t="s">
        <v>163</v>
      </c>
      <c r="E235" s="216" t="s">
        <v>2827</v>
      </c>
      <c r="F235" s="217" t="s">
        <v>2828</v>
      </c>
      <c r="G235" s="218" t="s">
        <v>387</v>
      </c>
      <c r="H235" s="219">
        <v>7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168</v>
      </c>
      <c r="AT235" s="226" t="s">
        <v>163</v>
      </c>
      <c r="AU235" s="226" t="s">
        <v>79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2038</v>
      </c>
    </row>
    <row r="236" s="2" customFormat="1" ht="16.5" customHeight="1">
      <c r="A236" s="41"/>
      <c r="B236" s="42"/>
      <c r="C236" s="215" t="s">
        <v>1345</v>
      </c>
      <c r="D236" s="215" t="s">
        <v>163</v>
      </c>
      <c r="E236" s="216" t="s">
        <v>2829</v>
      </c>
      <c r="F236" s="217" t="s">
        <v>2830</v>
      </c>
      <c r="G236" s="218" t="s">
        <v>387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168</v>
      </c>
      <c r="AT236" s="226" t="s">
        <v>163</v>
      </c>
      <c r="AU236" s="226" t="s">
        <v>79</v>
      </c>
      <c r="AY236" s="20" t="s">
        <v>161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168</v>
      </c>
      <c r="BM236" s="226" t="s">
        <v>2049</v>
      </c>
    </row>
    <row r="237" s="2" customFormat="1" ht="16.5" customHeight="1">
      <c r="A237" s="41"/>
      <c r="B237" s="42"/>
      <c r="C237" s="215" t="s">
        <v>1351</v>
      </c>
      <c r="D237" s="215" t="s">
        <v>163</v>
      </c>
      <c r="E237" s="216" t="s">
        <v>2831</v>
      </c>
      <c r="F237" s="217" t="s">
        <v>2832</v>
      </c>
      <c r="G237" s="218" t="s">
        <v>387</v>
      </c>
      <c r="H237" s="219">
        <v>3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168</v>
      </c>
      <c r="AT237" s="226" t="s">
        <v>163</v>
      </c>
      <c r="AU237" s="226" t="s">
        <v>79</v>
      </c>
      <c r="AY237" s="20" t="s">
        <v>161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168</v>
      </c>
      <c r="BM237" s="226" t="s">
        <v>2061</v>
      </c>
    </row>
    <row r="238" s="2" customFormat="1" ht="16.5" customHeight="1">
      <c r="A238" s="41"/>
      <c r="B238" s="42"/>
      <c r="C238" s="215" t="s">
        <v>1357</v>
      </c>
      <c r="D238" s="215" t="s">
        <v>163</v>
      </c>
      <c r="E238" s="216" t="s">
        <v>2833</v>
      </c>
      <c r="F238" s="217" t="s">
        <v>2834</v>
      </c>
      <c r="G238" s="218" t="s">
        <v>387</v>
      </c>
      <c r="H238" s="219">
        <v>4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168</v>
      </c>
      <c r="AT238" s="226" t="s">
        <v>163</v>
      </c>
      <c r="AU238" s="226" t="s">
        <v>79</v>
      </c>
      <c r="AY238" s="20" t="s">
        <v>161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168</v>
      </c>
      <c r="BM238" s="226" t="s">
        <v>2073</v>
      </c>
    </row>
    <row r="239" s="2" customFormat="1" ht="16.5" customHeight="1">
      <c r="A239" s="41"/>
      <c r="B239" s="42"/>
      <c r="C239" s="215" t="s">
        <v>1362</v>
      </c>
      <c r="D239" s="215" t="s">
        <v>163</v>
      </c>
      <c r="E239" s="216" t="s">
        <v>2835</v>
      </c>
      <c r="F239" s="217" t="s">
        <v>2836</v>
      </c>
      <c r="G239" s="218" t="s">
        <v>387</v>
      </c>
      <c r="H239" s="219">
        <v>7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168</v>
      </c>
      <c r="AT239" s="226" t="s">
        <v>163</v>
      </c>
      <c r="AU239" s="226" t="s">
        <v>79</v>
      </c>
      <c r="AY239" s="20" t="s">
        <v>161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168</v>
      </c>
      <c r="BM239" s="226" t="s">
        <v>2085</v>
      </c>
    </row>
    <row r="240" s="2" customFormat="1" ht="16.5" customHeight="1">
      <c r="A240" s="41"/>
      <c r="B240" s="42"/>
      <c r="C240" s="215" t="s">
        <v>1367</v>
      </c>
      <c r="D240" s="215" t="s">
        <v>163</v>
      </c>
      <c r="E240" s="216" t="s">
        <v>2837</v>
      </c>
      <c r="F240" s="217" t="s">
        <v>2838</v>
      </c>
      <c r="G240" s="218" t="s">
        <v>387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168</v>
      </c>
      <c r="AT240" s="226" t="s">
        <v>163</v>
      </c>
      <c r="AU240" s="226" t="s">
        <v>79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168</v>
      </c>
      <c r="BM240" s="226" t="s">
        <v>2098</v>
      </c>
    </row>
    <row r="241" s="2" customFormat="1" ht="16.5" customHeight="1">
      <c r="A241" s="41"/>
      <c r="B241" s="42"/>
      <c r="C241" s="215" t="s">
        <v>1372</v>
      </c>
      <c r="D241" s="215" t="s">
        <v>163</v>
      </c>
      <c r="E241" s="216" t="s">
        <v>2839</v>
      </c>
      <c r="F241" s="217" t="s">
        <v>2840</v>
      </c>
      <c r="G241" s="218" t="s">
        <v>387</v>
      </c>
      <c r="H241" s="219">
        <v>3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168</v>
      </c>
      <c r="AT241" s="226" t="s">
        <v>163</v>
      </c>
      <c r="AU241" s="226" t="s">
        <v>79</v>
      </c>
      <c r="AY241" s="20" t="s">
        <v>161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168</v>
      </c>
      <c r="BM241" s="226" t="s">
        <v>2111</v>
      </c>
    </row>
    <row r="242" s="2" customFormat="1" ht="16.5" customHeight="1">
      <c r="A242" s="41"/>
      <c r="B242" s="42"/>
      <c r="C242" s="215" t="s">
        <v>1378</v>
      </c>
      <c r="D242" s="215" t="s">
        <v>163</v>
      </c>
      <c r="E242" s="216" t="s">
        <v>2841</v>
      </c>
      <c r="F242" s="217" t="s">
        <v>2842</v>
      </c>
      <c r="G242" s="218" t="s">
        <v>387</v>
      </c>
      <c r="H242" s="219">
        <v>3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79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2123</v>
      </c>
    </row>
    <row r="243" s="2" customFormat="1" ht="16.5" customHeight="1">
      <c r="A243" s="41"/>
      <c r="B243" s="42"/>
      <c r="C243" s="215" t="s">
        <v>1384</v>
      </c>
      <c r="D243" s="215" t="s">
        <v>163</v>
      </c>
      <c r="E243" s="216" t="s">
        <v>2843</v>
      </c>
      <c r="F243" s="217" t="s">
        <v>2844</v>
      </c>
      <c r="G243" s="218" t="s">
        <v>387</v>
      </c>
      <c r="H243" s="219">
        <v>6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168</v>
      </c>
      <c r="AT243" s="226" t="s">
        <v>163</v>
      </c>
      <c r="AU243" s="226" t="s">
        <v>79</v>
      </c>
      <c r="AY243" s="20" t="s">
        <v>161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168</v>
      </c>
      <c r="BM243" s="226" t="s">
        <v>2134</v>
      </c>
    </row>
    <row r="244" s="2" customFormat="1" ht="16.5" customHeight="1">
      <c r="A244" s="41"/>
      <c r="B244" s="42"/>
      <c r="C244" s="215" t="s">
        <v>1390</v>
      </c>
      <c r="D244" s="215" t="s">
        <v>163</v>
      </c>
      <c r="E244" s="216" t="s">
        <v>2845</v>
      </c>
      <c r="F244" s="217" t="s">
        <v>2846</v>
      </c>
      <c r="G244" s="218" t="s">
        <v>387</v>
      </c>
      <c r="H244" s="219">
        <v>6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168</v>
      </c>
      <c r="AT244" s="226" t="s">
        <v>163</v>
      </c>
      <c r="AU244" s="226" t="s">
        <v>79</v>
      </c>
      <c r="AY244" s="20" t="s">
        <v>161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168</v>
      </c>
      <c r="BM244" s="226" t="s">
        <v>2146</v>
      </c>
    </row>
    <row r="245" s="2" customFormat="1" ht="16.5" customHeight="1">
      <c r="A245" s="41"/>
      <c r="B245" s="42"/>
      <c r="C245" s="215" t="s">
        <v>610</v>
      </c>
      <c r="D245" s="215" t="s">
        <v>163</v>
      </c>
      <c r="E245" s="216" t="s">
        <v>2847</v>
      </c>
      <c r="F245" s="217" t="s">
        <v>2848</v>
      </c>
      <c r="G245" s="218" t="s">
        <v>387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168</v>
      </c>
      <c r="AT245" s="226" t="s">
        <v>163</v>
      </c>
      <c r="AU245" s="226" t="s">
        <v>79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2156</v>
      </c>
    </row>
    <row r="246" s="2" customFormat="1" ht="16.5" customHeight="1">
      <c r="A246" s="41"/>
      <c r="B246" s="42"/>
      <c r="C246" s="215" t="s">
        <v>1398</v>
      </c>
      <c r="D246" s="215" t="s">
        <v>163</v>
      </c>
      <c r="E246" s="216" t="s">
        <v>2849</v>
      </c>
      <c r="F246" s="217" t="s">
        <v>2850</v>
      </c>
      <c r="G246" s="218" t="s">
        <v>387</v>
      </c>
      <c r="H246" s="219">
        <v>3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168</v>
      </c>
      <c r="AT246" s="226" t="s">
        <v>163</v>
      </c>
      <c r="AU246" s="226" t="s">
        <v>79</v>
      </c>
      <c r="AY246" s="20" t="s">
        <v>161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168</v>
      </c>
      <c r="BM246" s="226" t="s">
        <v>2167</v>
      </c>
    </row>
    <row r="247" s="2" customFormat="1" ht="16.5" customHeight="1">
      <c r="A247" s="41"/>
      <c r="B247" s="42"/>
      <c r="C247" s="215" t="s">
        <v>1403</v>
      </c>
      <c r="D247" s="215" t="s">
        <v>163</v>
      </c>
      <c r="E247" s="216" t="s">
        <v>2851</v>
      </c>
      <c r="F247" s="217" t="s">
        <v>2852</v>
      </c>
      <c r="G247" s="218" t="s">
        <v>387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168</v>
      </c>
      <c r="AT247" s="226" t="s">
        <v>163</v>
      </c>
      <c r="AU247" s="226" t="s">
        <v>79</v>
      </c>
      <c r="AY247" s="20" t="s">
        <v>161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168</v>
      </c>
      <c r="BM247" s="226" t="s">
        <v>2178</v>
      </c>
    </row>
    <row r="248" s="2" customFormat="1" ht="16.5" customHeight="1">
      <c r="A248" s="41"/>
      <c r="B248" s="42"/>
      <c r="C248" s="215" t="s">
        <v>1409</v>
      </c>
      <c r="D248" s="215" t="s">
        <v>163</v>
      </c>
      <c r="E248" s="216" t="s">
        <v>2853</v>
      </c>
      <c r="F248" s="217" t="s">
        <v>2854</v>
      </c>
      <c r="G248" s="218" t="s">
        <v>214</v>
      </c>
      <c r="H248" s="219">
        <v>0.24099999999999999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168</v>
      </c>
      <c r="AT248" s="226" t="s">
        <v>163</v>
      </c>
      <c r="AU248" s="226" t="s">
        <v>79</v>
      </c>
      <c r="AY248" s="20" t="s">
        <v>161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168</v>
      </c>
      <c r="BM248" s="226" t="s">
        <v>2191</v>
      </c>
    </row>
    <row r="249" s="12" customFormat="1" ht="22.8" customHeight="1">
      <c r="A249" s="12"/>
      <c r="B249" s="199"/>
      <c r="C249" s="200"/>
      <c r="D249" s="201" t="s">
        <v>68</v>
      </c>
      <c r="E249" s="213" t="s">
        <v>2855</v>
      </c>
      <c r="F249" s="213" t="s">
        <v>2856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SUM(P250:P258)</f>
        <v>0</v>
      </c>
      <c r="Q249" s="207"/>
      <c r="R249" s="208">
        <f>SUM(R250:R258)</f>
        <v>0</v>
      </c>
      <c r="S249" s="207"/>
      <c r="T249" s="209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77</v>
      </c>
      <c r="AT249" s="211" t="s">
        <v>68</v>
      </c>
      <c r="AU249" s="211" t="s">
        <v>77</v>
      </c>
      <c r="AY249" s="210" t="s">
        <v>161</v>
      </c>
      <c r="BK249" s="212">
        <f>SUM(BK250:BK258)</f>
        <v>0</v>
      </c>
    </row>
    <row r="250" s="2" customFormat="1" ht="16.5" customHeight="1">
      <c r="A250" s="41"/>
      <c r="B250" s="42"/>
      <c r="C250" s="215" t="s">
        <v>1414</v>
      </c>
      <c r="D250" s="215" t="s">
        <v>163</v>
      </c>
      <c r="E250" s="216" t="s">
        <v>2857</v>
      </c>
      <c r="F250" s="217" t="s">
        <v>2858</v>
      </c>
      <c r="G250" s="218" t="s">
        <v>189</v>
      </c>
      <c r="H250" s="219">
        <v>150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168</v>
      </c>
      <c r="AT250" s="226" t="s">
        <v>163</v>
      </c>
      <c r="AU250" s="226" t="s">
        <v>79</v>
      </c>
      <c r="AY250" s="20" t="s">
        <v>161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168</v>
      </c>
      <c r="BM250" s="226" t="s">
        <v>2859</v>
      </c>
    </row>
    <row r="251" s="2" customFormat="1">
      <c r="A251" s="41"/>
      <c r="B251" s="42"/>
      <c r="C251" s="43"/>
      <c r="D251" s="233" t="s">
        <v>176</v>
      </c>
      <c r="E251" s="43"/>
      <c r="F251" s="234" t="s">
        <v>2860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176</v>
      </c>
      <c r="AU251" s="20" t="s">
        <v>79</v>
      </c>
    </row>
    <row r="252" s="2" customFormat="1" ht="16.5" customHeight="1">
      <c r="A252" s="41"/>
      <c r="B252" s="42"/>
      <c r="C252" s="215" t="s">
        <v>1420</v>
      </c>
      <c r="D252" s="215" t="s">
        <v>163</v>
      </c>
      <c r="E252" s="216" t="s">
        <v>2861</v>
      </c>
      <c r="F252" s="217" t="s">
        <v>2862</v>
      </c>
      <c r="G252" s="218" t="s">
        <v>189</v>
      </c>
      <c r="H252" s="219">
        <v>140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168</v>
      </c>
      <c r="AT252" s="226" t="s">
        <v>163</v>
      </c>
      <c r="AU252" s="226" t="s">
        <v>79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168</v>
      </c>
      <c r="BM252" s="226" t="s">
        <v>2863</v>
      </c>
    </row>
    <row r="253" s="2" customFormat="1">
      <c r="A253" s="41"/>
      <c r="B253" s="42"/>
      <c r="C253" s="43"/>
      <c r="D253" s="233" t="s">
        <v>176</v>
      </c>
      <c r="E253" s="43"/>
      <c r="F253" s="234" t="s">
        <v>2860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176</v>
      </c>
      <c r="AU253" s="20" t="s">
        <v>79</v>
      </c>
    </row>
    <row r="254" s="2" customFormat="1" ht="16.5" customHeight="1">
      <c r="A254" s="41"/>
      <c r="B254" s="42"/>
      <c r="C254" s="215" t="s">
        <v>1426</v>
      </c>
      <c r="D254" s="215" t="s">
        <v>163</v>
      </c>
      <c r="E254" s="216" t="s">
        <v>2864</v>
      </c>
      <c r="F254" s="217" t="s">
        <v>2865</v>
      </c>
      <c r="G254" s="218" t="s">
        <v>189</v>
      </c>
      <c r="H254" s="219">
        <v>70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168</v>
      </c>
      <c r="AT254" s="226" t="s">
        <v>163</v>
      </c>
      <c r="AU254" s="226" t="s">
        <v>79</v>
      </c>
      <c r="AY254" s="20" t="s">
        <v>161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168</v>
      </c>
      <c r="BM254" s="226" t="s">
        <v>2866</v>
      </c>
    </row>
    <row r="255" s="2" customFormat="1">
      <c r="A255" s="41"/>
      <c r="B255" s="42"/>
      <c r="C255" s="43"/>
      <c r="D255" s="233" t="s">
        <v>176</v>
      </c>
      <c r="E255" s="43"/>
      <c r="F255" s="234" t="s">
        <v>2860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176</v>
      </c>
      <c r="AU255" s="20" t="s">
        <v>79</v>
      </c>
    </row>
    <row r="256" s="2" customFormat="1" ht="16.5" customHeight="1">
      <c r="A256" s="41"/>
      <c r="B256" s="42"/>
      <c r="C256" s="215" t="s">
        <v>1431</v>
      </c>
      <c r="D256" s="215" t="s">
        <v>163</v>
      </c>
      <c r="E256" s="216" t="s">
        <v>2867</v>
      </c>
      <c r="F256" s="217" t="s">
        <v>2868</v>
      </c>
      <c r="G256" s="218" t="s">
        <v>1476</v>
      </c>
      <c r="H256" s="219">
        <v>1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2869</v>
      </c>
      <c r="AT256" s="226" t="s">
        <v>163</v>
      </c>
      <c r="AU256" s="226" t="s">
        <v>79</v>
      </c>
      <c r="AY256" s="20" t="s">
        <v>161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2869</v>
      </c>
      <c r="BM256" s="226" t="s">
        <v>2870</v>
      </c>
    </row>
    <row r="257" s="2" customFormat="1">
      <c r="A257" s="41"/>
      <c r="B257" s="42"/>
      <c r="C257" s="43"/>
      <c r="D257" s="233" t="s">
        <v>176</v>
      </c>
      <c r="E257" s="43"/>
      <c r="F257" s="234" t="s">
        <v>2871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176</v>
      </c>
      <c r="AU257" s="20" t="s">
        <v>79</v>
      </c>
    </row>
    <row r="258" s="2" customFormat="1" ht="16.5" customHeight="1">
      <c r="A258" s="41"/>
      <c r="B258" s="42"/>
      <c r="C258" s="215" t="s">
        <v>1436</v>
      </c>
      <c r="D258" s="215" t="s">
        <v>163</v>
      </c>
      <c r="E258" s="216" t="s">
        <v>2872</v>
      </c>
      <c r="F258" s="217" t="s">
        <v>2873</v>
      </c>
      <c r="G258" s="218" t="s">
        <v>1476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96" t="s">
        <v>19</v>
      </c>
      <c r="N258" s="297" t="s">
        <v>40</v>
      </c>
      <c r="O258" s="294"/>
      <c r="P258" s="298">
        <f>O258*H258</f>
        <v>0</v>
      </c>
      <c r="Q258" s="298">
        <v>0</v>
      </c>
      <c r="R258" s="298">
        <f>Q258*H258</f>
        <v>0</v>
      </c>
      <c r="S258" s="298">
        <v>0</v>
      </c>
      <c r="T258" s="29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2869</v>
      </c>
      <c r="AT258" s="226" t="s">
        <v>163</v>
      </c>
      <c r="AU258" s="226" t="s">
        <v>79</v>
      </c>
      <c r="AY258" s="20" t="s">
        <v>161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2869</v>
      </c>
      <c r="BM258" s="226" t="s">
        <v>2874</v>
      </c>
    </row>
    <row r="259" s="2" customFormat="1" ht="6.96" customHeight="1">
      <c r="A259" s="41"/>
      <c r="B259" s="62"/>
      <c r="C259" s="63"/>
      <c r="D259" s="63"/>
      <c r="E259" s="63"/>
      <c r="F259" s="63"/>
      <c r="G259" s="63"/>
      <c r="H259" s="63"/>
      <c r="I259" s="63"/>
      <c r="J259" s="63"/>
      <c r="K259" s="63"/>
      <c r="L259" s="47"/>
      <c r="M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</sheetData>
  <sheetProtection sheet="1" autoFilter="0" formatColumns="0" formatRows="0" objects="1" scenarios="1" spinCount="100000" saltValue="ZKrRaCjsnw42ZAb4psoY3zFYeyF4BVlJqourNATcHRotYwjdwEd519ZmJNVfIyDPz+sWi/bL9nj6mfgFHMFz5A==" hashValue="PZSZUIZE0u56G1hXmTmGPCNIhI1CQDi5fcN/BadZ1/+rGkT3Yb8ue5maUJvjOMXjj09KgCnVcsKFlcvXIr1Bgw==" algorithmName="SHA-512" password="C7B2"/>
  <autoFilter ref="C91:K2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2212221"/>
    <hyperlink ref="F99" r:id="rId2" display="https://podminky.urs.cz/item/CS_URS_2024_02/162351104"/>
    <hyperlink ref="F102" r:id="rId3" display="https://podminky.urs.cz/item/CS_URS_2024_02/162651112"/>
    <hyperlink ref="F105" r:id="rId4" display="https://podminky.urs.cz/item/CS_URS_2024_02/167151101"/>
    <hyperlink ref="F108" r:id="rId5" display="https://podminky.urs.cz/item/CS_URS_2024_02/171201231"/>
    <hyperlink ref="F112" r:id="rId6" display="https://podminky.urs.cz/item/CS_URS_2024_02/174151101"/>
    <hyperlink ref="F115" r:id="rId7" display="https://podminky.urs.cz/item/CS_URS_2024_02/175151101"/>
    <hyperlink ref="F120" r:id="rId8" display="https://podminky.urs.cz/item/CS_URS_2024_02/45157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2875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ROUND((SUM(BE91:BE263)),  2)</f>
        <v>0</v>
      </c>
      <c r="G35" s="41"/>
      <c r="H35" s="41"/>
      <c r="I35" s="160">
        <v>0.20999999999999999</v>
      </c>
      <c r="J35" s="159">
        <f>ROUND(((SUM(BE91:BE263))*I35),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ROUND((SUM(BF91:BF263)),  2)</f>
        <v>0</v>
      </c>
      <c r="G36" s="41"/>
      <c r="H36" s="41"/>
      <c r="I36" s="160">
        <v>0.14999999999999999</v>
      </c>
      <c r="J36" s="159">
        <f>ROUND(((SUM(BF91:BF263))*I36),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ROUND((SUM(BG91:BG263)),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ROUND((SUM(BH91:BH263)),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ROUND((SUM(BI91:BI263)),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SO 01.3 - Vzduchotechnika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2876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2877</v>
      </c>
      <c r="E65" s="180"/>
      <c r="F65" s="180"/>
      <c r="G65" s="180"/>
      <c r="H65" s="180"/>
      <c r="I65" s="180"/>
      <c r="J65" s="181">
        <f>J124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2878</v>
      </c>
      <c r="E66" s="180"/>
      <c r="F66" s="180"/>
      <c r="G66" s="180"/>
      <c r="H66" s="180"/>
      <c r="I66" s="180"/>
      <c r="J66" s="181">
        <f>J182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2879</v>
      </c>
      <c r="E67" s="180"/>
      <c r="F67" s="180"/>
      <c r="G67" s="180"/>
      <c r="H67" s="180"/>
      <c r="I67" s="180"/>
      <c r="J67" s="181">
        <f>J196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2880</v>
      </c>
      <c r="E68" s="180"/>
      <c r="F68" s="180"/>
      <c r="G68" s="180"/>
      <c r="H68" s="180"/>
      <c r="I68" s="180"/>
      <c r="J68" s="181">
        <f>J221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2881</v>
      </c>
      <c r="E69" s="180"/>
      <c r="F69" s="180"/>
      <c r="G69" s="180"/>
      <c r="H69" s="180"/>
      <c r="I69" s="180"/>
      <c r="J69" s="181">
        <f>J254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Stavební úpravy základní školy Žitomířská - úprava 21.10. 2024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620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624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03 - SO 01.3 - Vzduchotechnika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9. 8. 2024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147</v>
      </c>
      <c r="D90" s="191" t="s">
        <v>54</v>
      </c>
      <c r="E90" s="191" t="s">
        <v>50</v>
      </c>
      <c r="F90" s="191" t="s">
        <v>51</v>
      </c>
      <c r="G90" s="191" t="s">
        <v>148</v>
      </c>
      <c r="H90" s="191" t="s">
        <v>149</v>
      </c>
      <c r="I90" s="191" t="s">
        <v>150</v>
      </c>
      <c r="J90" s="191" t="s">
        <v>131</v>
      </c>
      <c r="K90" s="192" t="s">
        <v>151</v>
      </c>
      <c r="L90" s="193"/>
      <c r="M90" s="95" t="s">
        <v>19</v>
      </c>
      <c r="N90" s="96" t="s">
        <v>39</v>
      </c>
      <c r="O90" s="96" t="s">
        <v>152</v>
      </c>
      <c r="P90" s="96" t="s">
        <v>153</v>
      </c>
      <c r="Q90" s="96" t="s">
        <v>154</v>
      </c>
      <c r="R90" s="96" t="s">
        <v>155</v>
      </c>
      <c r="S90" s="96" t="s">
        <v>156</v>
      </c>
      <c r="T90" s="97" t="s">
        <v>157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158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P92+P124+P182+P196+P221+P254</f>
        <v>0</v>
      </c>
      <c r="Q91" s="99"/>
      <c r="R91" s="196">
        <f>R92+R124+R182+R196+R221+R254</f>
        <v>0</v>
      </c>
      <c r="S91" s="99"/>
      <c r="T91" s="197">
        <f>T92+T124+T182+T196+T221+T254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132</v>
      </c>
      <c r="BK91" s="198">
        <f>BK92+BK124+BK182+BK196+BK221+BK254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2882</v>
      </c>
      <c r="F92" s="202" t="s">
        <v>2883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SUM(P93:P123)</f>
        <v>0</v>
      </c>
      <c r="Q92" s="207"/>
      <c r="R92" s="208">
        <f>SUM(R93:R123)</f>
        <v>0</v>
      </c>
      <c r="S92" s="207"/>
      <c r="T92" s="209">
        <f>SUM(T93:T123)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69</v>
      </c>
      <c r="AY92" s="210" t="s">
        <v>161</v>
      </c>
      <c r="BK92" s="212">
        <f>SUM(BK93:BK123)</f>
        <v>0</v>
      </c>
    </row>
    <row r="93" s="2" customFormat="1" ht="33" customHeight="1">
      <c r="A93" s="41"/>
      <c r="B93" s="42"/>
      <c r="C93" s="271" t="s">
        <v>77</v>
      </c>
      <c r="D93" s="271" t="s">
        <v>715</v>
      </c>
      <c r="E93" s="272" t="s">
        <v>2884</v>
      </c>
      <c r="F93" s="273" t="s">
        <v>2885</v>
      </c>
      <c r="G93" s="274" t="s">
        <v>2886</v>
      </c>
      <c r="H93" s="275">
        <v>1</v>
      </c>
      <c r="I93" s="276"/>
      <c r="J93" s="277">
        <f>ROUND(I93*H93,2)</f>
        <v>0</v>
      </c>
      <c r="K93" s="273" t="s">
        <v>19</v>
      </c>
      <c r="L93" s="278"/>
      <c r="M93" s="279" t="s">
        <v>19</v>
      </c>
      <c r="N93" s="280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211</v>
      </c>
      <c r="AT93" s="226" t="s">
        <v>715</v>
      </c>
      <c r="AU93" s="226" t="s">
        <v>77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79</v>
      </c>
    </row>
    <row r="94" s="2" customFormat="1">
      <c r="A94" s="41"/>
      <c r="B94" s="42"/>
      <c r="C94" s="43"/>
      <c r="D94" s="233" t="s">
        <v>176</v>
      </c>
      <c r="E94" s="43"/>
      <c r="F94" s="234" t="s">
        <v>2887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176</v>
      </c>
      <c r="AU94" s="20" t="s">
        <v>77</v>
      </c>
    </row>
    <row r="95" s="2" customFormat="1" ht="16.5" customHeight="1">
      <c r="A95" s="41"/>
      <c r="B95" s="42"/>
      <c r="C95" s="215" t="s">
        <v>79</v>
      </c>
      <c r="D95" s="215" t="s">
        <v>163</v>
      </c>
      <c r="E95" s="216" t="s">
        <v>2888</v>
      </c>
      <c r="F95" s="217" t="s">
        <v>2889</v>
      </c>
      <c r="G95" s="218" t="s">
        <v>2886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77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168</v>
      </c>
    </row>
    <row r="96" s="2" customFormat="1" ht="16.5" customHeight="1">
      <c r="A96" s="41"/>
      <c r="B96" s="42"/>
      <c r="C96" s="271" t="s">
        <v>180</v>
      </c>
      <c r="D96" s="271" t="s">
        <v>715</v>
      </c>
      <c r="E96" s="272" t="s">
        <v>2890</v>
      </c>
      <c r="F96" s="273" t="s">
        <v>2891</v>
      </c>
      <c r="G96" s="274" t="s">
        <v>944</v>
      </c>
      <c r="H96" s="275">
        <v>1</v>
      </c>
      <c r="I96" s="276"/>
      <c r="J96" s="277">
        <f>ROUND(I96*H96,2)</f>
        <v>0</v>
      </c>
      <c r="K96" s="273" t="s">
        <v>19</v>
      </c>
      <c r="L96" s="278"/>
      <c r="M96" s="279" t="s">
        <v>19</v>
      </c>
      <c r="N96" s="280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715</v>
      </c>
      <c r="AU96" s="226" t="s">
        <v>77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197</v>
      </c>
    </row>
    <row r="97" s="2" customFormat="1" ht="16.5" customHeight="1">
      <c r="A97" s="41"/>
      <c r="B97" s="42"/>
      <c r="C97" s="215" t="s">
        <v>168</v>
      </c>
      <c r="D97" s="215" t="s">
        <v>163</v>
      </c>
      <c r="E97" s="216" t="s">
        <v>2892</v>
      </c>
      <c r="F97" s="217" t="s">
        <v>2893</v>
      </c>
      <c r="G97" s="218" t="s">
        <v>944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77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211</v>
      </c>
    </row>
    <row r="98" s="2" customFormat="1" ht="16.5" customHeight="1">
      <c r="A98" s="41"/>
      <c r="B98" s="42"/>
      <c r="C98" s="271" t="s">
        <v>192</v>
      </c>
      <c r="D98" s="271" t="s">
        <v>715</v>
      </c>
      <c r="E98" s="272" t="s">
        <v>2894</v>
      </c>
      <c r="F98" s="273" t="s">
        <v>2895</v>
      </c>
      <c r="G98" s="274" t="s">
        <v>2896</v>
      </c>
      <c r="H98" s="275">
        <v>2</v>
      </c>
      <c r="I98" s="276"/>
      <c r="J98" s="277">
        <f>ROUND(I98*H98,2)</f>
        <v>0</v>
      </c>
      <c r="K98" s="273" t="s">
        <v>19</v>
      </c>
      <c r="L98" s="278"/>
      <c r="M98" s="279" t="s">
        <v>19</v>
      </c>
      <c r="N98" s="280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715</v>
      </c>
      <c r="AU98" s="226" t="s">
        <v>77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237</v>
      </c>
    </row>
    <row r="99" s="2" customFormat="1" ht="16.5" customHeight="1">
      <c r="A99" s="41"/>
      <c r="B99" s="42"/>
      <c r="C99" s="215" t="s">
        <v>197</v>
      </c>
      <c r="D99" s="215" t="s">
        <v>163</v>
      </c>
      <c r="E99" s="216" t="s">
        <v>2897</v>
      </c>
      <c r="F99" s="217" t="s">
        <v>2898</v>
      </c>
      <c r="G99" s="218" t="s">
        <v>944</v>
      </c>
      <c r="H99" s="219">
        <v>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77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253</v>
      </c>
    </row>
    <row r="100" s="2" customFormat="1" ht="33" customHeight="1">
      <c r="A100" s="41"/>
      <c r="B100" s="42"/>
      <c r="C100" s="271" t="s">
        <v>203</v>
      </c>
      <c r="D100" s="271" t="s">
        <v>715</v>
      </c>
      <c r="E100" s="272" t="s">
        <v>2899</v>
      </c>
      <c r="F100" s="273" t="s">
        <v>2900</v>
      </c>
      <c r="G100" s="274" t="s">
        <v>944</v>
      </c>
      <c r="H100" s="275">
        <v>4</v>
      </c>
      <c r="I100" s="276"/>
      <c r="J100" s="277">
        <f>ROUND(I100*H100,2)</f>
        <v>0</v>
      </c>
      <c r="K100" s="273" t="s">
        <v>19</v>
      </c>
      <c r="L100" s="278"/>
      <c r="M100" s="279" t="s">
        <v>19</v>
      </c>
      <c r="N100" s="280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211</v>
      </c>
      <c r="AT100" s="226" t="s">
        <v>715</v>
      </c>
      <c r="AU100" s="226" t="s">
        <v>77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268</v>
      </c>
    </row>
    <row r="101" s="2" customFormat="1" ht="16.5" customHeight="1">
      <c r="A101" s="41"/>
      <c r="B101" s="42"/>
      <c r="C101" s="215" t="s">
        <v>211</v>
      </c>
      <c r="D101" s="215" t="s">
        <v>163</v>
      </c>
      <c r="E101" s="216" t="s">
        <v>2901</v>
      </c>
      <c r="F101" s="217" t="s">
        <v>2898</v>
      </c>
      <c r="G101" s="218" t="s">
        <v>944</v>
      </c>
      <c r="H101" s="219">
        <v>4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77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279</v>
      </c>
    </row>
    <row r="102" s="2" customFormat="1" ht="16.5" customHeight="1">
      <c r="A102" s="41"/>
      <c r="B102" s="42"/>
      <c r="C102" s="271" t="s">
        <v>222</v>
      </c>
      <c r="D102" s="271" t="s">
        <v>715</v>
      </c>
      <c r="E102" s="272" t="s">
        <v>2902</v>
      </c>
      <c r="F102" s="273" t="s">
        <v>2903</v>
      </c>
      <c r="G102" s="274" t="s">
        <v>19</v>
      </c>
      <c r="H102" s="275">
        <v>0</v>
      </c>
      <c r="I102" s="276"/>
      <c r="J102" s="277">
        <f>ROUND(I102*H102,2)</f>
        <v>0</v>
      </c>
      <c r="K102" s="273" t="s">
        <v>19</v>
      </c>
      <c r="L102" s="278"/>
      <c r="M102" s="279" t="s">
        <v>19</v>
      </c>
      <c r="N102" s="280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715</v>
      </c>
      <c r="AU102" s="226" t="s">
        <v>77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299</v>
      </c>
    </row>
    <row r="103" s="2" customFormat="1">
      <c r="A103" s="41"/>
      <c r="B103" s="42"/>
      <c r="C103" s="43"/>
      <c r="D103" s="233" t="s">
        <v>176</v>
      </c>
      <c r="E103" s="43"/>
      <c r="F103" s="234" t="s">
        <v>2904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176</v>
      </c>
      <c r="AU103" s="20" t="s">
        <v>77</v>
      </c>
    </row>
    <row r="104" s="2" customFormat="1" ht="16.5" customHeight="1">
      <c r="A104" s="41"/>
      <c r="B104" s="42"/>
      <c r="C104" s="271" t="s">
        <v>237</v>
      </c>
      <c r="D104" s="271" t="s">
        <v>715</v>
      </c>
      <c r="E104" s="272" t="s">
        <v>2905</v>
      </c>
      <c r="F104" s="273" t="s">
        <v>2906</v>
      </c>
      <c r="G104" s="274" t="s">
        <v>944</v>
      </c>
      <c r="H104" s="275">
        <v>6</v>
      </c>
      <c r="I104" s="276"/>
      <c r="J104" s="277">
        <f>ROUND(I104*H104,2)</f>
        <v>0</v>
      </c>
      <c r="K104" s="273" t="s">
        <v>19</v>
      </c>
      <c r="L104" s="278"/>
      <c r="M104" s="279" t="s">
        <v>19</v>
      </c>
      <c r="N104" s="280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715</v>
      </c>
      <c r="AU104" s="226" t="s">
        <v>77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317</v>
      </c>
    </row>
    <row r="105" s="2" customFormat="1" ht="16.5" customHeight="1">
      <c r="A105" s="41"/>
      <c r="B105" s="42"/>
      <c r="C105" s="271" t="s">
        <v>247</v>
      </c>
      <c r="D105" s="271" t="s">
        <v>715</v>
      </c>
      <c r="E105" s="272" t="s">
        <v>2907</v>
      </c>
      <c r="F105" s="273" t="s">
        <v>2908</v>
      </c>
      <c r="G105" s="274" t="s">
        <v>944</v>
      </c>
      <c r="H105" s="275">
        <v>3</v>
      </c>
      <c r="I105" s="276"/>
      <c r="J105" s="277">
        <f>ROUND(I105*H105,2)</f>
        <v>0</v>
      </c>
      <c r="K105" s="273" t="s">
        <v>19</v>
      </c>
      <c r="L105" s="278"/>
      <c r="M105" s="279" t="s">
        <v>19</v>
      </c>
      <c r="N105" s="280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211</v>
      </c>
      <c r="AT105" s="226" t="s">
        <v>715</v>
      </c>
      <c r="AU105" s="226" t="s">
        <v>77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332</v>
      </c>
    </row>
    <row r="106" s="2" customFormat="1" ht="16.5" customHeight="1">
      <c r="A106" s="41"/>
      <c r="B106" s="42"/>
      <c r="C106" s="215" t="s">
        <v>253</v>
      </c>
      <c r="D106" s="215" t="s">
        <v>163</v>
      </c>
      <c r="E106" s="216" t="s">
        <v>2909</v>
      </c>
      <c r="F106" s="217" t="s">
        <v>2910</v>
      </c>
      <c r="G106" s="218" t="s">
        <v>944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77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343</v>
      </c>
    </row>
    <row r="107" s="2" customFormat="1" ht="16.5" customHeight="1">
      <c r="A107" s="41"/>
      <c r="B107" s="42"/>
      <c r="C107" s="271" t="s">
        <v>262</v>
      </c>
      <c r="D107" s="271" t="s">
        <v>715</v>
      </c>
      <c r="E107" s="272" t="s">
        <v>2911</v>
      </c>
      <c r="F107" s="273" t="s">
        <v>2912</v>
      </c>
      <c r="G107" s="274" t="s">
        <v>19</v>
      </c>
      <c r="H107" s="275">
        <v>0</v>
      </c>
      <c r="I107" s="276"/>
      <c r="J107" s="277">
        <f>ROUND(I107*H107,2)</f>
        <v>0</v>
      </c>
      <c r="K107" s="273" t="s">
        <v>19</v>
      </c>
      <c r="L107" s="278"/>
      <c r="M107" s="279" t="s">
        <v>19</v>
      </c>
      <c r="N107" s="280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211</v>
      </c>
      <c r="AT107" s="226" t="s">
        <v>715</v>
      </c>
      <c r="AU107" s="226" t="s">
        <v>77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359</v>
      </c>
    </row>
    <row r="108" s="2" customFormat="1">
      <c r="A108" s="41"/>
      <c r="B108" s="42"/>
      <c r="C108" s="43"/>
      <c r="D108" s="233" t="s">
        <v>176</v>
      </c>
      <c r="E108" s="43"/>
      <c r="F108" s="234" t="s">
        <v>2913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176</v>
      </c>
      <c r="AU108" s="20" t="s">
        <v>77</v>
      </c>
    </row>
    <row r="109" s="2" customFormat="1" ht="16.5" customHeight="1">
      <c r="A109" s="41"/>
      <c r="B109" s="42"/>
      <c r="C109" s="271" t="s">
        <v>268</v>
      </c>
      <c r="D109" s="271" t="s">
        <v>715</v>
      </c>
      <c r="E109" s="272" t="s">
        <v>2914</v>
      </c>
      <c r="F109" s="273" t="s">
        <v>2915</v>
      </c>
      <c r="G109" s="274" t="s">
        <v>944</v>
      </c>
      <c r="H109" s="275">
        <v>2</v>
      </c>
      <c r="I109" s="276"/>
      <c r="J109" s="277">
        <f>ROUND(I109*H109,2)</f>
        <v>0</v>
      </c>
      <c r="K109" s="273" t="s">
        <v>19</v>
      </c>
      <c r="L109" s="278"/>
      <c r="M109" s="279" t="s">
        <v>19</v>
      </c>
      <c r="N109" s="280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211</v>
      </c>
      <c r="AT109" s="226" t="s">
        <v>715</v>
      </c>
      <c r="AU109" s="226" t="s">
        <v>77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375</v>
      </c>
    </row>
    <row r="110" s="2" customFormat="1" ht="16.5" customHeight="1">
      <c r="A110" s="41"/>
      <c r="B110" s="42"/>
      <c r="C110" s="215" t="s">
        <v>8</v>
      </c>
      <c r="D110" s="215" t="s">
        <v>163</v>
      </c>
      <c r="E110" s="216" t="s">
        <v>2909</v>
      </c>
      <c r="F110" s="217" t="s">
        <v>2910</v>
      </c>
      <c r="G110" s="218" t="s">
        <v>944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77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391</v>
      </c>
    </row>
    <row r="111" s="2" customFormat="1" ht="37.8" customHeight="1">
      <c r="A111" s="41"/>
      <c r="B111" s="42"/>
      <c r="C111" s="271" t="s">
        <v>279</v>
      </c>
      <c r="D111" s="271" t="s">
        <v>715</v>
      </c>
      <c r="E111" s="272" t="s">
        <v>2916</v>
      </c>
      <c r="F111" s="273" t="s">
        <v>2917</v>
      </c>
      <c r="G111" s="274" t="s">
        <v>19</v>
      </c>
      <c r="H111" s="275">
        <v>0</v>
      </c>
      <c r="I111" s="276"/>
      <c r="J111" s="277">
        <f>ROUND(I111*H111,2)</f>
        <v>0</v>
      </c>
      <c r="K111" s="273" t="s">
        <v>19</v>
      </c>
      <c r="L111" s="278"/>
      <c r="M111" s="279" t="s">
        <v>19</v>
      </c>
      <c r="N111" s="280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211</v>
      </c>
      <c r="AT111" s="226" t="s">
        <v>715</v>
      </c>
      <c r="AU111" s="226" t="s">
        <v>77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406</v>
      </c>
    </row>
    <row r="112" s="2" customFormat="1" ht="16.5" customHeight="1">
      <c r="A112" s="41"/>
      <c r="B112" s="42"/>
      <c r="C112" s="271" t="s">
        <v>293</v>
      </c>
      <c r="D112" s="271" t="s">
        <v>715</v>
      </c>
      <c r="E112" s="272" t="s">
        <v>2918</v>
      </c>
      <c r="F112" s="273" t="s">
        <v>2919</v>
      </c>
      <c r="G112" s="274" t="s">
        <v>166</v>
      </c>
      <c r="H112" s="275">
        <v>14.800000000000001</v>
      </c>
      <c r="I112" s="276"/>
      <c r="J112" s="277">
        <f>ROUND(I112*H112,2)</f>
        <v>0</v>
      </c>
      <c r="K112" s="273" t="s">
        <v>19</v>
      </c>
      <c r="L112" s="278"/>
      <c r="M112" s="279" t="s">
        <v>19</v>
      </c>
      <c r="N112" s="280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211</v>
      </c>
      <c r="AT112" s="226" t="s">
        <v>715</v>
      </c>
      <c r="AU112" s="226" t="s">
        <v>77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421</v>
      </c>
    </row>
    <row r="113" s="2" customFormat="1" ht="16.5" customHeight="1">
      <c r="A113" s="41"/>
      <c r="B113" s="42"/>
      <c r="C113" s="271" t="s">
        <v>299</v>
      </c>
      <c r="D113" s="271" t="s">
        <v>715</v>
      </c>
      <c r="E113" s="272" t="s">
        <v>2920</v>
      </c>
      <c r="F113" s="273" t="s">
        <v>2921</v>
      </c>
      <c r="G113" s="274" t="s">
        <v>166</v>
      </c>
      <c r="H113" s="275">
        <v>18.57</v>
      </c>
      <c r="I113" s="276"/>
      <c r="J113" s="277">
        <f>ROUND(I113*H113,2)</f>
        <v>0</v>
      </c>
      <c r="K113" s="273" t="s">
        <v>19</v>
      </c>
      <c r="L113" s="278"/>
      <c r="M113" s="279" t="s">
        <v>19</v>
      </c>
      <c r="N113" s="280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211</v>
      </c>
      <c r="AT113" s="226" t="s">
        <v>715</v>
      </c>
      <c r="AU113" s="226" t="s">
        <v>77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433</v>
      </c>
    </row>
    <row r="114" s="2" customFormat="1" ht="16.5" customHeight="1">
      <c r="A114" s="41"/>
      <c r="B114" s="42"/>
      <c r="C114" s="215" t="s">
        <v>311</v>
      </c>
      <c r="D114" s="215" t="s">
        <v>163</v>
      </c>
      <c r="E114" s="216" t="s">
        <v>2922</v>
      </c>
      <c r="F114" s="217" t="s">
        <v>2923</v>
      </c>
      <c r="G114" s="218" t="s">
        <v>166</v>
      </c>
      <c r="H114" s="219">
        <v>33.369999999999997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77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447</v>
      </c>
    </row>
    <row r="115" s="2" customFormat="1" ht="33" customHeight="1">
      <c r="A115" s="41"/>
      <c r="B115" s="42"/>
      <c r="C115" s="271" t="s">
        <v>317</v>
      </c>
      <c r="D115" s="271" t="s">
        <v>715</v>
      </c>
      <c r="E115" s="272" t="s">
        <v>2924</v>
      </c>
      <c r="F115" s="273" t="s">
        <v>2925</v>
      </c>
      <c r="G115" s="274" t="s">
        <v>19</v>
      </c>
      <c r="H115" s="275">
        <v>0</v>
      </c>
      <c r="I115" s="276"/>
      <c r="J115" s="277">
        <f>ROUND(I115*H115,2)</f>
        <v>0</v>
      </c>
      <c r="K115" s="273" t="s">
        <v>19</v>
      </c>
      <c r="L115" s="278"/>
      <c r="M115" s="279" t="s">
        <v>19</v>
      </c>
      <c r="N115" s="280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211</v>
      </c>
      <c r="AT115" s="226" t="s">
        <v>715</v>
      </c>
      <c r="AU115" s="226" t="s">
        <v>77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458</v>
      </c>
    </row>
    <row r="116" s="2" customFormat="1" ht="16.5" customHeight="1">
      <c r="A116" s="41"/>
      <c r="B116" s="42"/>
      <c r="C116" s="271" t="s">
        <v>7</v>
      </c>
      <c r="D116" s="271" t="s">
        <v>715</v>
      </c>
      <c r="E116" s="272" t="s">
        <v>2926</v>
      </c>
      <c r="F116" s="273" t="s">
        <v>2927</v>
      </c>
      <c r="G116" s="274" t="s">
        <v>2928</v>
      </c>
      <c r="H116" s="275">
        <v>12.859999999999999</v>
      </c>
      <c r="I116" s="276"/>
      <c r="J116" s="277">
        <f>ROUND(I116*H116,2)</f>
        <v>0</v>
      </c>
      <c r="K116" s="273" t="s">
        <v>19</v>
      </c>
      <c r="L116" s="278"/>
      <c r="M116" s="279" t="s">
        <v>19</v>
      </c>
      <c r="N116" s="280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211</v>
      </c>
      <c r="AT116" s="226" t="s">
        <v>715</v>
      </c>
      <c r="AU116" s="226" t="s">
        <v>77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469</v>
      </c>
    </row>
    <row r="117" s="2" customFormat="1" ht="16.5" customHeight="1">
      <c r="A117" s="41"/>
      <c r="B117" s="42"/>
      <c r="C117" s="271" t="s">
        <v>332</v>
      </c>
      <c r="D117" s="271" t="s">
        <v>715</v>
      </c>
      <c r="E117" s="272" t="s">
        <v>2929</v>
      </c>
      <c r="F117" s="273" t="s">
        <v>2930</v>
      </c>
      <c r="G117" s="274" t="s">
        <v>2928</v>
      </c>
      <c r="H117" s="275">
        <v>6.0300000000000002</v>
      </c>
      <c r="I117" s="276"/>
      <c r="J117" s="277">
        <f>ROUND(I117*H117,2)</f>
        <v>0</v>
      </c>
      <c r="K117" s="273" t="s">
        <v>19</v>
      </c>
      <c r="L117" s="278"/>
      <c r="M117" s="279" t="s">
        <v>19</v>
      </c>
      <c r="N117" s="280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715</v>
      </c>
      <c r="AU117" s="226" t="s">
        <v>77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481</v>
      </c>
    </row>
    <row r="118" s="2" customFormat="1" ht="16.5" customHeight="1">
      <c r="A118" s="41"/>
      <c r="B118" s="42"/>
      <c r="C118" s="215" t="s">
        <v>337</v>
      </c>
      <c r="D118" s="215" t="s">
        <v>163</v>
      </c>
      <c r="E118" s="216" t="s">
        <v>2931</v>
      </c>
      <c r="F118" s="217" t="s">
        <v>2932</v>
      </c>
      <c r="G118" s="218" t="s">
        <v>2928</v>
      </c>
      <c r="H118" s="219">
        <v>18.890000000000001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77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493</v>
      </c>
    </row>
    <row r="119" s="2" customFormat="1">
      <c r="A119" s="41"/>
      <c r="B119" s="42"/>
      <c r="C119" s="43"/>
      <c r="D119" s="233" t="s">
        <v>176</v>
      </c>
      <c r="E119" s="43"/>
      <c r="F119" s="234" t="s">
        <v>2933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176</v>
      </c>
      <c r="AU119" s="20" t="s">
        <v>77</v>
      </c>
    </row>
    <row r="120" s="2" customFormat="1" ht="24.15" customHeight="1">
      <c r="A120" s="41"/>
      <c r="B120" s="42"/>
      <c r="C120" s="271" t="s">
        <v>343</v>
      </c>
      <c r="D120" s="271" t="s">
        <v>715</v>
      </c>
      <c r="E120" s="272" t="s">
        <v>2934</v>
      </c>
      <c r="F120" s="273" t="s">
        <v>2935</v>
      </c>
      <c r="G120" s="274" t="s">
        <v>166</v>
      </c>
      <c r="H120" s="275">
        <v>16.800000000000001</v>
      </c>
      <c r="I120" s="276"/>
      <c r="J120" s="277">
        <f>ROUND(I120*H120,2)</f>
        <v>0</v>
      </c>
      <c r="K120" s="273" t="s">
        <v>19</v>
      </c>
      <c r="L120" s="278"/>
      <c r="M120" s="279" t="s">
        <v>19</v>
      </c>
      <c r="N120" s="280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715</v>
      </c>
      <c r="AU120" s="226" t="s">
        <v>77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505</v>
      </c>
    </row>
    <row r="121" s="2" customFormat="1" ht="16.5" customHeight="1">
      <c r="A121" s="41"/>
      <c r="B121" s="42"/>
      <c r="C121" s="215" t="s">
        <v>353</v>
      </c>
      <c r="D121" s="215" t="s">
        <v>163</v>
      </c>
      <c r="E121" s="216" t="s">
        <v>2936</v>
      </c>
      <c r="F121" s="217" t="s">
        <v>2937</v>
      </c>
      <c r="G121" s="218" t="s">
        <v>166</v>
      </c>
      <c r="H121" s="219">
        <v>16.800000000000001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77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519</v>
      </c>
    </row>
    <row r="122" s="2" customFormat="1" ht="16.5" customHeight="1">
      <c r="A122" s="41"/>
      <c r="B122" s="42"/>
      <c r="C122" s="271" t="s">
        <v>359</v>
      </c>
      <c r="D122" s="271" t="s">
        <v>715</v>
      </c>
      <c r="E122" s="272" t="s">
        <v>2938</v>
      </c>
      <c r="F122" s="273" t="s">
        <v>2939</v>
      </c>
      <c r="G122" s="274" t="s">
        <v>2940</v>
      </c>
      <c r="H122" s="275">
        <v>65</v>
      </c>
      <c r="I122" s="276"/>
      <c r="J122" s="277">
        <f>ROUND(I122*H122,2)</f>
        <v>0</v>
      </c>
      <c r="K122" s="273" t="s">
        <v>19</v>
      </c>
      <c r="L122" s="278"/>
      <c r="M122" s="279" t="s">
        <v>19</v>
      </c>
      <c r="N122" s="280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211</v>
      </c>
      <c r="AT122" s="226" t="s">
        <v>715</v>
      </c>
      <c r="AU122" s="226" t="s">
        <v>77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538</v>
      </c>
    </row>
    <row r="123" s="2" customFormat="1" ht="16.5" customHeight="1">
      <c r="A123" s="41"/>
      <c r="B123" s="42"/>
      <c r="C123" s="271" t="s">
        <v>368</v>
      </c>
      <c r="D123" s="271" t="s">
        <v>715</v>
      </c>
      <c r="E123" s="272" t="s">
        <v>2941</v>
      </c>
      <c r="F123" s="273" t="s">
        <v>2942</v>
      </c>
      <c r="G123" s="274" t="s">
        <v>2940</v>
      </c>
      <c r="H123" s="275">
        <v>22.75</v>
      </c>
      <c r="I123" s="276"/>
      <c r="J123" s="277">
        <f>ROUND(I123*H123,2)</f>
        <v>0</v>
      </c>
      <c r="K123" s="273" t="s">
        <v>19</v>
      </c>
      <c r="L123" s="278"/>
      <c r="M123" s="279" t="s">
        <v>19</v>
      </c>
      <c r="N123" s="280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715</v>
      </c>
      <c r="AU123" s="226" t="s">
        <v>77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553</v>
      </c>
    </row>
    <row r="124" s="12" customFormat="1" ht="25.92" customHeight="1">
      <c r="A124" s="12"/>
      <c r="B124" s="199"/>
      <c r="C124" s="200"/>
      <c r="D124" s="201" t="s">
        <v>68</v>
      </c>
      <c r="E124" s="202" t="s">
        <v>2943</v>
      </c>
      <c r="F124" s="202" t="s">
        <v>2944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SUM(P125:P181)</f>
        <v>0</v>
      </c>
      <c r="Q124" s="207"/>
      <c r="R124" s="208">
        <f>SUM(R125:R181)</f>
        <v>0</v>
      </c>
      <c r="S124" s="207"/>
      <c r="T124" s="209">
        <f>SUM(T125:T181)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77</v>
      </c>
      <c r="AT124" s="211" t="s">
        <v>68</v>
      </c>
      <c r="AU124" s="211" t="s">
        <v>69</v>
      </c>
      <c r="AY124" s="210" t="s">
        <v>161</v>
      </c>
      <c r="BK124" s="212">
        <f>SUM(BK125:BK181)</f>
        <v>0</v>
      </c>
    </row>
    <row r="125" s="2" customFormat="1" ht="44.25" customHeight="1">
      <c r="A125" s="41"/>
      <c r="B125" s="42"/>
      <c r="C125" s="271" t="s">
        <v>375</v>
      </c>
      <c r="D125" s="271" t="s">
        <v>715</v>
      </c>
      <c r="E125" s="272" t="s">
        <v>2945</v>
      </c>
      <c r="F125" s="273" t="s">
        <v>2946</v>
      </c>
      <c r="G125" s="274" t="s">
        <v>2886</v>
      </c>
      <c r="H125" s="275">
        <v>1</v>
      </c>
      <c r="I125" s="276"/>
      <c r="J125" s="277">
        <f>ROUND(I125*H125,2)</f>
        <v>0</v>
      </c>
      <c r="K125" s="273" t="s">
        <v>19</v>
      </c>
      <c r="L125" s="278"/>
      <c r="M125" s="279" t="s">
        <v>19</v>
      </c>
      <c r="N125" s="280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211</v>
      </c>
      <c r="AT125" s="226" t="s">
        <v>715</v>
      </c>
      <c r="AU125" s="226" t="s">
        <v>77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569</v>
      </c>
    </row>
    <row r="126" s="2" customFormat="1">
      <c r="A126" s="41"/>
      <c r="B126" s="42"/>
      <c r="C126" s="43"/>
      <c r="D126" s="233" t="s">
        <v>176</v>
      </c>
      <c r="E126" s="43"/>
      <c r="F126" s="234" t="s">
        <v>2947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176</v>
      </c>
      <c r="AU126" s="20" t="s">
        <v>77</v>
      </c>
    </row>
    <row r="127" s="2" customFormat="1" ht="16.5" customHeight="1">
      <c r="A127" s="41"/>
      <c r="B127" s="42"/>
      <c r="C127" s="271" t="s">
        <v>384</v>
      </c>
      <c r="D127" s="271" t="s">
        <v>715</v>
      </c>
      <c r="E127" s="272" t="s">
        <v>2948</v>
      </c>
      <c r="F127" s="273" t="s">
        <v>2949</v>
      </c>
      <c r="G127" s="274" t="s">
        <v>2928</v>
      </c>
      <c r="H127" s="275">
        <v>100</v>
      </c>
      <c r="I127" s="276"/>
      <c r="J127" s="277">
        <f>ROUND(I127*H127,2)</f>
        <v>0</v>
      </c>
      <c r="K127" s="273" t="s">
        <v>19</v>
      </c>
      <c r="L127" s="278"/>
      <c r="M127" s="279" t="s">
        <v>19</v>
      </c>
      <c r="N127" s="280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211</v>
      </c>
      <c r="AT127" s="226" t="s">
        <v>715</v>
      </c>
      <c r="AU127" s="226" t="s">
        <v>77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591</v>
      </c>
    </row>
    <row r="128" s="2" customFormat="1" ht="16.5" customHeight="1">
      <c r="A128" s="41"/>
      <c r="B128" s="42"/>
      <c r="C128" s="271" t="s">
        <v>391</v>
      </c>
      <c r="D128" s="271" t="s">
        <v>715</v>
      </c>
      <c r="E128" s="272" t="s">
        <v>2950</v>
      </c>
      <c r="F128" s="273" t="s">
        <v>2951</v>
      </c>
      <c r="G128" s="274" t="s">
        <v>944</v>
      </c>
      <c r="H128" s="275">
        <v>1</v>
      </c>
      <c r="I128" s="276"/>
      <c r="J128" s="277">
        <f>ROUND(I128*H128,2)</f>
        <v>0</v>
      </c>
      <c r="K128" s="273" t="s">
        <v>19</v>
      </c>
      <c r="L128" s="278"/>
      <c r="M128" s="279" t="s">
        <v>19</v>
      </c>
      <c r="N128" s="280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211</v>
      </c>
      <c r="AT128" s="226" t="s">
        <v>715</v>
      </c>
      <c r="AU128" s="226" t="s">
        <v>77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991</v>
      </c>
    </row>
    <row r="129" s="2" customFormat="1" ht="16.5" customHeight="1">
      <c r="A129" s="41"/>
      <c r="B129" s="42"/>
      <c r="C129" s="215" t="s">
        <v>397</v>
      </c>
      <c r="D129" s="215" t="s">
        <v>163</v>
      </c>
      <c r="E129" s="216" t="s">
        <v>2952</v>
      </c>
      <c r="F129" s="217" t="s">
        <v>2889</v>
      </c>
      <c r="G129" s="218" t="s">
        <v>2886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77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1005</v>
      </c>
    </row>
    <row r="130" s="2" customFormat="1" ht="33" customHeight="1">
      <c r="A130" s="41"/>
      <c r="B130" s="42"/>
      <c r="C130" s="271" t="s">
        <v>406</v>
      </c>
      <c r="D130" s="271" t="s">
        <v>715</v>
      </c>
      <c r="E130" s="272" t="s">
        <v>2953</v>
      </c>
      <c r="F130" s="273" t="s">
        <v>2954</v>
      </c>
      <c r="G130" s="274" t="s">
        <v>19</v>
      </c>
      <c r="H130" s="275">
        <v>0</v>
      </c>
      <c r="I130" s="276"/>
      <c r="J130" s="277">
        <f>ROUND(I130*H130,2)</f>
        <v>0</v>
      </c>
      <c r="K130" s="273" t="s">
        <v>19</v>
      </c>
      <c r="L130" s="278"/>
      <c r="M130" s="279" t="s">
        <v>19</v>
      </c>
      <c r="N130" s="280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211</v>
      </c>
      <c r="AT130" s="226" t="s">
        <v>715</v>
      </c>
      <c r="AU130" s="226" t="s">
        <v>77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1015</v>
      </c>
    </row>
    <row r="131" s="2" customFormat="1" ht="16.5" customHeight="1">
      <c r="A131" s="41"/>
      <c r="B131" s="42"/>
      <c r="C131" s="271" t="s">
        <v>412</v>
      </c>
      <c r="D131" s="271" t="s">
        <v>715</v>
      </c>
      <c r="E131" s="272" t="s">
        <v>2955</v>
      </c>
      <c r="F131" s="273" t="s">
        <v>2956</v>
      </c>
      <c r="G131" s="274" t="s">
        <v>944</v>
      </c>
      <c r="H131" s="275">
        <v>2</v>
      </c>
      <c r="I131" s="276"/>
      <c r="J131" s="277">
        <f>ROUND(I131*H131,2)</f>
        <v>0</v>
      </c>
      <c r="K131" s="273" t="s">
        <v>19</v>
      </c>
      <c r="L131" s="278"/>
      <c r="M131" s="279" t="s">
        <v>19</v>
      </c>
      <c r="N131" s="280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211</v>
      </c>
      <c r="AT131" s="226" t="s">
        <v>715</v>
      </c>
      <c r="AU131" s="226" t="s">
        <v>77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1028</v>
      </c>
    </row>
    <row r="132" s="2" customFormat="1" ht="16.5" customHeight="1">
      <c r="A132" s="41"/>
      <c r="B132" s="42"/>
      <c r="C132" s="271" t="s">
        <v>421</v>
      </c>
      <c r="D132" s="271" t="s">
        <v>715</v>
      </c>
      <c r="E132" s="272" t="s">
        <v>2957</v>
      </c>
      <c r="F132" s="273" t="s">
        <v>2958</v>
      </c>
      <c r="G132" s="274" t="s">
        <v>944</v>
      </c>
      <c r="H132" s="275">
        <v>2</v>
      </c>
      <c r="I132" s="276"/>
      <c r="J132" s="277">
        <f>ROUND(I132*H132,2)</f>
        <v>0</v>
      </c>
      <c r="K132" s="273" t="s">
        <v>19</v>
      </c>
      <c r="L132" s="278"/>
      <c r="M132" s="279" t="s">
        <v>19</v>
      </c>
      <c r="N132" s="280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211</v>
      </c>
      <c r="AT132" s="226" t="s">
        <v>715</v>
      </c>
      <c r="AU132" s="226" t="s">
        <v>77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1044</v>
      </c>
    </row>
    <row r="133" s="2" customFormat="1" ht="16.5" customHeight="1">
      <c r="A133" s="41"/>
      <c r="B133" s="42"/>
      <c r="C133" s="271" t="s">
        <v>427</v>
      </c>
      <c r="D133" s="271" t="s">
        <v>715</v>
      </c>
      <c r="E133" s="272" t="s">
        <v>2959</v>
      </c>
      <c r="F133" s="273" t="s">
        <v>2960</v>
      </c>
      <c r="G133" s="274" t="s">
        <v>944</v>
      </c>
      <c r="H133" s="275">
        <v>2</v>
      </c>
      <c r="I133" s="276"/>
      <c r="J133" s="277">
        <f>ROUND(I133*H133,2)</f>
        <v>0</v>
      </c>
      <c r="K133" s="273" t="s">
        <v>19</v>
      </c>
      <c r="L133" s="278"/>
      <c r="M133" s="279" t="s">
        <v>19</v>
      </c>
      <c r="N133" s="280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211</v>
      </c>
      <c r="AT133" s="226" t="s">
        <v>715</v>
      </c>
      <c r="AU133" s="226" t="s">
        <v>77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1056</v>
      </c>
    </row>
    <row r="134" s="2" customFormat="1" ht="16.5" customHeight="1">
      <c r="A134" s="41"/>
      <c r="B134" s="42"/>
      <c r="C134" s="215" t="s">
        <v>433</v>
      </c>
      <c r="D134" s="215" t="s">
        <v>163</v>
      </c>
      <c r="E134" s="216" t="s">
        <v>2961</v>
      </c>
      <c r="F134" s="217" t="s">
        <v>2898</v>
      </c>
      <c r="G134" s="218" t="s">
        <v>944</v>
      </c>
      <c r="H134" s="219">
        <v>4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77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1068</v>
      </c>
    </row>
    <row r="135" s="2" customFormat="1" ht="24.15" customHeight="1">
      <c r="A135" s="41"/>
      <c r="B135" s="42"/>
      <c r="C135" s="271" t="s">
        <v>440</v>
      </c>
      <c r="D135" s="271" t="s">
        <v>715</v>
      </c>
      <c r="E135" s="272" t="s">
        <v>2962</v>
      </c>
      <c r="F135" s="273" t="s">
        <v>2963</v>
      </c>
      <c r="G135" s="274" t="s">
        <v>19</v>
      </c>
      <c r="H135" s="275">
        <v>0</v>
      </c>
      <c r="I135" s="276"/>
      <c r="J135" s="277">
        <f>ROUND(I135*H135,2)</f>
        <v>0</v>
      </c>
      <c r="K135" s="273" t="s">
        <v>19</v>
      </c>
      <c r="L135" s="278"/>
      <c r="M135" s="279" t="s">
        <v>19</v>
      </c>
      <c r="N135" s="280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211</v>
      </c>
      <c r="AT135" s="226" t="s">
        <v>715</v>
      </c>
      <c r="AU135" s="226" t="s">
        <v>77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1079</v>
      </c>
    </row>
    <row r="136" s="2" customFormat="1">
      <c r="A136" s="41"/>
      <c r="B136" s="42"/>
      <c r="C136" s="43"/>
      <c r="D136" s="233" t="s">
        <v>176</v>
      </c>
      <c r="E136" s="43"/>
      <c r="F136" s="234" t="s">
        <v>2964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176</v>
      </c>
      <c r="AU136" s="20" t="s">
        <v>77</v>
      </c>
    </row>
    <row r="137" s="2" customFormat="1" ht="16.5" customHeight="1">
      <c r="A137" s="41"/>
      <c r="B137" s="42"/>
      <c r="C137" s="271" t="s">
        <v>447</v>
      </c>
      <c r="D137" s="271" t="s">
        <v>715</v>
      </c>
      <c r="E137" s="272" t="s">
        <v>2965</v>
      </c>
      <c r="F137" s="273" t="s">
        <v>2966</v>
      </c>
      <c r="G137" s="274" t="s">
        <v>944</v>
      </c>
      <c r="H137" s="275">
        <v>2</v>
      </c>
      <c r="I137" s="276"/>
      <c r="J137" s="277">
        <f>ROUND(I137*H137,2)</f>
        <v>0</v>
      </c>
      <c r="K137" s="273" t="s">
        <v>19</v>
      </c>
      <c r="L137" s="278"/>
      <c r="M137" s="279" t="s">
        <v>19</v>
      </c>
      <c r="N137" s="280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211</v>
      </c>
      <c r="AT137" s="226" t="s">
        <v>715</v>
      </c>
      <c r="AU137" s="226" t="s">
        <v>77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1089</v>
      </c>
    </row>
    <row r="138" s="2" customFormat="1" ht="16.5" customHeight="1">
      <c r="A138" s="41"/>
      <c r="B138" s="42"/>
      <c r="C138" s="271" t="s">
        <v>453</v>
      </c>
      <c r="D138" s="271" t="s">
        <v>715</v>
      </c>
      <c r="E138" s="272" t="s">
        <v>2967</v>
      </c>
      <c r="F138" s="273" t="s">
        <v>2968</v>
      </c>
      <c r="G138" s="274" t="s">
        <v>944</v>
      </c>
      <c r="H138" s="275">
        <v>2</v>
      </c>
      <c r="I138" s="276"/>
      <c r="J138" s="277">
        <f>ROUND(I138*H138,2)</f>
        <v>0</v>
      </c>
      <c r="K138" s="273" t="s">
        <v>19</v>
      </c>
      <c r="L138" s="278"/>
      <c r="M138" s="279" t="s">
        <v>19</v>
      </c>
      <c r="N138" s="280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715</v>
      </c>
      <c r="AU138" s="226" t="s">
        <v>77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1100</v>
      </c>
    </row>
    <row r="139" s="2" customFormat="1" ht="16.5" customHeight="1">
      <c r="A139" s="41"/>
      <c r="B139" s="42"/>
      <c r="C139" s="215" t="s">
        <v>458</v>
      </c>
      <c r="D139" s="215" t="s">
        <v>163</v>
      </c>
      <c r="E139" s="216" t="s">
        <v>2969</v>
      </c>
      <c r="F139" s="217" t="s">
        <v>2970</v>
      </c>
      <c r="G139" s="218" t="s">
        <v>944</v>
      </c>
      <c r="H139" s="219">
        <v>4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77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1110</v>
      </c>
    </row>
    <row r="140" s="2" customFormat="1" ht="24.15" customHeight="1">
      <c r="A140" s="41"/>
      <c r="B140" s="42"/>
      <c r="C140" s="271" t="s">
        <v>465</v>
      </c>
      <c r="D140" s="271" t="s">
        <v>715</v>
      </c>
      <c r="E140" s="272" t="s">
        <v>2971</v>
      </c>
      <c r="F140" s="273" t="s">
        <v>2972</v>
      </c>
      <c r="G140" s="274" t="s">
        <v>19</v>
      </c>
      <c r="H140" s="275">
        <v>0</v>
      </c>
      <c r="I140" s="276"/>
      <c r="J140" s="277">
        <f>ROUND(I140*H140,2)</f>
        <v>0</v>
      </c>
      <c r="K140" s="273" t="s">
        <v>19</v>
      </c>
      <c r="L140" s="278"/>
      <c r="M140" s="279" t="s">
        <v>19</v>
      </c>
      <c r="N140" s="280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211</v>
      </c>
      <c r="AT140" s="226" t="s">
        <v>715</v>
      </c>
      <c r="AU140" s="226" t="s">
        <v>77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1120</v>
      </c>
    </row>
    <row r="141" s="2" customFormat="1">
      <c r="A141" s="41"/>
      <c r="B141" s="42"/>
      <c r="C141" s="43"/>
      <c r="D141" s="233" t="s">
        <v>176</v>
      </c>
      <c r="E141" s="43"/>
      <c r="F141" s="234" t="s">
        <v>2964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176</v>
      </c>
      <c r="AU141" s="20" t="s">
        <v>77</v>
      </c>
    </row>
    <row r="142" s="2" customFormat="1" ht="16.5" customHeight="1">
      <c r="A142" s="41"/>
      <c r="B142" s="42"/>
      <c r="C142" s="271" t="s">
        <v>469</v>
      </c>
      <c r="D142" s="271" t="s">
        <v>715</v>
      </c>
      <c r="E142" s="272" t="s">
        <v>2973</v>
      </c>
      <c r="F142" s="273" t="s">
        <v>2974</v>
      </c>
      <c r="G142" s="274" t="s">
        <v>944</v>
      </c>
      <c r="H142" s="275">
        <v>2</v>
      </c>
      <c r="I142" s="276"/>
      <c r="J142" s="277">
        <f>ROUND(I142*H142,2)</f>
        <v>0</v>
      </c>
      <c r="K142" s="273" t="s">
        <v>19</v>
      </c>
      <c r="L142" s="278"/>
      <c r="M142" s="279" t="s">
        <v>19</v>
      </c>
      <c r="N142" s="280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715</v>
      </c>
      <c r="AU142" s="226" t="s">
        <v>77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1130</v>
      </c>
    </row>
    <row r="143" s="2" customFormat="1" ht="16.5" customHeight="1">
      <c r="A143" s="41"/>
      <c r="B143" s="42"/>
      <c r="C143" s="271" t="s">
        <v>475</v>
      </c>
      <c r="D143" s="271" t="s">
        <v>715</v>
      </c>
      <c r="E143" s="272" t="s">
        <v>2975</v>
      </c>
      <c r="F143" s="273" t="s">
        <v>2976</v>
      </c>
      <c r="G143" s="274" t="s">
        <v>944</v>
      </c>
      <c r="H143" s="275">
        <v>2</v>
      </c>
      <c r="I143" s="276"/>
      <c r="J143" s="277">
        <f>ROUND(I143*H143,2)</f>
        <v>0</v>
      </c>
      <c r="K143" s="273" t="s">
        <v>19</v>
      </c>
      <c r="L143" s="278"/>
      <c r="M143" s="279" t="s">
        <v>19</v>
      </c>
      <c r="N143" s="280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211</v>
      </c>
      <c r="AT143" s="226" t="s">
        <v>715</v>
      </c>
      <c r="AU143" s="226" t="s">
        <v>77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1140</v>
      </c>
    </row>
    <row r="144" s="2" customFormat="1" ht="16.5" customHeight="1">
      <c r="A144" s="41"/>
      <c r="B144" s="42"/>
      <c r="C144" s="215" t="s">
        <v>481</v>
      </c>
      <c r="D144" s="215" t="s">
        <v>163</v>
      </c>
      <c r="E144" s="216" t="s">
        <v>2969</v>
      </c>
      <c r="F144" s="217" t="s">
        <v>2970</v>
      </c>
      <c r="G144" s="218" t="s">
        <v>944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77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1151</v>
      </c>
    </row>
    <row r="145" s="2" customFormat="1" ht="21.75" customHeight="1">
      <c r="A145" s="41"/>
      <c r="B145" s="42"/>
      <c r="C145" s="271" t="s">
        <v>487</v>
      </c>
      <c r="D145" s="271" t="s">
        <v>715</v>
      </c>
      <c r="E145" s="272" t="s">
        <v>2977</v>
      </c>
      <c r="F145" s="273" t="s">
        <v>2978</v>
      </c>
      <c r="G145" s="274" t="s">
        <v>19</v>
      </c>
      <c r="H145" s="275">
        <v>0</v>
      </c>
      <c r="I145" s="276"/>
      <c r="J145" s="277">
        <f>ROUND(I145*H145,2)</f>
        <v>0</v>
      </c>
      <c r="K145" s="273" t="s">
        <v>19</v>
      </c>
      <c r="L145" s="278"/>
      <c r="M145" s="279" t="s">
        <v>19</v>
      </c>
      <c r="N145" s="280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715</v>
      </c>
      <c r="AU145" s="226" t="s">
        <v>77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1163</v>
      </c>
    </row>
    <row r="146" s="2" customFormat="1">
      <c r="A146" s="41"/>
      <c r="B146" s="42"/>
      <c r="C146" s="43"/>
      <c r="D146" s="233" t="s">
        <v>176</v>
      </c>
      <c r="E146" s="43"/>
      <c r="F146" s="234" t="s">
        <v>2904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176</v>
      </c>
      <c r="AU146" s="20" t="s">
        <v>77</v>
      </c>
    </row>
    <row r="147" s="2" customFormat="1" ht="16.5" customHeight="1">
      <c r="A147" s="41"/>
      <c r="B147" s="42"/>
      <c r="C147" s="271" t="s">
        <v>493</v>
      </c>
      <c r="D147" s="271" t="s">
        <v>715</v>
      </c>
      <c r="E147" s="272" t="s">
        <v>2979</v>
      </c>
      <c r="F147" s="273" t="s">
        <v>2980</v>
      </c>
      <c r="G147" s="274" t="s">
        <v>944</v>
      </c>
      <c r="H147" s="275">
        <v>3</v>
      </c>
      <c r="I147" s="276"/>
      <c r="J147" s="277">
        <f>ROUND(I147*H147,2)</f>
        <v>0</v>
      </c>
      <c r="K147" s="273" t="s">
        <v>19</v>
      </c>
      <c r="L147" s="278"/>
      <c r="M147" s="279" t="s">
        <v>19</v>
      </c>
      <c r="N147" s="280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211</v>
      </c>
      <c r="AT147" s="226" t="s">
        <v>715</v>
      </c>
      <c r="AU147" s="226" t="s">
        <v>77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1173</v>
      </c>
    </row>
    <row r="148" s="2" customFormat="1" ht="16.5" customHeight="1">
      <c r="A148" s="41"/>
      <c r="B148" s="42"/>
      <c r="C148" s="271" t="s">
        <v>499</v>
      </c>
      <c r="D148" s="271" t="s">
        <v>715</v>
      </c>
      <c r="E148" s="272" t="s">
        <v>2981</v>
      </c>
      <c r="F148" s="273" t="s">
        <v>2980</v>
      </c>
      <c r="G148" s="274" t="s">
        <v>944</v>
      </c>
      <c r="H148" s="275">
        <v>2</v>
      </c>
      <c r="I148" s="276"/>
      <c r="J148" s="277">
        <f>ROUND(I148*H148,2)</f>
        <v>0</v>
      </c>
      <c r="K148" s="273" t="s">
        <v>19</v>
      </c>
      <c r="L148" s="278"/>
      <c r="M148" s="279" t="s">
        <v>19</v>
      </c>
      <c r="N148" s="280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715</v>
      </c>
      <c r="AU148" s="226" t="s">
        <v>77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1185</v>
      </c>
    </row>
    <row r="149" s="2" customFormat="1" ht="16.5" customHeight="1">
      <c r="A149" s="41"/>
      <c r="B149" s="42"/>
      <c r="C149" s="215" t="s">
        <v>505</v>
      </c>
      <c r="D149" s="215" t="s">
        <v>163</v>
      </c>
      <c r="E149" s="216" t="s">
        <v>2982</v>
      </c>
      <c r="F149" s="217" t="s">
        <v>2910</v>
      </c>
      <c r="G149" s="218" t="s">
        <v>944</v>
      </c>
      <c r="H149" s="219">
        <v>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77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1196</v>
      </c>
    </row>
    <row r="150" s="2" customFormat="1" ht="16.5" customHeight="1">
      <c r="A150" s="41"/>
      <c r="B150" s="42"/>
      <c r="C150" s="271" t="s">
        <v>511</v>
      </c>
      <c r="D150" s="271" t="s">
        <v>715</v>
      </c>
      <c r="E150" s="272" t="s">
        <v>2983</v>
      </c>
      <c r="F150" s="273" t="s">
        <v>2984</v>
      </c>
      <c r="G150" s="274" t="s">
        <v>19</v>
      </c>
      <c r="H150" s="275">
        <v>0</v>
      </c>
      <c r="I150" s="276"/>
      <c r="J150" s="277">
        <f>ROUND(I150*H150,2)</f>
        <v>0</v>
      </c>
      <c r="K150" s="273" t="s">
        <v>19</v>
      </c>
      <c r="L150" s="278"/>
      <c r="M150" s="279" t="s">
        <v>19</v>
      </c>
      <c r="N150" s="280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715</v>
      </c>
      <c r="AU150" s="226" t="s">
        <v>77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1208</v>
      </c>
    </row>
    <row r="151" s="2" customFormat="1">
      <c r="A151" s="41"/>
      <c r="B151" s="42"/>
      <c r="C151" s="43"/>
      <c r="D151" s="233" t="s">
        <v>176</v>
      </c>
      <c r="E151" s="43"/>
      <c r="F151" s="234" t="s">
        <v>2985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176</v>
      </c>
      <c r="AU151" s="20" t="s">
        <v>77</v>
      </c>
    </row>
    <row r="152" s="2" customFormat="1" ht="16.5" customHeight="1">
      <c r="A152" s="41"/>
      <c r="B152" s="42"/>
      <c r="C152" s="271" t="s">
        <v>519</v>
      </c>
      <c r="D152" s="271" t="s">
        <v>715</v>
      </c>
      <c r="E152" s="272" t="s">
        <v>2986</v>
      </c>
      <c r="F152" s="273" t="s">
        <v>2987</v>
      </c>
      <c r="G152" s="274" t="s">
        <v>944</v>
      </c>
      <c r="H152" s="275">
        <v>1</v>
      </c>
      <c r="I152" s="276"/>
      <c r="J152" s="277">
        <f>ROUND(I152*H152,2)</f>
        <v>0</v>
      </c>
      <c r="K152" s="273" t="s">
        <v>19</v>
      </c>
      <c r="L152" s="278"/>
      <c r="M152" s="279" t="s">
        <v>19</v>
      </c>
      <c r="N152" s="280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211</v>
      </c>
      <c r="AT152" s="226" t="s">
        <v>715</v>
      </c>
      <c r="AU152" s="226" t="s">
        <v>77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1220</v>
      </c>
    </row>
    <row r="153" s="2" customFormat="1" ht="16.5" customHeight="1">
      <c r="A153" s="41"/>
      <c r="B153" s="42"/>
      <c r="C153" s="215" t="s">
        <v>529</v>
      </c>
      <c r="D153" s="215" t="s">
        <v>163</v>
      </c>
      <c r="E153" s="216" t="s">
        <v>2982</v>
      </c>
      <c r="F153" s="217" t="s">
        <v>2910</v>
      </c>
      <c r="G153" s="218" t="s">
        <v>944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77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1234</v>
      </c>
    </row>
    <row r="154" s="2" customFormat="1" ht="16.5" customHeight="1">
      <c r="A154" s="41"/>
      <c r="B154" s="42"/>
      <c r="C154" s="271" t="s">
        <v>538</v>
      </c>
      <c r="D154" s="271" t="s">
        <v>715</v>
      </c>
      <c r="E154" s="272" t="s">
        <v>2988</v>
      </c>
      <c r="F154" s="273" t="s">
        <v>2989</v>
      </c>
      <c r="G154" s="274" t="s">
        <v>19</v>
      </c>
      <c r="H154" s="275">
        <v>0</v>
      </c>
      <c r="I154" s="276"/>
      <c r="J154" s="277">
        <f>ROUND(I154*H154,2)</f>
        <v>0</v>
      </c>
      <c r="K154" s="273" t="s">
        <v>19</v>
      </c>
      <c r="L154" s="278"/>
      <c r="M154" s="279" t="s">
        <v>19</v>
      </c>
      <c r="N154" s="280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715</v>
      </c>
      <c r="AU154" s="226" t="s">
        <v>77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1249</v>
      </c>
    </row>
    <row r="155" s="2" customFormat="1">
      <c r="A155" s="41"/>
      <c r="B155" s="42"/>
      <c r="C155" s="43"/>
      <c r="D155" s="233" t="s">
        <v>176</v>
      </c>
      <c r="E155" s="43"/>
      <c r="F155" s="234" t="s">
        <v>2913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176</v>
      </c>
      <c r="AU155" s="20" t="s">
        <v>77</v>
      </c>
    </row>
    <row r="156" s="2" customFormat="1" ht="16.5" customHeight="1">
      <c r="A156" s="41"/>
      <c r="B156" s="42"/>
      <c r="C156" s="271" t="s">
        <v>547</v>
      </c>
      <c r="D156" s="271" t="s">
        <v>715</v>
      </c>
      <c r="E156" s="272" t="s">
        <v>2990</v>
      </c>
      <c r="F156" s="273" t="s">
        <v>2991</v>
      </c>
      <c r="G156" s="274" t="s">
        <v>944</v>
      </c>
      <c r="H156" s="275">
        <v>1</v>
      </c>
      <c r="I156" s="276"/>
      <c r="J156" s="277">
        <f>ROUND(I156*H156,2)</f>
        <v>0</v>
      </c>
      <c r="K156" s="273" t="s">
        <v>19</v>
      </c>
      <c r="L156" s="278"/>
      <c r="M156" s="279" t="s">
        <v>19</v>
      </c>
      <c r="N156" s="280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715</v>
      </c>
      <c r="AU156" s="226" t="s">
        <v>77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1261</v>
      </c>
    </row>
    <row r="157" s="2" customFormat="1" ht="16.5" customHeight="1">
      <c r="A157" s="41"/>
      <c r="B157" s="42"/>
      <c r="C157" s="271" t="s">
        <v>553</v>
      </c>
      <c r="D157" s="271" t="s">
        <v>715</v>
      </c>
      <c r="E157" s="272" t="s">
        <v>2992</v>
      </c>
      <c r="F157" s="273" t="s">
        <v>2993</v>
      </c>
      <c r="G157" s="274" t="s">
        <v>944</v>
      </c>
      <c r="H157" s="275">
        <v>1</v>
      </c>
      <c r="I157" s="276"/>
      <c r="J157" s="277">
        <f>ROUND(I157*H157,2)</f>
        <v>0</v>
      </c>
      <c r="K157" s="273" t="s">
        <v>19</v>
      </c>
      <c r="L157" s="278"/>
      <c r="M157" s="279" t="s">
        <v>19</v>
      </c>
      <c r="N157" s="280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715</v>
      </c>
      <c r="AU157" s="226" t="s">
        <v>77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1271</v>
      </c>
    </row>
    <row r="158" s="2" customFormat="1" ht="16.5" customHeight="1">
      <c r="A158" s="41"/>
      <c r="B158" s="42"/>
      <c r="C158" s="215" t="s">
        <v>561</v>
      </c>
      <c r="D158" s="215" t="s">
        <v>163</v>
      </c>
      <c r="E158" s="216" t="s">
        <v>2982</v>
      </c>
      <c r="F158" s="217" t="s">
        <v>2910</v>
      </c>
      <c r="G158" s="218" t="s">
        <v>944</v>
      </c>
      <c r="H158" s="219">
        <v>2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77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1283</v>
      </c>
    </row>
    <row r="159" s="2" customFormat="1" ht="16.5" customHeight="1">
      <c r="A159" s="41"/>
      <c r="B159" s="42"/>
      <c r="C159" s="271" t="s">
        <v>569</v>
      </c>
      <c r="D159" s="271" t="s">
        <v>715</v>
      </c>
      <c r="E159" s="272" t="s">
        <v>2994</v>
      </c>
      <c r="F159" s="273" t="s">
        <v>2995</v>
      </c>
      <c r="G159" s="274" t="s">
        <v>19</v>
      </c>
      <c r="H159" s="275">
        <v>0</v>
      </c>
      <c r="I159" s="276"/>
      <c r="J159" s="277">
        <f>ROUND(I159*H159,2)</f>
        <v>0</v>
      </c>
      <c r="K159" s="273" t="s">
        <v>19</v>
      </c>
      <c r="L159" s="278"/>
      <c r="M159" s="279" t="s">
        <v>19</v>
      </c>
      <c r="N159" s="280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211</v>
      </c>
      <c r="AT159" s="226" t="s">
        <v>715</v>
      </c>
      <c r="AU159" s="226" t="s">
        <v>77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1294</v>
      </c>
    </row>
    <row r="160" s="2" customFormat="1">
      <c r="A160" s="41"/>
      <c r="B160" s="42"/>
      <c r="C160" s="43"/>
      <c r="D160" s="233" t="s">
        <v>176</v>
      </c>
      <c r="E160" s="43"/>
      <c r="F160" s="234" t="s">
        <v>2996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176</v>
      </c>
      <c r="AU160" s="20" t="s">
        <v>77</v>
      </c>
    </row>
    <row r="161" s="2" customFormat="1" ht="16.5" customHeight="1">
      <c r="A161" s="41"/>
      <c r="B161" s="42"/>
      <c r="C161" s="271" t="s">
        <v>579</v>
      </c>
      <c r="D161" s="271" t="s">
        <v>715</v>
      </c>
      <c r="E161" s="272" t="s">
        <v>2997</v>
      </c>
      <c r="F161" s="273" t="s">
        <v>2998</v>
      </c>
      <c r="G161" s="274" t="s">
        <v>944</v>
      </c>
      <c r="H161" s="275">
        <v>6</v>
      </c>
      <c r="I161" s="276"/>
      <c r="J161" s="277">
        <f>ROUND(I161*H161,2)</f>
        <v>0</v>
      </c>
      <c r="K161" s="273" t="s">
        <v>19</v>
      </c>
      <c r="L161" s="278"/>
      <c r="M161" s="279" t="s">
        <v>19</v>
      </c>
      <c r="N161" s="280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211</v>
      </c>
      <c r="AT161" s="226" t="s">
        <v>715</v>
      </c>
      <c r="AU161" s="226" t="s">
        <v>77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1305</v>
      </c>
    </row>
    <row r="162" s="2" customFormat="1" ht="16.5" customHeight="1">
      <c r="A162" s="41"/>
      <c r="B162" s="42"/>
      <c r="C162" s="215" t="s">
        <v>591</v>
      </c>
      <c r="D162" s="215" t="s">
        <v>163</v>
      </c>
      <c r="E162" s="216" t="s">
        <v>2982</v>
      </c>
      <c r="F162" s="217" t="s">
        <v>2910</v>
      </c>
      <c r="G162" s="218" t="s">
        <v>944</v>
      </c>
      <c r="H162" s="219">
        <v>6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77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1317</v>
      </c>
    </row>
    <row r="163" s="2" customFormat="1" ht="37.8" customHeight="1">
      <c r="A163" s="41"/>
      <c r="B163" s="42"/>
      <c r="C163" s="271" t="s">
        <v>986</v>
      </c>
      <c r="D163" s="271" t="s">
        <v>715</v>
      </c>
      <c r="E163" s="272" t="s">
        <v>2999</v>
      </c>
      <c r="F163" s="273" t="s">
        <v>2917</v>
      </c>
      <c r="G163" s="274" t="s">
        <v>19</v>
      </c>
      <c r="H163" s="275">
        <v>0</v>
      </c>
      <c r="I163" s="276"/>
      <c r="J163" s="277">
        <f>ROUND(I163*H163,2)</f>
        <v>0</v>
      </c>
      <c r="K163" s="273" t="s">
        <v>19</v>
      </c>
      <c r="L163" s="278"/>
      <c r="M163" s="279" t="s">
        <v>19</v>
      </c>
      <c r="N163" s="280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211</v>
      </c>
      <c r="AT163" s="226" t="s">
        <v>715</v>
      </c>
      <c r="AU163" s="226" t="s">
        <v>77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1329</v>
      </c>
    </row>
    <row r="164" s="2" customFormat="1" ht="16.5" customHeight="1">
      <c r="A164" s="41"/>
      <c r="B164" s="42"/>
      <c r="C164" s="271" t="s">
        <v>991</v>
      </c>
      <c r="D164" s="271" t="s">
        <v>715</v>
      </c>
      <c r="E164" s="272" t="s">
        <v>2918</v>
      </c>
      <c r="F164" s="273" t="s">
        <v>2919</v>
      </c>
      <c r="G164" s="274" t="s">
        <v>166</v>
      </c>
      <c r="H164" s="275">
        <v>16.25</v>
      </c>
      <c r="I164" s="276"/>
      <c r="J164" s="277">
        <f>ROUND(I164*H164,2)</f>
        <v>0</v>
      </c>
      <c r="K164" s="273" t="s">
        <v>19</v>
      </c>
      <c r="L164" s="278"/>
      <c r="M164" s="279" t="s">
        <v>19</v>
      </c>
      <c r="N164" s="280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211</v>
      </c>
      <c r="AT164" s="226" t="s">
        <v>715</v>
      </c>
      <c r="AU164" s="226" t="s">
        <v>77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1345</v>
      </c>
    </row>
    <row r="165" s="2" customFormat="1" ht="16.5" customHeight="1">
      <c r="A165" s="41"/>
      <c r="B165" s="42"/>
      <c r="C165" s="271" t="s">
        <v>997</v>
      </c>
      <c r="D165" s="271" t="s">
        <v>715</v>
      </c>
      <c r="E165" s="272" t="s">
        <v>2920</v>
      </c>
      <c r="F165" s="273" t="s">
        <v>2921</v>
      </c>
      <c r="G165" s="274" t="s">
        <v>166</v>
      </c>
      <c r="H165" s="275">
        <v>29.218</v>
      </c>
      <c r="I165" s="276"/>
      <c r="J165" s="277">
        <f>ROUND(I165*H165,2)</f>
        <v>0</v>
      </c>
      <c r="K165" s="273" t="s">
        <v>19</v>
      </c>
      <c r="L165" s="278"/>
      <c r="M165" s="279" t="s">
        <v>19</v>
      </c>
      <c r="N165" s="280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211</v>
      </c>
      <c r="AT165" s="226" t="s">
        <v>715</v>
      </c>
      <c r="AU165" s="226" t="s">
        <v>77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1357</v>
      </c>
    </row>
    <row r="166" s="2" customFormat="1" ht="16.5" customHeight="1">
      <c r="A166" s="41"/>
      <c r="B166" s="42"/>
      <c r="C166" s="215" t="s">
        <v>1005</v>
      </c>
      <c r="D166" s="215" t="s">
        <v>163</v>
      </c>
      <c r="E166" s="216" t="s">
        <v>2922</v>
      </c>
      <c r="F166" s="217" t="s">
        <v>2923</v>
      </c>
      <c r="G166" s="218" t="s">
        <v>166</v>
      </c>
      <c r="H166" s="219">
        <v>45.468000000000004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77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1367</v>
      </c>
    </row>
    <row r="167" s="2" customFormat="1" ht="33" customHeight="1">
      <c r="A167" s="41"/>
      <c r="B167" s="42"/>
      <c r="C167" s="271" t="s">
        <v>1010</v>
      </c>
      <c r="D167" s="271" t="s">
        <v>715</v>
      </c>
      <c r="E167" s="272" t="s">
        <v>3000</v>
      </c>
      <c r="F167" s="273" t="s">
        <v>2925</v>
      </c>
      <c r="G167" s="274" t="s">
        <v>19</v>
      </c>
      <c r="H167" s="275">
        <v>0</v>
      </c>
      <c r="I167" s="276"/>
      <c r="J167" s="277">
        <f>ROUND(I167*H167,2)</f>
        <v>0</v>
      </c>
      <c r="K167" s="273" t="s">
        <v>19</v>
      </c>
      <c r="L167" s="278"/>
      <c r="M167" s="279" t="s">
        <v>19</v>
      </c>
      <c r="N167" s="280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211</v>
      </c>
      <c r="AT167" s="226" t="s">
        <v>715</v>
      </c>
      <c r="AU167" s="226" t="s">
        <v>77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1378</v>
      </c>
    </row>
    <row r="168" s="2" customFormat="1" ht="16.5" customHeight="1">
      <c r="A168" s="41"/>
      <c r="B168" s="42"/>
      <c r="C168" s="271" t="s">
        <v>1015</v>
      </c>
      <c r="D168" s="271" t="s">
        <v>715</v>
      </c>
      <c r="E168" s="272" t="s">
        <v>3001</v>
      </c>
      <c r="F168" s="273" t="s">
        <v>3002</v>
      </c>
      <c r="G168" s="274" t="s">
        <v>2928</v>
      </c>
      <c r="H168" s="275">
        <v>16.128</v>
      </c>
      <c r="I168" s="276"/>
      <c r="J168" s="277">
        <f>ROUND(I168*H168,2)</f>
        <v>0</v>
      </c>
      <c r="K168" s="273" t="s">
        <v>19</v>
      </c>
      <c r="L168" s="278"/>
      <c r="M168" s="279" t="s">
        <v>19</v>
      </c>
      <c r="N168" s="280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211</v>
      </c>
      <c r="AT168" s="226" t="s">
        <v>715</v>
      </c>
      <c r="AU168" s="226" t="s">
        <v>77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1390</v>
      </c>
    </row>
    <row r="169" s="2" customFormat="1" ht="16.5" customHeight="1">
      <c r="A169" s="41"/>
      <c r="B169" s="42"/>
      <c r="C169" s="271" t="s">
        <v>1021</v>
      </c>
      <c r="D169" s="271" t="s">
        <v>715</v>
      </c>
      <c r="E169" s="272" t="s">
        <v>3003</v>
      </c>
      <c r="F169" s="273" t="s">
        <v>3004</v>
      </c>
      <c r="G169" s="274" t="s">
        <v>2928</v>
      </c>
      <c r="H169" s="275">
        <v>6.6299999999999999</v>
      </c>
      <c r="I169" s="276"/>
      <c r="J169" s="277">
        <f>ROUND(I169*H169,2)</f>
        <v>0</v>
      </c>
      <c r="K169" s="273" t="s">
        <v>19</v>
      </c>
      <c r="L169" s="278"/>
      <c r="M169" s="279" t="s">
        <v>19</v>
      </c>
      <c r="N169" s="280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211</v>
      </c>
      <c r="AT169" s="226" t="s">
        <v>715</v>
      </c>
      <c r="AU169" s="226" t="s">
        <v>77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1398</v>
      </c>
    </row>
    <row r="170" s="2" customFormat="1" ht="16.5" customHeight="1">
      <c r="A170" s="41"/>
      <c r="B170" s="42"/>
      <c r="C170" s="271" t="s">
        <v>1028</v>
      </c>
      <c r="D170" s="271" t="s">
        <v>715</v>
      </c>
      <c r="E170" s="272" t="s">
        <v>3005</v>
      </c>
      <c r="F170" s="273" t="s">
        <v>3006</v>
      </c>
      <c r="G170" s="274" t="s">
        <v>2928</v>
      </c>
      <c r="H170" s="275">
        <v>3.5139999999999998</v>
      </c>
      <c r="I170" s="276"/>
      <c r="J170" s="277">
        <f>ROUND(I170*H170,2)</f>
        <v>0</v>
      </c>
      <c r="K170" s="273" t="s">
        <v>19</v>
      </c>
      <c r="L170" s="278"/>
      <c r="M170" s="279" t="s">
        <v>19</v>
      </c>
      <c r="N170" s="280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211</v>
      </c>
      <c r="AT170" s="226" t="s">
        <v>715</v>
      </c>
      <c r="AU170" s="226" t="s">
        <v>77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1409</v>
      </c>
    </row>
    <row r="171" s="2" customFormat="1" ht="16.5" customHeight="1">
      <c r="A171" s="41"/>
      <c r="B171" s="42"/>
      <c r="C171" s="271" t="s">
        <v>1035</v>
      </c>
      <c r="D171" s="271" t="s">
        <v>715</v>
      </c>
      <c r="E171" s="272" t="s">
        <v>3007</v>
      </c>
      <c r="F171" s="273" t="s">
        <v>3008</v>
      </c>
      <c r="G171" s="274" t="s">
        <v>2928</v>
      </c>
      <c r="H171" s="275">
        <v>0.71999999999999997</v>
      </c>
      <c r="I171" s="276"/>
      <c r="J171" s="277">
        <f>ROUND(I171*H171,2)</f>
        <v>0</v>
      </c>
      <c r="K171" s="273" t="s">
        <v>19</v>
      </c>
      <c r="L171" s="278"/>
      <c r="M171" s="279" t="s">
        <v>19</v>
      </c>
      <c r="N171" s="280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211</v>
      </c>
      <c r="AT171" s="226" t="s">
        <v>715</v>
      </c>
      <c r="AU171" s="226" t="s">
        <v>77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1420</v>
      </c>
    </row>
    <row r="172" s="2" customFormat="1" ht="16.5" customHeight="1">
      <c r="A172" s="41"/>
      <c r="B172" s="42"/>
      <c r="C172" s="271" t="s">
        <v>1044</v>
      </c>
      <c r="D172" s="271" t="s">
        <v>715</v>
      </c>
      <c r="E172" s="272" t="s">
        <v>3009</v>
      </c>
      <c r="F172" s="273" t="s">
        <v>3010</v>
      </c>
      <c r="G172" s="274" t="s">
        <v>2928</v>
      </c>
      <c r="H172" s="275">
        <v>14.279999999999999</v>
      </c>
      <c r="I172" s="276"/>
      <c r="J172" s="277">
        <f>ROUND(I172*H172,2)</f>
        <v>0</v>
      </c>
      <c r="K172" s="273" t="s">
        <v>19</v>
      </c>
      <c r="L172" s="278"/>
      <c r="M172" s="279" t="s">
        <v>19</v>
      </c>
      <c r="N172" s="280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211</v>
      </c>
      <c r="AT172" s="226" t="s">
        <v>715</v>
      </c>
      <c r="AU172" s="226" t="s">
        <v>77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1431</v>
      </c>
    </row>
    <row r="173" s="2" customFormat="1" ht="16.5" customHeight="1">
      <c r="A173" s="41"/>
      <c r="B173" s="42"/>
      <c r="C173" s="271" t="s">
        <v>1050</v>
      </c>
      <c r="D173" s="271" t="s">
        <v>715</v>
      </c>
      <c r="E173" s="272" t="s">
        <v>3011</v>
      </c>
      <c r="F173" s="273" t="s">
        <v>3012</v>
      </c>
      <c r="G173" s="274" t="s">
        <v>2928</v>
      </c>
      <c r="H173" s="275">
        <v>2.4500000000000002</v>
      </c>
      <c r="I173" s="276"/>
      <c r="J173" s="277">
        <f>ROUND(I173*H173,2)</f>
        <v>0</v>
      </c>
      <c r="K173" s="273" t="s">
        <v>19</v>
      </c>
      <c r="L173" s="278"/>
      <c r="M173" s="279" t="s">
        <v>19</v>
      </c>
      <c r="N173" s="280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211</v>
      </c>
      <c r="AT173" s="226" t="s">
        <v>715</v>
      </c>
      <c r="AU173" s="226" t="s">
        <v>77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1441</v>
      </c>
    </row>
    <row r="174" s="2" customFormat="1" ht="16.5" customHeight="1">
      <c r="A174" s="41"/>
      <c r="B174" s="42"/>
      <c r="C174" s="271" t="s">
        <v>1056</v>
      </c>
      <c r="D174" s="271" t="s">
        <v>715</v>
      </c>
      <c r="E174" s="272" t="s">
        <v>3013</v>
      </c>
      <c r="F174" s="273" t="s">
        <v>3014</v>
      </c>
      <c r="G174" s="274" t="s">
        <v>2928</v>
      </c>
      <c r="H174" s="275">
        <v>8.1999999999999993</v>
      </c>
      <c r="I174" s="276"/>
      <c r="J174" s="277">
        <f>ROUND(I174*H174,2)</f>
        <v>0</v>
      </c>
      <c r="K174" s="273" t="s">
        <v>19</v>
      </c>
      <c r="L174" s="278"/>
      <c r="M174" s="279" t="s">
        <v>19</v>
      </c>
      <c r="N174" s="280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211</v>
      </c>
      <c r="AT174" s="226" t="s">
        <v>715</v>
      </c>
      <c r="AU174" s="226" t="s">
        <v>77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1451</v>
      </c>
    </row>
    <row r="175" s="2" customFormat="1" ht="16.5" customHeight="1">
      <c r="A175" s="41"/>
      <c r="B175" s="42"/>
      <c r="C175" s="271" t="s">
        <v>1062</v>
      </c>
      <c r="D175" s="271" t="s">
        <v>715</v>
      </c>
      <c r="E175" s="272" t="s">
        <v>3015</v>
      </c>
      <c r="F175" s="273" t="s">
        <v>3016</v>
      </c>
      <c r="G175" s="274" t="s">
        <v>2928</v>
      </c>
      <c r="H175" s="275">
        <v>10.85</v>
      </c>
      <c r="I175" s="276"/>
      <c r="J175" s="277">
        <f>ROUND(I175*H175,2)</f>
        <v>0</v>
      </c>
      <c r="K175" s="273" t="s">
        <v>19</v>
      </c>
      <c r="L175" s="278"/>
      <c r="M175" s="279" t="s">
        <v>19</v>
      </c>
      <c r="N175" s="280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211</v>
      </c>
      <c r="AT175" s="226" t="s">
        <v>715</v>
      </c>
      <c r="AU175" s="226" t="s">
        <v>77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1461</v>
      </c>
    </row>
    <row r="176" s="2" customFormat="1" ht="16.5" customHeight="1">
      <c r="A176" s="41"/>
      <c r="B176" s="42"/>
      <c r="C176" s="215" t="s">
        <v>1068</v>
      </c>
      <c r="D176" s="215" t="s">
        <v>163</v>
      </c>
      <c r="E176" s="216" t="s">
        <v>2931</v>
      </c>
      <c r="F176" s="217" t="s">
        <v>2932</v>
      </c>
      <c r="G176" s="218" t="s">
        <v>2928</v>
      </c>
      <c r="H176" s="219">
        <v>62.799999999999997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77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1473</v>
      </c>
    </row>
    <row r="177" s="2" customFormat="1">
      <c r="A177" s="41"/>
      <c r="B177" s="42"/>
      <c r="C177" s="43"/>
      <c r="D177" s="233" t="s">
        <v>176</v>
      </c>
      <c r="E177" s="43"/>
      <c r="F177" s="234" t="s">
        <v>2933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176</v>
      </c>
      <c r="AU177" s="20" t="s">
        <v>77</v>
      </c>
    </row>
    <row r="178" s="2" customFormat="1" ht="24.15" customHeight="1">
      <c r="A178" s="41"/>
      <c r="B178" s="42"/>
      <c r="C178" s="271" t="s">
        <v>1074</v>
      </c>
      <c r="D178" s="271" t="s">
        <v>715</v>
      </c>
      <c r="E178" s="272" t="s">
        <v>3017</v>
      </c>
      <c r="F178" s="273" t="s">
        <v>3018</v>
      </c>
      <c r="G178" s="274" t="s">
        <v>166</v>
      </c>
      <c r="H178" s="275">
        <v>119.8</v>
      </c>
      <c r="I178" s="276"/>
      <c r="J178" s="277">
        <f>ROUND(I178*H178,2)</f>
        <v>0</v>
      </c>
      <c r="K178" s="273" t="s">
        <v>19</v>
      </c>
      <c r="L178" s="278"/>
      <c r="M178" s="279" t="s">
        <v>19</v>
      </c>
      <c r="N178" s="280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211</v>
      </c>
      <c r="AT178" s="226" t="s">
        <v>715</v>
      </c>
      <c r="AU178" s="226" t="s">
        <v>77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1483</v>
      </c>
    </row>
    <row r="179" s="2" customFormat="1" ht="16.5" customHeight="1">
      <c r="A179" s="41"/>
      <c r="B179" s="42"/>
      <c r="C179" s="215" t="s">
        <v>1079</v>
      </c>
      <c r="D179" s="215" t="s">
        <v>163</v>
      </c>
      <c r="E179" s="216" t="s">
        <v>2936</v>
      </c>
      <c r="F179" s="217" t="s">
        <v>2937</v>
      </c>
      <c r="G179" s="218" t="s">
        <v>166</v>
      </c>
      <c r="H179" s="219">
        <v>119.8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77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1495</v>
      </c>
    </row>
    <row r="180" s="2" customFormat="1" ht="16.5" customHeight="1">
      <c r="A180" s="41"/>
      <c r="B180" s="42"/>
      <c r="C180" s="271" t="s">
        <v>1084</v>
      </c>
      <c r="D180" s="271" t="s">
        <v>715</v>
      </c>
      <c r="E180" s="272" t="s">
        <v>3019</v>
      </c>
      <c r="F180" s="273" t="s">
        <v>2939</v>
      </c>
      <c r="G180" s="274" t="s">
        <v>2940</v>
      </c>
      <c r="H180" s="275">
        <v>120</v>
      </c>
      <c r="I180" s="276"/>
      <c r="J180" s="277">
        <f>ROUND(I180*H180,2)</f>
        <v>0</v>
      </c>
      <c r="K180" s="273" t="s">
        <v>19</v>
      </c>
      <c r="L180" s="278"/>
      <c r="M180" s="279" t="s">
        <v>19</v>
      </c>
      <c r="N180" s="280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211</v>
      </c>
      <c r="AT180" s="226" t="s">
        <v>715</v>
      </c>
      <c r="AU180" s="226" t="s">
        <v>77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1507</v>
      </c>
    </row>
    <row r="181" s="2" customFormat="1" ht="16.5" customHeight="1">
      <c r="A181" s="41"/>
      <c r="B181" s="42"/>
      <c r="C181" s="271" t="s">
        <v>1089</v>
      </c>
      <c r="D181" s="271" t="s">
        <v>715</v>
      </c>
      <c r="E181" s="272" t="s">
        <v>3020</v>
      </c>
      <c r="F181" s="273" t="s">
        <v>2942</v>
      </c>
      <c r="G181" s="274" t="s">
        <v>2940</v>
      </c>
      <c r="H181" s="275">
        <v>42</v>
      </c>
      <c r="I181" s="276"/>
      <c r="J181" s="277">
        <f>ROUND(I181*H181,2)</f>
        <v>0</v>
      </c>
      <c r="K181" s="273" t="s">
        <v>19</v>
      </c>
      <c r="L181" s="278"/>
      <c r="M181" s="279" t="s">
        <v>19</v>
      </c>
      <c r="N181" s="280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211</v>
      </c>
      <c r="AT181" s="226" t="s">
        <v>715</v>
      </c>
      <c r="AU181" s="226" t="s">
        <v>77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1518</v>
      </c>
    </row>
    <row r="182" s="12" customFormat="1" ht="25.92" customHeight="1">
      <c r="A182" s="12"/>
      <c r="B182" s="199"/>
      <c r="C182" s="200"/>
      <c r="D182" s="201" t="s">
        <v>68</v>
      </c>
      <c r="E182" s="202" t="s">
        <v>3021</v>
      </c>
      <c r="F182" s="202" t="s">
        <v>3022</v>
      </c>
      <c r="G182" s="200"/>
      <c r="H182" s="200"/>
      <c r="I182" s="203"/>
      <c r="J182" s="204">
        <f>BK182</f>
        <v>0</v>
      </c>
      <c r="K182" s="200"/>
      <c r="L182" s="205"/>
      <c r="M182" s="206"/>
      <c r="N182" s="207"/>
      <c r="O182" s="207"/>
      <c r="P182" s="208">
        <f>SUM(P183:P195)</f>
        <v>0</v>
      </c>
      <c r="Q182" s="207"/>
      <c r="R182" s="208">
        <f>SUM(R183:R195)</f>
        <v>0</v>
      </c>
      <c r="S182" s="207"/>
      <c r="T182" s="209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77</v>
      </c>
      <c r="AT182" s="211" t="s">
        <v>68</v>
      </c>
      <c r="AU182" s="211" t="s">
        <v>69</v>
      </c>
      <c r="AY182" s="210" t="s">
        <v>161</v>
      </c>
      <c r="BK182" s="212">
        <f>SUM(BK183:BK195)</f>
        <v>0</v>
      </c>
    </row>
    <row r="183" s="2" customFormat="1" ht="16.5" customHeight="1">
      <c r="A183" s="41"/>
      <c r="B183" s="42"/>
      <c r="C183" s="271" t="s">
        <v>1094</v>
      </c>
      <c r="D183" s="271" t="s">
        <v>715</v>
      </c>
      <c r="E183" s="272" t="s">
        <v>3023</v>
      </c>
      <c r="F183" s="273" t="s">
        <v>3024</v>
      </c>
      <c r="G183" s="274" t="s">
        <v>2886</v>
      </c>
      <c r="H183" s="275">
        <v>1</v>
      </c>
      <c r="I183" s="276"/>
      <c r="J183" s="277">
        <f>ROUND(I183*H183,2)</f>
        <v>0</v>
      </c>
      <c r="K183" s="273" t="s">
        <v>19</v>
      </c>
      <c r="L183" s="278"/>
      <c r="M183" s="279" t="s">
        <v>19</v>
      </c>
      <c r="N183" s="280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211</v>
      </c>
      <c r="AT183" s="226" t="s">
        <v>715</v>
      </c>
      <c r="AU183" s="226" t="s">
        <v>77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1529</v>
      </c>
    </row>
    <row r="184" s="2" customFormat="1">
      <c r="A184" s="41"/>
      <c r="B184" s="42"/>
      <c r="C184" s="43"/>
      <c r="D184" s="233" t="s">
        <v>176</v>
      </c>
      <c r="E184" s="43"/>
      <c r="F184" s="234" t="s">
        <v>3025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176</v>
      </c>
      <c r="AU184" s="20" t="s">
        <v>77</v>
      </c>
    </row>
    <row r="185" s="2" customFormat="1" ht="16.5" customHeight="1">
      <c r="A185" s="41"/>
      <c r="B185" s="42"/>
      <c r="C185" s="215" t="s">
        <v>1100</v>
      </c>
      <c r="D185" s="215" t="s">
        <v>163</v>
      </c>
      <c r="E185" s="216" t="s">
        <v>3026</v>
      </c>
      <c r="F185" s="217" t="s">
        <v>3027</v>
      </c>
      <c r="G185" s="218" t="s">
        <v>944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77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1542</v>
      </c>
    </row>
    <row r="186" s="2" customFormat="1" ht="16.5" customHeight="1">
      <c r="A186" s="41"/>
      <c r="B186" s="42"/>
      <c r="C186" s="271" t="s">
        <v>1105</v>
      </c>
      <c r="D186" s="271" t="s">
        <v>715</v>
      </c>
      <c r="E186" s="272" t="s">
        <v>2911</v>
      </c>
      <c r="F186" s="273" t="s">
        <v>2912</v>
      </c>
      <c r="G186" s="274" t="s">
        <v>19</v>
      </c>
      <c r="H186" s="275">
        <v>0</v>
      </c>
      <c r="I186" s="276"/>
      <c r="J186" s="277">
        <f>ROUND(I186*H186,2)</f>
        <v>0</v>
      </c>
      <c r="K186" s="273" t="s">
        <v>19</v>
      </c>
      <c r="L186" s="278"/>
      <c r="M186" s="279" t="s">
        <v>19</v>
      </c>
      <c r="N186" s="280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211</v>
      </c>
      <c r="AT186" s="226" t="s">
        <v>715</v>
      </c>
      <c r="AU186" s="226" t="s">
        <v>77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1548</v>
      </c>
    </row>
    <row r="187" s="2" customFormat="1">
      <c r="A187" s="41"/>
      <c r="B187" s="42"/>
      <c r="C187" s="43"/>
      <c r="D187" s="233" t="s">
        <v>176</v>
      </c>
      <c r="E187" s="43"/>
      <c r="F187" s="234" t="s">
        <v>2913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176</v>
      </c>
      <c r="AU187" s="20" t="s">
        <v>77</v>
      </c>
    </row>
    <row r="188" s="2" customFormat="1" ht="16.5" customHeight="1">
      <c r="A188" s="41"/>
      <c r="B188" s="42"/>
      <c r="C188" s="271" t="s">
        <v>1110</v>
      </c>
      <c r="D188" s="271" t="s">
        <v>715</v>
      </c>
      <c r="E188" s="272" t="s">
        <v>3028</v>
      </c>
      <c r="F188" s="273" t="s">
        <v>2915</v>
      </c>
      <c r="G188" s="274" t="s">
        <v>944</v>
      </c>
      <c r="H188" s="275">
        <v>1</v>
      </c>
      <c r="I188" s="276"/>
      <c r="J188" s="277">
        <f>ROUND(I188*H188,2)</f>
        <v>0</v>
      </c>
      <c r="K188" s="273" t="s">
        <v>19</v>
      </c>
      <c r="L188" s="278"/>
      <c r="M188" s="279" t="s">
        <v>19</v>
      </c>
      <c r="N188" s="280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211</v>
      </c>
      <c r="AT188" s="226" t="s">
        <v>715</v>
      </c>
      <c r="AU188" s="226" t="s">
        <v>77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1557</v>
      </c>
    </row>
    <row r="189" s="2" customFormat="1" ht="16.5" customHeight="1">
      <c r="A189" s="41"/>
      <c r="B189" s="42"/>
      <c r="C189" s="215" t="s">
        <v>1115</v>
      </c>
      <c r="D189" s="215" t="s">
        <v>163</v>
      </c>
      <c r="E189" s="216" t="s">
        <v>2909</v>
      </c>
      <c r="F189" s="217" t="s">
        <v>2910</v>
      </c>
      <c r="G189" s="218" t="s">
        <v>944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77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1563</v>
      </c>
    </row>
    <row r="190" s="2" customFormat="1" ht="37.8" customHeight="1">
      <c r="A190" s="41"/>
      <c r="B190" s="42"/>
      <c r="C190" s="271" t="s">
        <v>1120</v>
      </c>
      <c r="D190" s="271" t="s">
        <v>715</v>
      </c>
      <c r="E190" s="272" t="s">
        <v>3029</v>
      </c>
      <c r="F190" s="273" t="s">
        <v>2917</v>
      </c>
      <c r="G190" s="274" t="s">
        <v>19</v>
      </c>
      <c r="H190" s="275">
        <v>0</v>
      </c>
      <c r="I190" s="276"/>
      <c r="J190" s="277">
        <f>ROUND(I190*H190,2)</f>
        <v>0</v>
      </c>
      <c r="K190" s="273" t="s">
        <v>19</v>
      </c>
      <c r="L190" s="278"/>
      <c r="M190" s="279" t="s">
        <v>19</v>
      </c>
      <c r="N190" s="280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211</v>
      </c>
      <c r="AT190" s="226" t="s">
        <v>715</v>
      </c>
      <c r="AU190" s="226" t="s">
        <v>77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1575</v>
      </c>
    </row>
    <row r="191" s="2" customFormat="1" ht="16.5" customHeight="1">
      <c r="A191" s="41"/>
      <c r="B191" s="42"/>
      <c r="C191" s="271" t="s">
        <v>1125</v>
      </c>
      <c r="D191" s="271" t="s">
        <v>715</v>
      </c>
      <c r="E191" s="272" t="s">
        <v>2918</v>
      </c>
      <c r="F191" s="273" t="s">
        <v>2919</v>
      </c>
      <c r="G191" s="274" t="s">
        <v>166</v>
      </c>
      <c r="H191" s="275">
        <v>0.90000000000000002</v>
      </c>
      <c r="I191" s="276"/>
      <c r="J191" s="277">
        <f>ROUND(I191*H191,2)</f>
        <v>0</v>
      </c>
      <c r="K191" s="273" t="s">
        <v>19</v>
      </c>
      <c r="L191" s="278"/>
      <c r="M191" s="279" t="s">
        <v>19</v>
      </c>
      <c r="N191" s="280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211</v>
      </c>
      <c r="AT191" s="226" t="s">
        <v>715</v>
      </c>
      <c r="AU191" s="226" t="s">
        <v>77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1587</v>
      </c>
    </row>
    <row r="192" s="2" customFormat="1" ht="16.5" customHeight="1">
      <c r="A192" s="41"/>
      <c r="B192" s="42"/>
      <c r="C192" s="271" t="s">
        <v>1130</v>
      </c>
      <c r="D192" s="271" t="s">
        <v>715</v>
      </c>
      <c r="E192" s="272" t="s">
        <v>2920</v>
      </c>
      <c r="F192" s="273" t="s">
        <v>2921</v>
      </c>
      <c r="G192" s="274" t="s">
        <v>166</v>
      </c>
      <c r="H192" s="275">
        <v>0.45000000000000001</v>
      </c>
      <c r="I192" s="276"/>
      <c r="J192" s="277">
        <f>ROUND(I192*H192,2)</f>
        <v>0</v>
      </c>
      <c r="K192" s="273" t="s">
        <v>19</v>
      </c>
      <c r="L192" s="278"/>
      <c r="M192" s="279" t="s">
        <v>19</v>
      </c>
      <c r="N192" s="280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211</v>
      </c>
      <c r="AT192" s="226" t="s">
        <v>715</v>
      </c>
      <c r="AU192" s="226" t="s">
        <v>77</v>
      </c>
      <c r="AY192" s="20" t="s">
        <v>161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168</v>
      </c>
      <c r="BM192" s="226" t="s">
        <v>1599</v>
      </c>
    </row>
    <row r="193" s="2" customFormat="1" ht="16.5" customHeight="1">
      <c r="A193" s="41"/>
      <c r="B193" s="42"/>
      <c r="C193" s="215" t="s">
        <v>1135</v>
      </c>
      <c r="D193" s="215" t="s">
        <v>163</v>
      </c>
      <c r="E193" s="216" t="s">
        <v>2922</v>
      </c>
      <c r="F193" s="217" t="s">
        <v>2923</v>
      </c>
      <c r="G193" s="218" t="s">
        <v>166</v>
      </c>
      <c r="H193" s="219">
        <v>1.3500000000000001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77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1612</v>
      </c>
    </row>
    <row r="194" s="2" customFormat="1" ht="16.5" customHeight="1">
      <c r="A194" s="41"/>
      <c r="B194" s="42"/>
      <c r="C194" s="271" t="s">
        <v>1140</v>
      </c>
      <c r="D194" s="271" t="s">
        <v>715</v>
      </c>
      <c r="E194" s="272" t="s">
        <v>3030</v>
      </c>
      <c r="F194" s="273" t="s">
        <v>2939</v>
      </c>
      <c r="G194" s="274" t="s">
        <v>2940</v>
      </c>
      <c r="H194" s="275">
        <v>10</v>
      </c>
      <c r="I194" s="276"/>
      <c r="J194" s="277">
        <f>ROUND(I194*H194,2)</f>
        <v>0</v>
      </c>
      <c r="K194" s="273" t="s">
        <v>19</v>
      </c>
      <c r="L194" s="278"/>
      <c r="M194" s="279" t="s">
        <v>19</v>
      </c>
      <c r="N194" s="280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211</v>
      </c>
      <c r="AT194" s="226" t="s">
        <v>715</v>
      </c>
      <c r="AU194" s="226" t="s">
        <v>77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1624</v>
      </c>
    </row>
    <row r="195" s="2" customFormat="1" ht="16.5" customHeight="1">
      <c r="A195" s="41"/>
      <c r="B195" s="42"/>
      <c r="C195" s="271" t="s">
        <v>1145</v>
      </c>
      <c r="D195" s="271" t="s">
        <v>715</v>
      </c>
      <c r="E195" s="272" t="s">
        <v>3031</v>
      </c>
      <c r="F195" s="273" t="s">
        <v>2942</v>
      </c>
      <c r="G195" s="274" t="s">
        <v>2940</v>
      </c>
      <c r="H195" s="275">
        <v>3.5</v>
      </c>
      <c r="I195" s="276"/>
      <c r="J195" s="277">
        <f>ROUND(I195*H195,2)</f>
        <v>0</v>
      </c>
      <c r="K195" s="273" t="s">
        <v>19</v>
      </c>
      <c r="L195" s="278"/>
      <c r="M195" s="279" t="s">
        <v>19</v>
      </c>
      <c r="N195" s="280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211</v>
      </c>
      <c r="AT195" s="226" t="s">
        <v>715</v>
      </c>
      <c r="AU195" s="226" t="s">
        <v>77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1635</v>
      </c>
    </row>
    <row r="196" s="12" customFormat="1" ht="25.92" customHeight="1">
      <c r="A196" s="12"/>
      <c r="B196" s="199"/>
      <c r="C196" s="200"/>
      <c r="D196" s="201" t="s">
        <v>68</v>
      </c>
      <c r="E196" s="202" t="s">
        <v>3032</v>
      </c>
      <c r="F196" s="202" t="s">
        <v>3033</v>
      </c>
      <c r="G196" s="200"/>
      <c r="H196" s="200"/>
      <c r="I196" s="203"/>
      <c r="J196" s="204">
        <f>BK196</f>
        <v>0</v>
      </c>
      <c r="K196" s="200"/>
      <c r="L196" s="205"/>
      <c r="M196" s="206"/>
      <c r="N196" s="207"/>
      <c r="O196" s="207"/>
      <c r="P196" s="208">
        <f>SUM(P197:P220)</f>
        <v>0</v>
      </c>
      <c r="Q196" s="207"/>
      <c r="R196" s="208">
        <f>SUM(R197:R220)</f>
        <v>0</v>
      </c>
      <c r="S196" s="207"/>
      <c r="T196" s="209">
        <f>SUM(T197:T220)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77</v>
      </c>
      <c r="AT196" s="211" t="s">
        <v>68</v>
      </c>
      <c r="AU196" s="211" t="s">
        <v>69</v>
      </c>
      <c r="AY196" s="210" t="s">
        <v>161</v>
      </c>
      <c r="BK196" s="212">
        <f>SUM(BK197:BK220)</f>
        <v>0</v>
      </c>
    </row>
    <row r="197" s="2" customFormat="1" ht="16.5" customHeight="1">
      <c r="A197" s="41"/>
      <c r="B197" s="42"/>
      <c r="C197" s="271" t="s">
        <v>1151</v>
      </c>
      <c r="D197" s="271" t="s">
        <v>715</v>
      </c>
      <c r="E197" s="272" t="s">
        <v>3034</v>
      </c>
      <c r="F197" s="273" t="s">
        <v>3035</v>
      </c>
      <c r="G197" s="274" t="s">
        <v>2886</v>
      </c>
      <c r="H197" s="275">
        <v>3</v>
      </c>
      <c r="I197" s="276"/>
      <c r="J197" s="277">
        <f>ROUND(I197*H197,2)</f>
        <v>0</v>
      </c>
      <c r="K197" s="273" t="s">
        <v>19</v>
      </c>
      <c r="L197" s="278"/>
      <c r="M197" s="279" t="s">
        <v>19</v>
      </c>
      <c r="N197" s="280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211</v>
      </c>
      <c r="AT197" s="226" t="s">
        <v>715</v>
      </c>
      <c r="AU197" s="226" t="s">
        <v>77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168</v>
      </c>
      <c r="BM197" s="226" t="s">
        <v>1648</v>
      </c>
    </row>
    <row r="198" s="2" customFormat="1">
      <c r="A198" s="41"/>
      <c r="B198" s="42"/>
      <c r="C198" s="43"/>
      <c r="D198" s="233" t="s">
        <v>176</v>
      </c>
      <c r="E198" s="43"/>
      <c r="F198" s="234" t="s">
        <v>3025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176</v>
      </c>
      <c r="AU198" s="20" t="s">
        <v>77</v>
      </c>
    </row>
    <row r="199" s="2" customFormat="1" ht="16.5" customHeight="1">
      <c r="A199" s="41"/>
      <c r="B199" s="42"/>
      <c r="C199" s="215" t="s">
        <v>1158</v>
      </c>
      <c r="D199" s="215" t="s">
        <v>163</v>
      </c>
      <c r="E199" s="216" t="s">
        <v>3026</v>
      </c>
      <c r="F199" s="217" t="s">
        <v>3027</v>
      </c>
      <c r="G199" s="218" t="s">
        <v>944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168</v>
      </c>
      <c r="AT199" s="226" t="s">
        <v>163</v>
      </c>
      <c r="AU199" s="226" t="s">
        <v>77</v>
      </c>
      <c r="AY199" s="20" t="s">
        <v>161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168</v>
      </c>
      <c r="BM199" s="226" t="s">
        <v>1661</v>
      </c>
    </row>
    <row r="200" s="2" customFormat="1" ht="16.5" customHeight="1">
      <c r="A200" s="41"/>
      <c r="B200" s="42"/>
      <c r="C200" s="271" t="s">
        <v>1163</v>
      </c>
      <c r="D200" s="271" t="s">
        <v>715</v>
      </c>
      <c r="E200" s="272" t="s">
        <v>2911</v>
      </c>
      <c r="F200" s="273" t="s">
        <v>2912</v>
      </c>
      <c r="G200" s="274" t="s">
        <v>19</v>
      </c>
      <c r="H200" s="275">
        <v>0</v>
      </c>
      <c r="I200" s="276"/>
      <c r="J200" s="277">
        <f>ROUND(I200*H200,2)</f>
        <v>0</v>
      </c>
      <c r="K200" s="273" t="s">
        <v>19</v>
      </c>
      <c r="L200" s="278"/>
      <c r="M200" s="279" t="s">
        <v>19</v>
      </c>
      <c r="N200" s="280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211</v>
      </c>
      <c r="AT200" s="226" t="s">
        <v>715</v>
      </c>
      <c r="AU200" s="226" t="s">
        <v>77</v>
      </c>
      <c r="AY200" s="20" t="s">
        <v>161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168</v>
      </c>
      <c r="BM200" s="226" t="s">
        <v>1679</v>
      </c>
    </row>
    <row r="201" s="2" customFormat="1">
      <c r="A201" s="41"/>
      <c r="B201" s="42"/>
      <c r="C201" s="43"/>
      <c r="D201" s="233" t="s">
        <v>176</v>
      </c>
      <c r="E201" s="43"/>
      <c r="F201" s="234" t="s">
        <v>2913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176</v>
      </c>
      <c r="AU201" s="20" t="s">
        <v>77</v>
      </c>
    </row>
    <row r="202" s="2" customFormat="1" ht="16.5" customHeight="1">
      <c r="A202" s="41"/>
      <c r="B202" s="42"/>
      <c r="C202" s="271" t="s">
        <v>1168</v>
      </c>
      <c r="D202" s="271" t="s">
        <v>715</v>
      </c>
      <c r="E202" s="272" t="s">
        <v>3036</v>
      </c>
      <c r="F202" s="273" t="s">
        <v>2915</v>
      </c>
      <c r="G202" s="274" t="s">
        <v>944</v>
      </c>
      <c r="H202" s="275">
        <v>1</v>
      </c>
      <c r="I202" s="276"/>
      <c r="J202" s="277">
        <f>ROUND(I202*H202,2)</f>
        <v>0</v>
      </c>
      <c r="K202" s="273" t="s">
        <v>19</v>
      </c>
      <c r="L202" s="278"/>
      <c r="M202" s="279" t="s">
        <v>19</v>
      </c>
      <c r="N202" s="280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211</v>
      </c>
      <c r="AT202" s="226" t="s">
        <v>715</v>
      </c>
      <c r="AU202" s="226" t="s">
        <v>77</v>
      </c>
      <c r="AY202" s="20" t="s">
        <v>161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168</v>
      </c>
      <c r="BM202" s="226" t="s">
        <v>1692</v>
      </c>
    </row>
    <row r="203" s="2" customFormat="1" ht="16.5" customHeight="1">
      <c r="A203" s="41"/>
      <c r="B203" s="42"/>
      <c r="C203" s="215" t="s">
        <v>1173</v>
      </c>
      <c r="D203" s="215" t="s">
        <v>163</v>
      </c>
      <c r="E203" s="216" t="s">
        <v>2909</v>
      </c>
      <c r="F203" s="217" t="s">
        <v>2910</v>
      </c>
      <c r="G203" s="218" t="s">
        <v>944</v>
      </c>
      <c r="H203" s="219">
        <v>2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77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1702</v>
      </c>
    </row>
    <row r="204" s="2" customFormat="1">
      <c r="A204" s="41"/>
      <c r="B204" s="42"/>
      <c r="C204" s="43"/>
      <c r="D204" s="233" t="s">
        <v>176</v>
      </c>
      <c r="E204" s="43"/>
      <c r="F204" s="234" t="s">
        <v>3037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176</v>
      </c>
      <c r="AU204" s="20" t="s">
        <v>77</v>
      </c>
    </row>
    <row r="205" s="2" customFormat="1" ht="16.5" customHeight="1">
      <c r="A205" s="41"/>
      <c r="B205" s="42"/>
      <c r="C205" s="271" t="s">
        <v>1178</v>
      </c>
      <c r="D205" s="271" t="s">
        <v>715</v>
      </c>
      <c r="E205" s="272" t="s">
        <v>3038</v>
      </c>
      <c r="F205" s="273" t="s">
        <v>3039</v>
      </c>
      <c r="G205" s="274" t="s">
        <v>944</v>
      </c>
      <c r="H205" s="275">
        <v>1</v>
      </c>
      <c r="I205" s="276"/>
      <c r="J205" s="277">
        <f>ROUND(I205*H205,2)</f>
        <v>0</v>
      </c>
      <c r="K205" s="273" t="s">
        <v>19</v>
      </c>
      <c r="L205" s="278"/>
      <c r="M205" s="279" t="s">
        <v>19</v>
      </c>
      <c r="N205" s="280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211</v>
      </c>
      <c r="AT205" s="226" t="s">
        <v>715</v>
      </c>
      <c r="AU205" s="226" t="s">
        <v>77</v>
      </c>
      <c r="AY205" s="20" t="s">
        <v>161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168</v>
      </c>
      <c r="BM205" s="226" t="s">
        <v>1711</v>
      </c>
    </row>
    <row r="206" s="2" customFormat="1" ht="16.5" customHeight="1">
      <c r="A206" s="41"/>
      <c r="B206" s="42"/>
      <c r="C206" s="215" t="s">
        <v>1185</v>
      </c>
      <c r="D206" s="215" t="s">
        <v>163</v>
      </c>
      <c r="E206" s="216" t="s">
        <v>3040</v>
      </c>
      <c r="F206" s="217" t="s">
        <v>3041</v>
      </c>
      <c r="G206" s="218" t="s">
        <v>944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77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1722</v>
      </c>
    </row>
    <row r="207" s="2" customFormat="1">
      <c r="A207" s="41"/>
      <c r="B207" s="42"/>
      <c r="C207" s="43"/>
      <c r="D207" s="233" t="s">
        <v>176</v>
      </c>
      <c r="E207" s="43"/>
      <c r="F207" s="234" t="s">
        <v>3042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176</v>
      </c>
      <c r="AU207" s="20" t="s">
        <v>77</v>
      </c>
    </row>
    <row r="208" s="2" customFormat="1" ht="16.5" customHeight="1">
      <c r="A208" s="41"/>
      <c r="B208" s="42"/>
      <c r="C208" s="271" t="s">
        <v>1191</v>
      </c>
      <c r="D208" s="271" t="s">
        <v>715</v>
      </c>
      <c r="E208" s="272" t="s">
        <v>3043</v>
      </c>
      <c r="F208" s="273" t="s">
        <v>3044</v>
      </c>
      <c r="G208" s="274" t="s">
        <v>2928</v>
      </c>
      <c r="H208" s="275">
        <v>3.2000000000000002</v>
      </c>
      <c r="I208" s="276"/>
      <c r="J208" s="277">
        <f>ROUND(I208*H208,2)</f>
        <v>0</v>
      </c>
      <c r="K208" s="273" t="s">
        <v>19</v>
      </c>
      <c r="L208" s="278"/>
      <c r="M208" s="279" t="s">
        <v>19</v>
      </c>
      <c r="N208" s="280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211</v>
      </c>
      <c r="AT208" s="226" t="s">
        <v>715</v>
      </c>
      <c r="AU208" s="226" t="s">
        <v>77</v>
      </c>
      <c r="AY208" s="20" t="s">
        <v>161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168</v>
      </c>
      <c r="BM208" s="226" t="s">
        <v>1733</v>
      </c>
    </row>
    <row r="209" s="2" customFormat="1" ht="37.8" customHeight="1">
      <c r="A209" s="41"/>
      <c r="B209" s="42"/>
      <c r="C209" s="271" t="s">
        <v>1196</v>
      </c>
      <c r="D209" s="271" t="s">
        <v>715</v>
      </c>
      <c r="E209" s="272" t="s">
        <v>3045</v>
      </c>
      <c r="F209" s="273" t="s">
        <v>2917</v>
      </c>
      <c r="G209" s="274" t="s">
        <v>19</v>
      </c>
      <c r="H209" s="275">
        <v>0</v>
      </c>
      <c r="I209" s="276"/>
      <c r="J209" s="277">
        <f>ROUND(I209*H209,2)</f>
        <v>0</v>
      </c>
      <c r="K209" s="273" t="s">
        <v>19</v>
      </c>
      <c r="L209" s="278"/>
      <c r="M209" s="279" t="s">
        <v>19</v>
      </c>
      <c r="N209" s="280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211</v>
      </c>
      <c r="AT209" s="226" t="s">
        <v>715</v>
      </c>
      <c r="AU209" s="226" t="s">
        <v>77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1745</v>
      </c>
    </row>
    <row r="210" s="2" customFormat="1" ht="16.5" customHeight="1">
      <c r="A210" s="41"/>
      <c r="B210" s="42"/>
      <c r="C210" s="271" t="s">
        <v>1202</v>
      </c>
      <c r="D210" s="271" t="s">
        <v>715</v>
      </c>
      <c r="E210" s="272" t="s">
        <v>2918</v>
      </c>
      <c r="F210" s="273" t="s">
        <v>2919</v>
      </c>
      <c r="G210" s="274" t="s">
        <v>166</v>
      </c>
      <c r="H210" s="275">
        <v>0.90000000000000002</v>
      </c>
      <c r="I210" s="276"/>
      <c r="J210" s="277">
        <f>ROUND(I210*H210,2)</f>
        <v>0</v>
      </c>
      <c r="K210" s="273" t="s">
        <v>19</v>
      </c>
      <c r="L210" s="278"/>
      <c r="M210" s="279" t="s">
        <v>19</v>
      </c>
      <c r="N210" s="280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211</v>
      </c>
      <c r="AT210" s="226" t="s">
        <v>715</v>
      </c>
      <c r="AU210" s="226" t="s">
        <v>77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168</v>
      </c>
      <c r="BM210" s="226" t="s">
        <v>1758</v>
      </c>
    </row>
    <row r="211" s="2" customFormat="1" ht="16.5" customHeight="1">
      <c r="A211" s="41"/>
      <c r="B211" s="42"/>
      <c r="C211" s="271" t="s">
        <v>1208</v>
      </c>
      <c r="D211" s="271" t="s">
        <v>715</v>
      </c>
      <c r="E211" s="272" t="s">
        <v>2920</v>
      </c>
      <c r="F211" s="273" t="s">
        <v>2921</v>
      </c>
      <c r="G211" s="274" t="s">
        <v>166</v>
      </c>
      <c r="H211" s="275">
        <v>0.45000000000000001</v>
      </c>
      <c r="I211" s="276"/>
      <c r="J211" s="277">
        <f>ROUND(I211*H211,2)</f>
        <v>0</v>
      </c>
      <c r="K211" s="273" t="s">
        <v>19</v>
      </c>
      <c r="L211" s="278"/>
      <c r="M211" s="279" t="s">
        <v>19</v>
      </c>
      <c r="N211" s="280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211</v>
      </c>
      <c r="AT211" s="226" t="s">
        <v>715</v>
      </c>
      <c r="AU211" s="226" t="s">
        <v>77</v>
      </c>
      <c r="AY211" s="20" t="s">
        <v>161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168</v>
      </c>
      <c r="BM211" s="226" t="s">
        <v>1775</v>
      </c>
    </row>
    <row r="212" s="2" customFormat="1" ht="16.5" customHeight="1">
      <c r="A212" s="41"/>
      <c r="B212" s="42"/>
      <c r="C212" s="215" t="s">
        <v>1213</v>
      </c>
      <c r="D212" s="215" t="s">
        <v>163</v>
      </c>
      <c r="E212" s="216" t="s">
        <v>2922</v>
      </c>
      <c r="F212" s="217" t="s">
        <v>2923</v>
      </c>
      <c r="G212" s="218" t="s">
        <v>166</v>
      </c>
      <c r="H212" s="219">
        <v>1.3500000000000001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168</v>
      </c>
      <c r="AT212" s="226" t="s">
        <v>163</v>
      </c>
      <c r="AU212" s="226" t="s">
        <v>77</v>
      </c>
      <c r="AY212" s="20" t="s">
        <v>161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168</v>
      </c>
      <c r="BM212" s="226" t="s">
        <v>1788</v>
      </c>
    </row>
    <row r="213" s="2" customFormat="1" ht="33" customHeight="1">
      <c r="A213" s="41"/>
      <c r="B213" s="42"/>
      <c r="C213" s="271" t="s">
        <v>1220</v>
      </c>
      <c r="D213" s="271" t="s">
        <v>715</v>
      </c>
      <c r="E213" s="272" t="s">
        <v>3046</v>
      </c>
      <c r="F213" s="273" t="s">
        <v>2925</v>
      </c>
      <c r="G213" s="274" t="s">
        <v>19</v>
      </c>
      <c r="H213" s="275">
        <v>0</v>
      </c>
      <c r="I213" s="276"/>
      <c r="J213" s="277">
        <f>ROUND(I213*H213,2)</f>
        <v>0</v>
      </c>
      <c r="K213" s="273" t="s">
        <v>19</v>
      </c>
      <c r="L213" s="278"/>
      <c r="M213" s="279" t="s">
        <v>19</v>
      </c>
      <c r="N213" s="280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211</v>
      </c>
      <c r="AT213" s="226" t="s">
        <v>715</v>
      </c>
      <c r="AU213" s="226" t="s">
        <v>77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1800</v>
      </c>
    </row>
    <row r="214" s="2" customFormat="1" ht="16.5" customHeight="1">
      <c r="A214" s="41"/>
      <c r="B214" s="42"/>
      <c r="C214" s="271" t="s">
        <v>1227</v>
      </c>
      <c r="D214" s="271" t="s">
        <v>715</v>
      </c>
      <c r="E214" s="272" t="s">
        <v>2926</v>
      </c>
      <c r="F214" s="273" t="s">
        <v>2927</v>
      </c>
      <c r="G214" s="274" t="s">
        <v>2928</v>
      </c>
      <c r="H214" s="275">
        <v>8.1999999999999993</v>
      </c>
      <c r="I214" s="276"/>
      <c r="J214" s="277">
        <f>ROUND(I214*H214,2)</f>
        <v>0</v>
      </c>
      <c r="K214" s="273" t="s">
        <v>19</v>
      </c>
      <c r="L214" s="278"/>
      <c r="M214" s="279" t="s">
        <v>19</v>
      </c>
      <c r="N214" s="280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211</v>
      </c>
      <c r="AT214" s="226" t="s">
        <v>715</v>
      </c>
      <c r="AU214" s="226" t="s">
        <v>77</v>
      </c>
      <c r="AY214" s="20" t="s">
        <v>161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168</v>
      </c>
      <c r="BM214" s="226" t="s">
        <v>1811</v>
      </c>
    </row>
    <row r="215" s="2" customFormat="1" ht="16.5" customHeight="1">
      <c r="A215" s="41"/>
      <c r="B215" s="42"/>
      <c r="C215" s="271" t="s">
        <v>1234</v>
      </c>
      <c r="D215" s="271" t="s">
        <v>715</v>
      </c>
      <c r="E215" s="272" t="s">
        <v>2929</v>
      </c>
      <c r="F215" s="273" t="s">
        <v>2930</v>
      </c>
      <c r="G215" s="274" t="s">
        <v>2928</v>
      </c>
      <c r="H215" s="275">
        <v>2.7999999999999998</v>
      </c>
      <c r="I215" s="276"/>
      <c r="J215" s="277">
        <f>ROUND(I215*H215,2)</f>
        <v>0</v>
      </c>
      <c r="K215" s="273" t="s">
        <v>19</v>
      </c>
      <c r="L215" s="278"/>
      <c r="M215" s="279" t="s">
        <v>19</v>
      </c>
      <c r="N215" s="280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211</v>
      </c>
      <c r="AT215" s="226" t="s">
        <v>715</v>
      </c>
      <c r="AU215" s="226" t="s">
        <v>77</v>
      </c>
      <c r="AY215" s="20" t="s">
        <v>161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168</v>
      </c>
      <c r="BM215" s="226" t="s">
        <v>1821</v>
      </c>
    </row>
    <row r="216" s="2" customFormat="1" ht="16.5" customHeight="1">
      <c r="A216" s="41"/>
      <c r="B216" s="42"/>
      <c r="C216" s="271" t="s">
        <v>1242</v>
      </c>
      <c r="D216" s="271" t="s">
        <v>715</v>
      </c>
      <c r="E216" s="272" t="s">
        <v>3003</v>
      </c>
      <c r="F216" s="273" t="s">
        <v>3004</v>
      </c>
      <c r="G216" s="274" t="s">
        <v>2928</v>
      </c>
      <c r="H216" s="275">
        <v>0.41599999999999998</v>
      </c>
      <c r="I216" s="276"/>
      <c r="J216" s="277">
        <f>ROUND(I216*H216,2)</f>
        <v>0</v>
      </c>
      <c r="K216" s="273" t="s">
        <v>19</v>
      </c>
      <c r="L216" s="278"/>
      <c r="M216" s="279" t="s">
        <v>19</v>
      </c>
      <c r="N216" s="280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211</v>
      </c>
      <c r="AT216" s="226" t="s">
        <v>715</v>
      </c>
      <c r="AU216" s="226" t="s">
        <v>77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1831</v>
      </c>
    </row>
    <row r="217" s="2" customFormat="1" ht="16.5" customHeight="1">
      <c r="A217" s="41"/>
      <c r="B217" s="42"/>
      <c r="C217" s="271" t="s">
        <v>1249</v>
      </c>
      <c r="D217" s="271" t="s">
        <v>715</v>
      </c>
      <c r="E217" s="272" t="s">
        <v>3047</v>
      </c>
      <c r="F217" s="273" t="s">
        <v>3004</v>
      </c>
      <c r="G217" s="274" t="s">
        <v>2928</v>
      </c>
      <c r="H217" s="275">
        <v>0.40000000000000002</v>
      </c>
      <c r="I217" s="276"/>
      <c r="J217" s="277">
        <f>ROUND(I217*H217,2)</f>
        <v>0</v>
      </c>
      <c r="K217" s="273" t="s">
        <v>19</v>
      </c>
      <c r="L217" s="278"/>
      <c r="M217" s="279" t="s">
        <v>19</v>
      </c>
      <c r="N217" s="280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211</v>
      </c>
      <c r="AT217" s="226" t="s">
        <v>715</v>
      </c>
      <c r="AU217" s="226" t="s">
        <v>77</v>
      </c>
      <c r="AY217" s="20" t="s">
        <v>161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168</v>
      </c>
      <c r="BM217" s="226" t="s">
        <v>1841</v>
      </c>
    </row>
    <row r="218" s="2" customFormat="1" ht="16.5" customHeight="1">
      <c r="A218" s="41"/>
      <c r="B218" s="42"/>
      <c r="C218" s="215" t="s">
        <v>1256</v>
      </c>
      <c r="D218" s="215" t="s">
        <v>163</v>
      </c>
      <c r="E218" s="216" t="s">
        <v>2931</v>
      </c>
      <c r="F218" s="217" t="s">
        <v>2932</v>
      </c>
      <c r="G218" s="218" t="s">
        <v>2928</v>
      </c>
      <c r="H218" s="219">
        <v>11.816000000000001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77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1851</v>
      </c>
    </row>
    <row r="219" s="2" customFormat="1" ht="16.5" customHeight="1">
      <c r="A219" s="41"/>
      <c r="B219" s="42"/>
      <c r="C219" s="271" t="s">
        <v>1261</v>
      </c>
      <c r="D219" s="271" t="s">
        <v>715</v>
      </c>
      <c r="E219" s="272" t="s">
        <v>3048</v>
      </c>
      <c r="F219" s="273" t="s">
        <v>2939</v>
      </c>
      <c r="G219" s="274" t="s">
        <v>2940</v>
      </c>
      <c r="H219" s="275">
        <v>20</v>
      </c>
      <c r="I219" s="276"/>
      <c r="J219" s="277">
        <f>ROUND(I219*H219,2)</f>
        <v>0</v>
      </c>
      <c r="K219" s="273" t="s">
        <v>19</v>
      </c>
      <c r="L219" s="278"/>
      <c r="M219" s="279" t="s">
        <v>19</v>
      </c>
      <c r="N219" s="280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211</v>
      </c>
      <c r="AT219" s="226" t="s">
        <v>715</v>
      </c>
      <c r="AU219" s="226" t="s">
        <v>77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1861</v>
      </c>
    </row>
    <row r="220" s="2" customFormat="1" ht="16.5" customHeight="1">
      <c r="A220" s="41"/>
      <c r="B220" s="42"/>
      <c r="C220" s="271" t="s">
        <v>1266</v>
      </c>
      <c r="D220" s="271" t="s">
        <v>715</v>
      </c>
      <c r="E220" s="272" t="s">
        <v>3049</v>
      </c>
      <c r="F220" s="273" t="s">
        <v>2942</v>
      </c>
      <c r="G220" s="274" t="s">
        <v>2940</v>
      </c>
      <c r="H220" s="275">
        <v>7</v>
      </c>
      <c r="I220" s="276"/>
      <c r="J220" s="277">
        <f>ROUND(I220*H220,2)</f>
        <v>0</v>
      </c>
      <c r="K220" s="273" t="s">
        <v>19</v>
      </c>
      <c r="L220" s="278"/>
      <c r="M220" s="279" t="s">
        <v>19</v>
      </c>
      <c r="N220" s="280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211</v>
      </c>
      <c r="AT220" s="226" t="s">
        <v>715</v>
      </c>
      <c r="AU220" s="226" t="s">
        <v>77</v>
      </c>
      <c r="AY220" s="20" t="s">
        <v>161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168</v>
      </c>
      <c r="BM220" s="226" t="s">
        <v>1871</v>
      </c>
    </row>
    <row r="221" s="12" customFormat="1" ht="25.92" customHeight="1">
      <c r="A221" s="12"/>
      <c r="B221" s="199"/>
      <c r="C221" s="200"/>
      <c r="D221" s="201" t="s">
        <v>68</v>
      </c>
      <c r="E221" s="202" t="s">
        <v>3050</v>
      </c>
      <c r="F221" s="202" t="s">
        <v>3051</v>
      </c>
      <c r="G221" s="200"/>
      <c r="H221" s="200"/>
      <c r="I221" s="203"/>
      <c r="J221" s="204">
        <f>BK221</f>
        <v>0</v>
      </c>
      <c r="K221" s="200"/>
      <c r="L221" s="205"/>
      <c r="M221" s="206"/>
      <c r="N221" s="207"/>
      <c r="O221" s="207"/>
      <c r="P221" s="208">
        <f>SUM(P222:P253)</f>
        <v>0</v>
      </c>
      <c r="Q221" s="207"/>
      <c r="R221" s="208">
        <f>SUM(R222:R253)</f>
        <v>0</v>
      </c>
      <c r="S221" s="207"/>
      <c r="T221" s="209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77</v>
      </c>
      <c r="AT221" s="211" t="s">
        <v>68</v>
      </c>
      <c r="AU221" s="211" t="s">
        <v>69</v>
      </c>
      <c r="AY221" s="210" t="s">
        <v>161</v>
      </c>
      <c r="BK221" s="212">
        <f>SUM(BK222:BK253)</f>
        <v>0</v>
      </c>
    </row>
    <row r="222" s="2" customFormat="1" ht="24.15" customHeight="1">
      <c r="A222" s="41"/>
      <c r="B222" s="42"/>
      <c r="C222" s="271" t="s">
        <v>1271</v>
      </c>
      <c r="D222" s="271" t="s">
        <v>715</v>
      </c>
      <c r="E222" s="272" t="s">
        <v>3052</v>
      </c>
      <c r="F222" s="273" t="s">
        <v>3053</v>
      </c>
      <c r="G222" s="274" t="s">
        <v>2886</v>
      </c>
      <c r="H222" s="275">
        <v>1</v>
      </c>
      <c r="I222" s="276"/>
      <c r="J222" s="277">
        <f>ROUND(I222*H222,2)</f>
        <v>0</v>
      </c>
      <c r="K222" s="273" t="s">
        <v>19</v>
      </c>
      <c r="L222" s="278"/>
      <c r="M222" s="279" t="s">
        <v>19</v>
      </c>
      <c r="N222" s="280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211</v>
      </c>
      <c r="AT222" s="226" t="s">
        <v>715</v>
      </c>
      <c r="AU222" s="226" t="s">
        <v>77</v>
      </c>
      <c r="AY222" s="20" t="s">
        <v>161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168</v>
      </c>
      <c r="BM222" s="226" t="s">
        <v>1883</v>
      </c>
    </row>
    <row r="223" s="2" customFormat="1">
      <c r="A223" s="41"/>
      <c r="B223" s="42"/>
      <c r="C223" s="43"/>
      <c r="D223" s="233" t="s">
        <v>176</v>
      </c>
      <c r="E223" s="43"/>
      <c r="F223" s="234" t="s">
        <v>3054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176</v>
      </c>
      <c r="AU223" s="20" t="s">
        <v>77</v>
      </c>
    </row>
    <row r="224" s="2" customFormat="1" ht="16.5" customHeight="1">
      <c r="A224" s="41"/>
      <c r="B224" s="42"/>
      <c r="C224" s="271" t="s">
        <v>1278</v>
      </c>
      <c r="D224" s="271" t="s">
        <v>715</v>
      </c>
      <c r="E224" s="272" t="s">
        <v>3055</v>
      </c>
      <c r="F224" s="273" t="s">
        <v>3056</v>
      </c>
      <c r="G224" s="274" t="s">
        <v>2886</v>
      </c>
      <c r="H224" s="275">
        <v>1</v>
      </c>
      <c r="I224" s="276"/>
      <c r="J224" s="277">
        <f>ROUND(I224*H224,2)</f>
        <v>0</v>
      </c>
      <c r="K224" s="273" t="s">
        <v>19</v>
      </c>
      <c r="L224" s="278"/>
      <c r="M224" s="279" t="s">
        <v>19</v>
      </c>
      <c r="N224" s="280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211</v>
      </c>
      <c r="AT224" s="226" t="s">
        <v>715</v>
      </c>
      <c r="AU224" s="226" t="s">
        <v>77</v>
      </c>
      <c r="AY224" s="20" t="s">
        <v>161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168</v>
      </c>
      <c r="BM224" s="226" t="s">
        <v>1895</v>
      </c>
    </row>
    <row r="225" s="2" customFormat="1" ht="16.5" customHeight="1">
      <c r="A225" s="41"/>
      <c r="B225" s="42"/>
      <c r="C225" s="215" t="s">
        <v>1283</v>
      </c>
      <c r="D225" s="215" t="s">
        <v>163</v>
      </c>
      <c r="E225" s="216" t="s">
        <v>3057</v>
      </c>
      <c r="F225" s="217" t="s">
        <v>3058</v>
      </c>
      <c r="G225" s="218" t="s">
        <v>2886</v>
      </c>
      <c r="H225" s="219">
        <v>1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168</v>
      </c>
      <c r="AT225" s="226" t="s">
        <v>163</v>
      </c>
      <c r="AU225" s="226" t="s">
        <v>77</v>
      </c>
      <c r="AY225" s="20" t="s">
        <v>161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168</v>
      </c>
      <c r="BM225" s="226" t="s">
        <v>1908</v>
      </c>
    </row>
    <row r="226" s="2" customFormat="1" ht="16.5" customHeight="1">
      <c r="A226" s="41"/>
      <c r="B226" s="42"/>
      <c r="C226" s="271" t="s">
        <v>1289</v>
      </c>
      <c r="D226" s="271" t="s">
        <v>715</v>
      </c>
      <c r="E226" s="272" t="s">
        <v>3059</v>
      </c>
      <c r="F226" s="273" t="s">
        <v>3060</v>
      </c>
      <c r="G226" s="274" t="s">
        <v>2896</v>
      </c>
      <c r="H226" s="275">
        <v>1</v>
      </c>
      <c r="I226" s="276"/>
      <c r="J226" s="277">
        <f>ROUND(I226*H226,2)</f>
        <v>0</v>
      </c>
      <c r="K226" s="273" t="s">
        <v>19</v>
      </c>
      <c r="L226" s="278"/>
      <c r="M226" s="279" t="s">
        <v>19</v>
      </c>
      <c r="N226" s="280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211</v>
      </c>
      <c r="AT226" s="226" t="s">
        <v>715</v>
      </c>
      <c r="AU226" s="226" t="s">
        <v>77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168</v>
      </c>
      <c r="BM226" s="226" t="s">
        <v>1922</v>
      </c>
    </row>
    <row r="227" s="2" customFormat="1" ht="16.5" customHeight="1">
      <c r="A227" s="41"/>
      <c r="B227" s="42"/>
      <c r="C227" s="215" t="s">
        <v>1294</v>
      </c>
      <c r="D227" s="215" t="s">
        <v>163</v>
      </c>
      <c r="E227" s="216" t="s">
        <v>3061</v>
      </c>
      <c r="F227" s="217" t="s">
        <v>2898</v>
      </c>
      <c r="G227" s="218" t="s">
        <v>944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168</v>
      </c>
      <c r="AT227" s="226" t="s">
        <v>163</v>
      </c>
      <c r="AU227" s="226" t="s">
        <v>77</v>
      </c>
      <c r="AY227" s="20" t="s">
        <v>161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168</v>
      </c>
      <c r="BM227" s="226" t="s">
        <v>1935</v>
      </c>
    </row>
    <row r="228" s="2" customFormat="1" ht="16.5" customHeight="1">
      <c r="A228" s="41"/>
      <c r="B228" s="42"/>
      <c r="C228" s="271" t="s">
        <v>1299</v>
      </c>
      <c r="D228" s="271" t="s">
        <v>715</v>
      </c>
      <c r="E228" s="272" t="s">
        <v>3062</v>
      </c>
      <c r="F228" s="273" t="s">
        <v>2895</v>
      </c>
      <c r="G228" s="274" t="s">
        <v>2896</v>
      </c>
      <c r="H228" s="275">
        <v>1</v>
      </c>
      <c r="I228" s="276"/>
      <c r="J228" s="277">
        <f>ROUND(I228*H228,2)</f>
        <v>0</v>
      </c>
      <c r="K228" s="273" t="s">
        <v>19</v>
      </c>
      <c r="L228" s="278"/>
      <c r="M228" s="279" t="s">
        <v>19</v>
      </c>
      <c r="N228" s="280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211</v>
      </c>
      <c r="AT228" s="226" t="s">
        <v>715</v>
      </c>
      <c r="AU228" s="226" t="s">
        <v>77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1948</v>
      </c>
    </row>
    <row r="229" s="2" customFormat="1" ht="16.5" customHeight="1">
      <c r="A229" s="41"/>
      <c r="B229" s="42"/>
      <c r="C229" s="215" t="s">
        <v>1305</v>
      </c>
      <c r="D229" s="215" t="s">
        <v>163</v>
      </c>
      <c r="E229" s="216" t="s">
        <v>2897</v>
      </c>
      <c r="F229" s="217" t="s">
        <v>2898</v>
      </c>
      <c r="G229" s="218" t="s">
        <v>944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168</v>
      </c>
      <c r="AT229" s="226" t="s">
        <v>163</v>
      </c>
      <c r="AU229" s="226" t="s">
        <v>77</v>
      </c>
      <c r="AY229" s="20" t="s">
        <v>161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168</v>
      </c>
      <c r="BM229" s="226" t="s">
        <v>1958</v>
      </c>
    </row>
    <row r="230" s="2" customFormat="1" ht="16.5" customHeight="1">
      <c r="A230" s="41"/>
      <c r="B230" s="42"/>
      <c r="C230" s="215" t="s">
        <v>1311</v>
      </c>
      <c r="D230" s="215" t="s">
        <v>163</v>
      </c>
      <c r="E230" s="216" t="s">
        <v>3063</v>
      </c>
      <c r="F230" s="217" t="s">
        <v>3064</v>
      </c>
      <c r="G230" s="218" t="s">
        <v>944</v>
      </c>
      <c r="H230" s="219">
        <v>2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77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3065</v>
      </c>
    </row>
    <row r="231" s="2" customFormat="1" ht="16.5" customHeight="1">
      <c r="A231" s="41"/>
      <c r="B231" s="42"/>
      <c r="C231" s="271" t="s">
        <v>1317</v>
      </c>
      <c r="D231" s="271" t="s">
        <v>715</v>
      </c>
      <c r="E231" s="272" t="s">
        <v>3066</v>
      </c>
      <c r="F231" s="273" t="s">
        <v>3067</v>
      </c>
      <c r="G231" s="274" t="s">
        <v>19</v>
      </c>
      <c r="H231" s="275">
        <v>0</v>
      </c>
      <c r="I231" s="276"/>
      <c r="J231" s="277">
        <f>ROUND(I231*H231,2)</f>
        <v>0</v>
      </c>
      <c r="K231" s="273" t="s">
        <v>19</v>
      </c>
      <c r="L231" s="278"/>
      <c r="M231" s="279" t="s">
        <v>19</v>
      </c>
      <c r="N231" s="280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211</v>
      </c>
      <c r="AT231" s="226" t="s">
        <v>715</v>
      </c>
      <c r="AU231" s="226" t="s">
        <v>77</v>
      </c>
      <c r="AY231" s="20" t="s">
        <v>161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168</v>
      </c>
      <c r="BM231" s="226" t="s">
        <v>1971</v>
      </c>
    </row>
    <row r="232" s="2" customFormat="1">
      <c r="A232" s="41"/>
      <c r="B232" s="42"/>
      <c r="C232" s="43"/>
      <c r="D232" s="233" t="s">
        <v>176</v>
      </c>
      <c r="E232" s="43"/>
      <c r="F232" s="234" t="s">
        <v>2996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176</v>
      </c>
      <c r="AU232" s="20" t="s">
        <v>77</v>
      </c>
    </row>
    <row r="233" s="2" customFormat="1" ht="16.5" customHeight="1">
      <c r="A233" s="41"/>
      <c r="B233" s="42"/>
      <c r="C233" s="271" t="s">
        <v>1323</v>
      </c>
      <c r="D233" s="271" t="s">
        <v>715</v>
      </c>
      <c r="E233" s="272" t="s">
        <v>3068</v>
      </c>
      <c r="F233" s="273" t="s">
        <v>3069</v>
      </c>
      <c r="G233" s="274" t="s">
        <v>944</v>
      </c>
      <c r="H233" s="275">
        <v>3</v>
      </c>
      <c r="I233" s="276"/>
      <c r="J233" s="277">
        <f>ROUND(I233*H233,2)</f>
        <v>0</v>
      </c>
      <c r="K233" s="273" t="s">
        <v>19</v>
      </c>
      <c r="L233" s="278"/>
      <c r="M233" s="279" t="s">
        <v>19</v>
      </c>
      <c r="N233" s="280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211</v>
      </c>
      <c r="AT233" s="226" t="s">
        <v>715</v>
      </c>
      <c r="AU233" s="226" t="s">
        <v>77</v>
      </c>
      <c r="AY233" s="20" t="s">
        <v>161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168</v>
      </c>
      <c r="BM233" s="226" t="s">
        <v>1982</v>
      </c>
    </row>
    <row r="234" s="2" customFormat="1" ht="16.5" customHeight="1">
      <c r="A234" s="41"/>
      <c r="B234" s="42"/>
      <c r="C234" s="215" t="s">
        <v>1329</v>
      </c>
      <c r="D234" s="215" t="s">
        <v>163</v>
      </c>
      <c r="E234" s="216" t="s">
        <v>2982</v>
      </c>
      <c r="F234" s="217" t="s">
        <v>2910</v>
      </c>
      <c r="G234" s="218" t="s">
        <v>944</v>
      </c>
      <c r="H234" s="219">
        <v>3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168</v>
      </c>
      <c r="AT234" s="226" t="s">
        <v>163</v>
      </c>
      <c r="AU234" s="226" t="s">
        <v>77</v>
      </c>
      <c r="AY234" s="20" t="s">
        <v>161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168</v>
      </c>
      <c r="BM234" s="226" t="s">
        <v>1993</v>
      </c>
    </row>
    <row r="235" s="2" customFormat="1" ht="16.5" customHeight="1">
      <c r="A235" s="41"/>
      <c r="B235" s="42"/>
      <c r="C235" s="271" t="s">
        <v>1337</v>
      </c>
      <c r="D235" s="271" t="s">
        <v>715</v>
      </c>
      <c r="E235" s="272" t="s">
        <v>3070</v>
      </c>
      <c r="F235" s="273" t="s">
        <v>3071</v>
      </c>
      <c r="G235" s="274" t="s">
        <v>19</v>
      </c>
      <c r="H235" s="275">
        <v>0</v>
      </c>
      <c r="I235" s="276"/>
      <c r="J235" s="277">
        <f>ROUND(I235*H235,2)</f>
        <v>0</v>
      </c>
      <c r="K235" s="273" t="s">
        <v>19</v>
      </c>
      <c r="L235" s="278"/>
      <c r="M235" s="279" t="s">
        <v>19</v>
      </c>
      <c r="N235" s="280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211</v>
      </c>
      <c r="AT235" s="226" t="s">
        <v>715</v>
      </c>
      <c r="AU235" s="226" t="s">
        <v>77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2005</v>
      </c>
    </row>
    <row r="236" s="2" customFormat="1">
      <c r="A236" s="41"/>
      <c r="B236" s="42"/>
      <c r="C236" s="43"/>
      <c r="D236" s="233" t="s">
        <v>176</v>
      </c>
      <c r="E236" s="43"/>
      <c r="F236" s="234" t="s">
        <v>2996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176</v>
      </c>
      <c r="AU236" s="20" t="s">
        <v>77</v>
      </c>
    </row>
    <row r="237" s="2" customFormat="1" ht="16.5" customHeight="1">
      <c r="A237" s="41"/>
      <c r="B237" s="42"/>
      <c r="C237" s="271" t="s">
        <v>1345</v>
      </c>
      <c r="D237" s="271" t="s">
        <v>715</v>
      </c>
      <c r="E237" s="272" t="s">
        <v>3072</v>
      </c>
      <c r="F237" s="273" t="s">
        <v>3073</v>
      </c>
      <c r="G237" s="274" t="s">
        <v>944</v>
      </c>
      <c r="H237" s="275">
        <v>2</v>
      </c>
      <c r="I237" s="276"/>
      <c r="J237" s="277">
        <f>ROUND(I237*H237,2)</f>
        <v>0</v>
      </c>
      <c r="K237" s="273" t="s">
        <v>19</v>
      </c>
      <c r="L237" s="278"/>
      <c r="M237" s="279" t="s">
        <v>19</v>
      </c>
      <c r="N237" s="280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211</v>
      </c>
      <c r="AT237" s="226" t="s">
        <v>715</v>
      </c>
      <c r="AU237" s="226" t="s">
        <v>77</v>
      </c>
      <c r="AY237" s="20" t="s">
        <v>161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168</v>
      </c>
      <c r="BM237" s="226" t="s">
        <v>2015</v>
      </c>
    </row>
    <row r="238" s="2" customFormat="1" ht="16.5" customHeight="1">
      <c r="A238" s="41"/>
      <c r="B238" s="42"/>
      <c r="C238" s="215" t="s">
        <v>1351</v>
      </c>
      <c r="D238" s="215" t="s">
        <v>163</v>
      </c>
      <c r="E238" s="216" t="s">
        <v>2982</v>
      </c>
      <c r="F238" s="217" t="s">
        <v>2910</v>
      </c>
      <c r="G238" s="218" t="s">
        <v>944</v>
      </c>
      <c r="H238" s="219">
        <v>2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168</v>
      </c>
      <c r="AT238" s="226" t="s">
        <v>163</v>
      </c>
      <c r="AU238" s="226" t="s">
        <v>77</v>
      </c>
      <c r="AY238" s="20" t="s">
        <v>161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168</v>
      </c>
      <c r="BM238" s="226" t="s">
        <v>2025</v>
      </c>
    </row>
    <row r="239" s="2" customFormat="1" ht="37.8" customHeight="1">
      <c r="A239" s="41"/>
      <c r="B239" s="42"/>
      <c r="C239" s="271" t="s">
        <v>1357</v>
      </c>
      <c r="D239" s="271" t="s">
        <v>715</v>
      </c>
      <c r="E239" s="272" t="s">
        <v>3074</v>
      </c>
      <c r="F239" s="273" t="s">
        <v>2917</v>
      </c>
      <c r="G239" s="274" t="s">
        <v>19</v>
      </c>
      <c r="H239" s="275">
        <v>0</v>
      </c>
      <c r="I239" s="276"/>
      <c r="J239" s="277">
        <f>ROUND(I239*H239,2)</f>
        <v>0</v>
      </c>
      <c r="K239" s="273" t="s">
        <v>19</v>
      </c>
      <c r="L239" s="278"/>
      <c r="M239" s="279" t="s">
        <v>19</v>
      </c>
      <c r="N239" s="280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211</v>
      </c>
      <c r="AT239" s="226" t="s">
        <v>715</v>
      </c>
      <c r="AU239" s="226" t="s">
        <v>77</v>
      </c>
      <c r="AY239" s="20" t="s">
        <v>161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168</v>
      </c>
      <c r="BM239" s="226" t="s">
        <v>2038</v>
      </c>
    </row>
    <row r="240" s="2" customFormat="1" ht="16.5" customHeight="1">
      <c r="A240" s="41"/>
      <c r="B240" s="42"/>
      <c r="C240" s="271" t="s">
        <v>1362</v>
      </c>
      <c r="D240" s="271" t="s">
        <v>715</v>
      </c>
      <c r="E240" s="272" t="s">
        <v>2918</v>
      </c>
      <c r="F240" s="273" t="s">
        <v>2919</v>
      </c>
      <c r="G240" s="274" t="s">
        <v>166</v>
      </c>
      <c r="H240" s="275">
        <v>1.6000000000000001</v>
      </c>
      <c r="I240" s="276"/>
      <c r="J240" s="277">
        <f>ROUND(I240*H240,2)</f>
        <v>0</v>
      </c>
      <c r="K240" s="273" t="s">
        <v>19</v>
      </c>
      <c r="L240" s="278"/>
      <c r="M240" s="279" t="s">
        <v>19</v>
      </c>
      <c r="N240" s="280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211</v>
      </c>
      <c r="AT240" s="226" t="s">
        <v>715</v>
      </c>
      <c r="AU240" s="226" t="s">
        <v>77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168</v>
      </c>
      <c r="BM240" s="226" t="s">
        <v>2049</v>
      </c>
    </row>
    <row r="241" s="2" customFormat="1" ht="16.5" customHeight="1">
      <c r="A241" s="41"/>
      <c r="B241" s="42"/>
      <c r="C241" s="271" t="s">
        <v>1367</v>
      </c>
      <c r="D241" s="271" t="s">
        <v>715</v>
      </c>
      <c r="E241" s="272" t="s">
        <v>2920</v>
      </c>
      <c r="F241" s="273" t="s">
        <v>2921</v>
      </c>
      <c r="G241" s="274" t="s">
        <v>166</v>
      </c>
      <c r="H241" s="275">
        <v>0.10000000000000001</v>
      </c>
      <c r="I241" s="276"/>
      <c r="J241" s="277">
        <f>ROUND(I241*H241,2)</f>
        <v>0</v>
      </c>
      <c r="K241" s="273" t="s">
        <v>19</v>
      </c>
      <c r="L241" s="278"/>
      <c r="M241" s="279" t="s">
        <v>19</v>
      </c>
      <c r="N241" s="280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211</v>
      </c>
      <c r="AT241" s="226" t="s">
        <v>715</v>
      </c>
      <c r="AU241" s="226" t="s">
        <v>77</v>
      </c>
      <c r="AY241" s="20" t="s">
        <v>161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168</v>
      </c>
      <c r="BM241" s="226" t="s">
        <v>2061</v>
      </c>
    </row>
    <row r="242" s="2" customFormat="1" ht="16.5" customHeight="1">
      <c r="A242" s="41"/>
      <c r="B242" s="42"/>
      <c r="C242" s="215" t="s">
        <v>1372</v>
      </c>
      <c r="D242" s="215" t="s">
        <v>163</v>
      </c>
      <c r="E242" s="216" t="s">
        <v>2922</v>
      </c>
      <c r="F242" s="217" t="s">
        <v>2923</v>
      </c>
      <c r="G242" s="218" t="s">
        <v>166</v>
      </c>
      <c r="H242" s="219">
        <v>1.7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77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2073</v>
      </c>
    </row>
    <row r="243" s="2" customFormat="1" ht="33" customHeight="1">
      <c r="A243" s="41"/>
      <c r="B243" s="42"/>
      <c r="C243" s="271" t="s">
        <v>1378</v>
      </c>
      <c r="D243" s="271" t="s">
        <v>715</v>
      </c>
      <c r="E243" s="272" t="s">
        <v>3075</v>
      </c>
      <c r="F243" s="273" t="s">
        <v>2925</v>
      </c>
      <c r="G243" s="274" t="s">
        <v>19</v>
      </c>
      <c r="H243" s="275">
        <v>0</v>
      </c>
      <c r="I243" s="276"/>
      <c r="J243" s="277">
        <f>ROUND(I243*H243,2)</f>
        <v>0</v>
      </c>
      <c r="K243" s="273" t="s">
        <v>19</v>
      </c>
      <c r="L243" s="278"/>
      <c r="M243" s="279" t="s">
        <v>19</v>
      </c>
      <c r="N243" s="280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211</v>
      </c>
      <c r="AT243" s="226" t="s">
        <v>715</v>
      </c>
      <c r="AU243" s="226" t="s">
        <v>77</v>
      </c>
      <c r="AY243" s="20" t="s">
        <v>161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168</v>
      </c>
      <c r="BM243" s="226" t="s">
        <v>2085</v>
      </c>
    </row>
    <row r="244" s="2" customFormat="1" ht="16.5" customHeight="1">
      <c r="A244" s="41"/>
      <c r="B244" s="42"/>
      <c r="C244" s="271" t="s">
        <v>1384</v>
      </c>
      <c r="D244" s="271" t="s">
        <v>715</v>
      </c>
      <c r="E244" s="272" t="s">
        <v>3005</v>
      </c>
      <c r="F244" s="273" t="s">
        <v>3006</v>
      </c>
      <c r="G244" s="274" t="s">
        <v>2928</v>
      </c>
      <c r="H244" s="275">
        <v>4.0999999999999996</v>
      </c>
      <c r="I244" s="276"/>
      <c r="J244" s="277">
        <f>ROUND(I244*H244,2)</f>
        <v>0</v>
      </c>
      <c r="K244" s="273" t="s">
        <v>19</v>
      </c>
      <c r="L244" s="278"/>
      <c r="M244" s="279" t="s">
        <v>19</v>
      </c>
      <c r="N244" s="280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211</v>
      </c>
      <c r="AT244" s="226" t="s">
        <v>715</v>
      </c>
      <c r="AU244" s="226" t="s">
        <v>77</v>
      </c>
      <c r="AY244" s="20" t="s">
        <v>161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168</v>
      </c>
      <c r="BM244" s="226" t="s">
        <v>2098</v>
      </c>
    </row>
    <row r="245" s="2" customFormat="1" ht="16.5" customHeight="1">
      <c r="A245" s="41"/>
      <c r="B245" s="42"/>
      <c r="C245" s="271" t="s">
        <v>1390</v>
      </c>
      <c r="D245" s="271" t="s">
        <v>715</v>
      </c>
      <c r="E245" s="272" t="s">
        <v>3007</v>
      </c>
      <c r="F245" s="273" t="s">
        <v>3008</v>
      </c>
      <c r="G245" s="274" t="s">
        <v>2928</v>
      </c>
      <c r="H245" s="275">
        <v>0.90000000000000002</v>
      </c>
      <c r="I245" s="276"/>
      <c r="J245" s="277">
        <f>ROUND(I245*H245,2)</f>
        <v>0</v>
      </c>
      <c r="K245" s="273" t="s">
        <v>19</v>
      </c>
      <c r="L245" s="278"/>
      <c r="M245" s="279" t="s">
        <v>19</v>
      </c>
      <c r="N245" s="280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211</v>
      </c>
      <c r="AT245" s="226" t="s">
        <v>715</v>
      </c>
      <c r="AU245" s="226" t="s">
        <v>77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2111</v>
      </c>
    </row>
    <row r="246" s="2" customFormat="1" ht="16.5" customHeight="1">
      <c r="A246" s="41"/>
      <c r="B246" s="42"/>
      <c r="C246" s="271" t="s">
        <v>610</v>
      </c>
      <c r="D246" s="271" t="s">
        <v>715</v>
      </c>
      <c r="E246" s="272" t="s">
        <v>2926</v>
      </c>
      <c r="F246" s="273" t="s">
        <v>2927</v>
      </c>
      <c r="G246" s="274" t="s">
        <v>2928</v>
      </c>
      <c r="H246" s="275">
        <v>10.5</v>
      </c>
      <c r="I246" s="276"/>
      <c r="J246" s="277">
        <f>ROUND(I246*H246,2)</f>
        <v>0</v>
      </c>
      <c r="K246" s="273" t="s">
        <v>19</v>
      </c>
      <c r="L246" s="278"/>
      <c r="M246" s="279" t="s">
        <v>19</v>
      </c>
      <c r="N246" s="280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211</v>
      </c>
      <c r="AT246" s="226" t="s">
        <v>715</v>
      </c>
      <c r="AU246" s="226" t="s">
        <v>77</v>
      </c>
      <c r="AY246" s="20" t="s">
        <v>161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168</v>
      </c>
      <c r="BM246" s="226" t="s">
        <v>2123</v>
      </c>
    </row>
    <row r="247" s="2" customFormat="1" ht="16.5" customHeight="1">
      <c r="A247" s="41"/>
      <c r="B247" s="42"/>
      <c r="C247" s="271" t="s">
        <v>1398</v>
      </c>
      <c r="D247" s="271" t="s">
        <v>715</v>
      </c>
      <c r="E247" s="272" t="s">
        <v>2929</v>
      </c>
      <c r="F247" s="273" t="s">
        <v>2930</v>
      </c>
      <c r="G247" s="274" t="s">
        <v>2928</v>
      </c>
      <c r="H247" s="275">
        <v>3.5</v>
      </c>
      <c r="I247" s="276"/>
      <c r="J247" s="277">
        <f>ROUND(I247*H247,2)</f>
        <v>0</v>
      </c>
      <c r="K247" s="273" t="s">
        <v>19</v>
      </c>
      <c r="L247" s="278"/>
      <c r="M247" s="279" t="s">
        <v>19</v>
      </c>
      <c r="N247" s="280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211</v>
      </c>
      <c r="AT247" s="226" t="s">
        <v>715</v>
      </c>
      <c r="AU247" s="226" t="s">
        <v>77</v>
      </c>
      <c r="AY247" s="20" t="s">
        <v>161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168</v>
      </c>
      <c r="BM247" s="226" t="s">
        <v>2134</v>
      </c>
    </row>
    <row r="248" s="2" customFormat="1" ht="16.5" customHeight="1">
      <c r="A248" s="41"/>
      <c r="B248" s="42"/>
      <c r="C248" s="215" t="s">
        <v>1403</v>
      </c>
      <c r="D248" s="215" t="s">
        <v>163</v>
      </c>
      <c r="E248" s="216" t="s">
        <v>2931</v>
      </c>
      <c r="F248" s="217" t="s">
        <v>2932</v>
      </c>
      <c r="G248" s="218" t="s">
        <v>2928</v>
      </c>
      <c r="H248" s="219">
        <v>18.5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168</v>
      </c>
      <c r="AT248" s="226" t="s">
        <v>163</v>
      </c>
      <c r="AU248" s="226" t="s">
        <v>77</v>
      </c>
      <c r="AY248" s="20" t="s">
        <v>161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168</v>
      </c>
      <c r="BM248" s="226" t="s">
        <v>2146</v>
      </c>
    </row>
    <row r="249" s="2" customFormat="1">
      <c r="A249" s="41"/>
      <c r="B249" s="42"/>
      <c r="C249" s="43"/>
      <c r="D249" s="233" t="s">
        <v>176</v>
      </c>
      <c r="E249" s="43"/>
      <c r="F249" s="234" t="s">
        <v>2933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176</v>
      </c>
      <c r="AU249" s="20" t="s">
        <v>77</v>
      </c>
    </row>
    <row r="250" s="2" customFormat="1" ht="24.15" customHeight="1">
      <c r="A250" s="41"/>
      <c r="B250" s="42"/>
      <c r="C250" s="271" t="s">
        <v>1409</v>
      </c>
      <c r="D250" s="271" t="s">
        <v>715</v>
      </c>
      <c r="E250" s="272" t="s">
        <v>3076</v>
      </c>
      <c r="F250" s="273" t="s">
        <v>2935</v>
      </c>
      <c r="G250" s="274" t="s">
        <v>166</v>
      </c>
      <c r="H250" s="275">
        <v>2.1000000000000001</v>
      </c>
      <c r="I250" s="276"/>
      <c r="J250" s="277">
        <f>ROUND(I250*H250,2)</f>
        <v>0</v>
      </c>
      <c r="K250" s="273" t="s">
        <v>19</v>
      </c>
      <c r="L250" s="278"/>
      <c r="M250" s="279" t="s">
        <v>19</v>
      </c>
      <c r="N250" s="280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211</v>
      </c>
      <c r="AT250" s="226" t="s">
        <v>715</v>
      </c>
      <c r="AU250" s="226" t="s">
        <v>77</v>
      </c>
      <c r="AY250" s="20" t="s">
        <v>161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168</v>
      </c>
      <c r="BM250" s="226" t="s">
        <v>2156</v>
      </c>
    </row>
    <row r="251" s="2" customFormat="1" ht="16.5" customHeight="1">
      <c r="A251" s="41"/>
      <c r="B251" s="42"/>
      <c r="C251" s="215" t="s">
        <v>1414</v>
      </c>
      <c r="D251" s="215" t="s">
        <v>163</v>
      </c>
      <c r="E251" s="216" t="s">
        <v>2936</v>
      </c>
      <c r="F251" s="217" t="s">
        <v>2937</v>
      </c>
      <c r="G251" s="218" t="s">
        <v>166</v>
      </c>
      <c r="H251" s="219">
        <v>2.1000000000000001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168</v>
      </c>
      <c r="AT251" s="226" t="s">
        <v>163</v>
      </c>
      <c r="AU251" s="226" t="s">
        <v>77</v>
      </c>
      <c r="AY251" s="20" t="s">
        <v>161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168</v>
      </c>
      <c r="BM251" s="226" t="s">
        <v>2167</v>
      </c>
    </row>
    <row r="252" s="2" customFormat="1" ht="16.5" customHeight="1">
      <c r="A252" s="41"/>
      <c r="B252" s="42"/>
      <c r="C252" s="271" t="s">
        <v>1420</v>
      </c>
      <c r="D252" s="271" t="s">
        <v>715</v>
      </c>
      <c r="E252" s="272" t="s">
        <v>3077</v>
      </c>
      <c r="F252" s="273" t="s">
        <v>2939</v>
      </c>
      <c r="G252" s="274" t="s">
        <v>2940</v>
      </c>
      <c r="H252" s="275">
        <v>65</v>
      </c>
      <c r="I252" s="276"/>
      <c r="J252" s="277">
        <f>ROUND(I252*H252,2)</f>
        <v>0</v>
      </c>
      <c r="K252" s="273" t="s">
        <v>19</v>
      </c>
      <c r="L252" s="278"/>
      <c r="M252" s="279" t="s">
        <v>19</v>
      </c>
      <c r="N252" s="280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211</v>
      </c>
      <c r="AT252" s="226" t="s">
        <v>715</v>
      </c>
      <c r="AU252" s="226" t="s">
        <v>77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168</v>
      </c>
      <c r="BM252" s="226" t="s">
        <v>2178</v>
      </c>
    </row>
    <row r="253" s="2" customFormat="1" ht="16.5" customHeight="1">
      <c r="A253" s="41"/>
      <c r="B253" s="42"/>
      <c r="C253" s="271" t="s">
        <v>1426</v>
      </c>
      <c r="D253" s="271" t="s">
        <v>715</v>
      </c>
      <c r="E253" s="272" t="s">
        <v>3078</v>
      </c>
      <c r="F253" s="273" t="s">
        <v>2942</v>
      </c>
      <c r="G253" s="274" t="s">
        <v>2940</v>
      </c>
      <c r="H253" s="275">
        <v>22.75</v>
      </c>
      <c r="I253" s="276"/>
      <c r="J253" s="277">
        <f>ROUND(I253*H253,2)</f>
        <v>0</v>
      </c>
      <c r="K253" s="273" t="s">
        <v>19</v>
      </c>
      <c r="L253" s="278"/>
      <c r="M253" s="279" t="s">
        <v>19</v>
      </c>
      <c r="N253" s="280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211</v>
      </c>
      <c r="AT253" s="226" t="s">
        <v>715</v>
      </c>
      <c r="AU253" s="226" t="s">
        <v>77</v>
      </c>
      <c r="AY253" s="20" t="s">
        <v>161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168</v>
      </c>
      <c r="BM253" s="226" t="s">
        <v>2191</v>
      </c>
    </row>
    <row r="254" s="12" customFormat="1" ht="25.92" customHeight="1">
      <c r="A254" s="12"/>
      <c r="B254" s="199"/>
      <c r="C254" s="200"/>
      <c r="D254" s="201" t="s">
        <v>68</v>
      </c>
      <c r="E254" s="202" t="s">
        <v>3079</v>
      </c>
      <c r="F254" s="202" t="s">
        <v>3080</v>
      </c>
      <c r="G254" s="200"/>
      <c r="H254" s="200"/>
      <c r="I254" s="203"/>
      <c r="J254" s="204">
        <f>BK254</f>
        <v>0</v>
      </c>
      <c r="K254" s="200"/>
      <c r="L254" s="205"/>
      <c r="M254" s="206"/>
      <c r="N254" s="207"/>
      <c r="O254" s="207"/>
      <c r="P254" s="208">
        <f>SUM(P255:P263)</f>
        <v>0</v>
      </c>
      <c r="Q254" s="207"/>
      <c r="R254" s="208">
        <f>SUM(R255:R263)</f>
        <v>0</v>
      </c>
      <c r="S254" s="207"/>
      <c r="T254" s="209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77</v>
      </c>
      <c r="AT254" s="211" t="s">
        <v>68</v>
      </c>
      <c r="AU254" s="211" t="s">
        <v>69</v>
      </c>
      <c r="AY254" s="210" t="s">
        <v>161</v>
      </c>
      <c r="BK254" s="212">
        <f>SUM(BK255:BK263)</f>
        <v>0</v>
      </c>
    </row>
    <row r="255" s="2" customFormat="1" ht="16.5" customHeight="1">
      <c r="A255" s="41"/>
      <c r="B255" s="42"/>
      <c r="C255" s="215" t="s">
        <v>1431</v>
      </c>
      <c r="D255" s="215" t="s">
        <v>163</v>
      </c>
      <c r="E255" s="216" t="s">
        <v>3081</v>
      </c>
      <c r="F255" s="217" t="s">
        <v>3082</v>
      </c>
      <c r="G255" s="218" t="s">
        <v>2886</v>
      </c>
      <c r="H255" s="219">
        <v>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168</v>
      </c>
      <c r="AT255" s="226" t="s">
        <v>163</v>
      </c>
      <c r="AU255" s="226" t="s">
        <v>77</v>
      </c>
      <c r="AY255" s="20" t="s">
        <v>161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168</v>
      </c>
      <c r="BM255" s="226" t="s">
        <v>3083</v>
      </c>
    </row>
    <row r="256" s="2" customFormat="1" ht="16.5" customHeight="1">
      <c r="A256" s="41"/>
      <c r="B256" s="42"/>
      <c r="C256" s="215" t="s">
        <v>1436</v>
      </c>
      <c r="D256" s="215" t="s">
        <v>163</v>
      </c>
      <c r="E256" s="216" t="s">
        <v>3084</v>
      </c>
      <c r="F256" s="217" t="s">
        <v>3085</v>
      </c>
      <c r="G256" s="218" t="s">
        <v>3086</v>
      </c>
      <c r="H256" s="219">
        <v>72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168</v>
      </c>
      <c r="AT256" s="226" t="s">
        <v>163</v>
      </c>
      <c r="AU256" s="226" t="s">
        <v>77</v>
      </c>
      <c r="AY256" s="20" t="s">
        <v>161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168</v>
      </c>
      <c r="BM256" s="226" t="s">
        <v>3087</v>
      </c>
    </row>
    <row r="257" s="2" customFormat="1" ht="16.5" customHeight="1">
      <c r="A257" s="41"/>
      <c r="B257" s="42"/>
      <c r="C257" s="215" t="s">
        <v>1441</v>
      </c>
      <c r="D257" s="215" t="s">
        <v>163</v>
      </c>
      <c r="E257" s="216" t="s">
        <v>3088</v>
      </c>
      <c r="F257" s="217" t="s">
        <v>3089</v>
      </c>
      <c r="G257" s="218" t="s">
        <v>3086</v>
      </c>
      <c r="H257" s="219">
        <v>72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168</v>
      </c>
      <c r="AT257" s="226" t="s">
        <v>163</v>
      </c>
      <c r="AU257" s="226" t="s">
        <v>77</v>
      </c>
      <c r="AY257" s="20" t="s">
        <v>161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168</v>
      </c>
      <c r="BM257" s="226" t="s">
        <v>3090</v>
      </c>
    </row>
    <row r="258" s="2" customFormat="1" ht="16.5" customHeight="1">
      <c r="A258" s="41"/>
      <c r="B258" s="42"/>
      <c r="C258" s="215" t="s">
        <v>1447</v>
      </c>
      <c r="D258" s="215" t="s">
        <v>163</v>
      </c>
      <c r="E258" s="216" t="s">
        <v>3091</v>
      </c>
      <c r="F258" s="217" t="s">
        <v>3092</v>
      </c>
      <c r="G258" s="218" t="s">
        <v>3086</v>
      </c>
      <c r="H258" s="219">
        <v>4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168</v>
      </c>
      <c r="AT258" s="226" t="s">
        <v>163</v>
      </c>
      <c r="AU258" s="226" t="s">
        <v>77</v>
      </c>
      <c r="AY258" s="20" t="s">
        <v>161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168</v>
      </c>
      <c r="BM258" s="226" t="s">
        <v>3093</v>
      </c>
    </row>
    <row r="259" s="2" customFormat="1" ht="16.5" customHeight="1">
      <c r="A259" s="41"/>
      <c r="B259" s="42"/>
      <c r="C259" s="215" t="s">
        <v>1451</v>
      </c>
      <c r="D259" s="215" t="s">
        <v>163</v>
      </c>
      <c r="E259" s="216" t="s">
        <v>3094</v>
      </c>
      <c r="F259" s="217" t="s">
        <v>3095</v>
      </c>
      <c r="G259" s="218" t="s">
        <v>2886</v>
      </c>
      <c r="H259" s="219">
        <v>1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168</v>
      </c>
      <c r="AT259" s="226" t="s">
        <v>163</v>
      </c>
      <c r="AU259" s="226" t="s">
        <v>77</v>
      </c>
      <c r="AY259" s="20" t="s">
        <v>161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168</v>
      </c>
      <c r="BM259" s="226" t="s">
        <v>3096</v>
      </c>
    </row>
    <row r="260" s="2" customFormat="1" ht="16.5" customHeight="1">
      <c r="A260" s="41"/>
      <c r="B260" s="42"/>
      <c r="C260" s="215" t="s">
        <v>1456</v>
      </c>
      <c r="D260" s="215" t="s">
        <v>163</v>
      </c>
      <c r="E260" s="216" t="s">
        <v>3097</v>
      </c>
      <c r="F260" s="217" t="s">
        <v>3098</v>
      </c>
      <c r="G260" s="218" t="s">
        <v>2886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168</v>
      </c>
      <c r="AT260" s="226" t="s">
        <v>163</v>
      </c>
      <c r="AU260" s="226" t="s">
        <v>77</v>
      </c>
      <c r="AY260" s="20" t="s">
        <v>161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168</v>
      </c>
      <c r="BM260" s="226" t="s">
        <v>3099</v>
      </c>
    </row>
    <row r="261" s="2" customFormat="1" ht="16.5" customHeight="1">
      <c r="A261" s="41"/>
      <c r="B261" s="42"/>
      <c r="C261" s="215" t="s">
        <v>1461</v>
      </c>
      <c r="D261" s="215" t="s">
        <v>163</v>
      </c>
      <c r="E261" s="216" t="s">
        <v>3100</v>
      </c>
      <c r="F261" s="217" t="s">
        <v>2868</v>
      </c>
      <c r="G261" s="218" t="s">
        <v>1476</v>
      </c>
      <c r="H261" s="219">
        <v>1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168</v>
      </c>
      <c r="AT261" s="226" t="s">
        <v>163</v>
      </c>
      <c r="AU261" s="226" t="s">
        <v>77</v>
      </c>
      <c r="AY261" s="20" t="s">
        <v>161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168</v>
      </c>
      <c r="BM261" s="226" t="s">
        <v>3101</v>
      </c>
    </row>
    <row r="262" s="2" customFormat="1">
      <c r="A262" s="41"/>
      <c r="B262" s="42"/>
      <c r="C262" s="43"/>
      <c r="D262" s="233" t="s">
        <v>176</v>
      </c>
      <c r="E262" s="43"/>
      <c r="F262" s="234" t="s">
        <v>2871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176</v>
      </c>
      <c r="AU262" s="20" t="s">
        <v>77</v>
      </c>
    </row>
    <row r="263" s="2" customFormat="1" ht="16.5" customHeight="1">
      <c r="A263" s="41"/>
      <c r="B263" s="42"/>
      <c r="C263" s="215" t="s">
        <v>1467</v>
      </c>
      <c r="D263" s="215" t="s">
        <v>163</v>
      </c>
      <c r="E263" s="216" t="s">
        <v>3102</v>
      </c>
      <c r="F263" s="217" t="s">
        <v>3103</v>
      </c>
      <c r="G263" s="218" t="s">
        <v>1476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96" t="s">
        <v>19</v>
      </c>
      <c r="N263" s="297" t="s">
        <v>40</v>
      </c>
      <c r="O263" s="294"/>
      <c r="P263" s="298">
        <f>O263*H263</f>
        <v>0</v>
      </c>
      <c r="Q263" s="298">
        <v>0</v>
      </c>
      <c r="R263" s="298">
        <f>Q263*H263</f>
        <v>0</v>
      </c>
      <c r="S263" s="298">
        <v>0</v>
      </c>
      <c r="T263" s="29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168</v>
      </c>
      <c r="AT263" s="226" t="s">
        <v>163</v>
      </c>
      <c r="AU263" s="226" t="s">
        <v>77</v>
      </c>
      <c r="AY263" s="20" t="s">
        <v>161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168</v>
      </c>
      <c r="BM263" s="226" t="s">
        <v>3104</v>
      </c>
    </row>
    <row r="264" s="2" customFormat="1" ht="6.96" customHeight="1">
      <c r="A264" s="41"/>
      <c r="B264" s="62"/>
      <c r="C264" s="63"/>
      <c r="D264" s="63"/>
      <c r="E264" s="63"/>
      <c r="F264" s="63"/>
      <c r="G264" s="63"/>
      <c r="H264" s="63"/>
      <c r="I264" s="63"/>
      <c r="J264" s="63"/>
      <c r="K264" s="63"/>
      <c r="L264" s="47"/>
      <c r="M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</sheetData>
  <sheetProtection sheet="1" autoFilter="0" formatColumns="0" formatRows="0" objects="1" scenarios="1" spinCount="100000" saltValue="RX+WtTgnnUreP6jTJmhtffAutdnRw4CpYmCivIwpxQErYO5eWdo/jOipqTZrijA1EDetKIkESr+mSq0qWuvTzg==" hashValue="4IzfNsRjDytIZCP1eWDbtsWKuTQOLSSv8O+SoSfPgQ7cBk1Y1seZpk23Crov2tpdFeRyMZfeufEQsXhShRLUuA==" algorithmName="SHA-512" password="C7B2"/>
  <autoFilter ref="C90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3105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ROUND((SUM(BE99:BE1230)),  2)</f>
        <v>0</v>
      </c>
      <c r="G35" s="41"/>
      <c r="H35" s="41"/>
      <c r="I35" s="160">
        <v>0.20999999999999999</v>
      </c>
      <c r="J35" s="159">
        <f>ROUND(((SUM(BE99:BE1230))*I35),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ROUND((SUM(BF99:BF1230)),  2)</f>
        <v>0</v>
      </c>
      <c r="G36" s="41"/>
      <c r="H36" s="41"/>
      <c r="I36" s="160">
        <v>0.14999999999999999</v>
      </c>
      <c r="J36" s="159">
        <f>ROUND(((SUM(BF99:BF1230))*I36),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ROUND((SUM(BG99:BG1230)),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ROUND((SUM(BH99:BH1230)),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ROUND((SUM(BI99:BI1230)),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SO 01.4 - Vytápění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J101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138</v>
      </c>
      <c r="E66" s="185"/>
      <c r="F66" s="185"/>
      <c r="G66" s="185"/>
      <c r="H66" s="185"/>
      <c r="I66" s="185"/>
      <c r="J66" s="186">
        <f>J117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3106</v>
      </c>
      <c r="E67" s="185"/>
      <c r="F67" s="185"/>
      <c r="G67" s="185"/>
      <c r="H67" s="185"/>
      <c r="I67" s="185"/>
      <c r="J67" s="186">
        <f>J177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3107</v>
      </c>
      <c r="E68" s="185"/>
      <c r="F68" s="185"/>
      <c r="G68" s="185"/>
      <c r="H68" s="185"/>
      <c r="I68" s="185"/>
      <c r="J68" s="186">
        <f>J178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140</v>
      </c>
      <c r="E69" s="180"/>
      <c r="F69" s="180"/>
      <c r="G69" s="180"/>
      <c r="H69" s="180"/>
      <c r="I69" s="180"/>
      <c r="J69" s="181">
        <f>J338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653</v>
      </c>
      <c r="E70" s="185"/>
      <c r="F70" s="185"/>
      <c r="G70" s="185"/>
      <c r="H70" s="185"/>
      <c r="I70" s="185"/>
      <c r="J70" s="186">
        <f>J339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3108</v>
      </c>
      <c r="E71" s="185"/>
      <c r="F71" s="185"/>
      <c r="G71" s="185"/>
      <c r="H71" s="185"/>
      <c r="I71" s="185"/>
      <c r="J71" s="186">
        <f>J390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3109</v>
      </c>
      <c r="E72" s="185"/>
      <c r="F72" s="185"/>
      <c r="G72" s="185"/>
      <c r="H72" s="185"/>
      <c r="I72" s="185"/>
      <c r="J72" s="186">
        <f>J406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3110</v>
      </c>
      <c r="E73" s="185"/>
      <c r="F73" s="185"/>
      <c r="G73" s="185"/>
      <c r="H73" s="185"/>
      <c r="I73" s="185"/>
      <c r="J73" s="186">
        <f>J442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3111</v>
      </c>
      <c r="E74" s="185"/>
      <c r="F74" s="185"/>
      <c r="G74" s="185"/>
      <c r="H74" s="185"/>
      <c r="I74" s="185"/>
      <c r="J74" s="186">
        <f>J480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3112</v>
      </c>
      <c r="E75" s="185"/>
      <c r="F75" s="185"/>
      <c r="G75" s="185"/>
      <c r="H75" s="185"/>
      <c r="I75" s="185"/>
      <c r="J75" s="186">
        <f>J527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654</v>
      </c>
      <c r="E76" s="185"/>
      <c r="F76" s="185"/>
      <c r="G76" s="185"/>
      <c r="H76" s="185"/>
      <c r="I76" s="185"/>
      <c r="J76" s="186">
        <f>J965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3113</v>
      </c>
      <c r="E77" s="180"/>
      <c r="F77" s="180"/>
      <c r="G77" s="180"/>
      <c r="H77" s="180"/>
      <c r="I77" s="180"/>
      <c r="J77" s="181">
        <f>J1207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146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2" t="str">
        <f>E7</f>
        <v>Stavební úpravy základní školy Žitomířská - úprava 21.10. 2024</v>
      </c>
      <c r="F87" s="35"/>
      <c r="G87" s="35"/>
      <c r="H87" s="35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123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2" t="s">
        <v>620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624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04 - SO 01.4 - Vytápění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 xml:space="preserve"> Český Brod k.ú. 622737</v>
      </c>
      <c r="G93" s="43"/>
      <c r="H93" s="43"/>
      <c r="I93" s="35" t="s">
        <v>23</v>
      </c>
      <c r="J93" s="75" t="str">
        <f>IF(J14="","",J14)</f>
        <v>9. 8. 2024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25</v>
      </c>
      <c r="D95" s="43"/>
      <c r="E95" s="43"/>
      <c r="F95" s="30" t="str">
        <f>E17</f>
        <v>Město Český Brod</v>
      </c>
      <c r="G95" s="43"/>
      <c r="H95" s="43"/>
      <c r="I95" s="35" t="s">
        <v>30</v>
      </c>
      <c r="J95" s="39" t="str">
        <f>E23</f>
        <v>GREBNER spol. s r.o.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28</v>
      </c>
      <c r="D96" s="43"/>
      <c r="E96" s="43"/>
      <c r="F96" s="30" t="str">
        <f>IF(E20="","",E20)</f>
        <v>Vyplň údaj</v>
      </c>
      <c r="G96" s="43"/>
      <c r="H96" s="43"/>
      <c r="I96" s="35" t="s">
        <v>32</v>
      </c>
      <c r="J96" s="39" t="str">
        <f>E26</f>
        <v xml:space="preserve"> 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8"/>
      <c r="B98" s="189"/>
      <c r="C98" s="190" t="s">
        <v>147</v>
      </c>
      <c r="D98" s="191" t="s">
        <v>54</v>
      </c>
      <c r="E98" s="191" t="s">
        <v>50</v>
      </c>
      <c r="F98" s="191" t="s">
        <v>51</v>
      </c>
      <c r="G98" s="191" t="s">
        <v>148</v>
      </c>
      <c r="H98" s="191" t="s">
        <v>149</v>
      </c>
      <c r="I98" s="191" t="s">
        <v>150</v>
      </c>
      <c r="J98" s="191" t="s">
        <v>131</v>
      </c>
      <c r="K98" s="192" t="s">
        <v>151</v>
      </c>
      <c r="L98" s="193"/>
      <c r="M98" s="95" t="s">
        <v>19</v>
      </c>
      <c r="N98" s="96" t="s">
        <v>39</v>
      </c>
      <c r="O98" s="96" t="s">
        <v>152</v>
      </c>
      <c r="P98" s="96" t="s">
        <v>153</v>
      </c>
      <c r="Q98" s="96" t="s">
        <v>154</v>
      </c>
      <c r="R98" s="96" t="s">
        <v>155</v>
      </c>
      <c r="S98" s="96" t="s">
        <v>156</v>
      </c>
      <c r="T98" s="97" t="s">
        <v>157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1"/>
      <c r="B99" s="42"/>
      <c r="C99" s="102" t="s">
        <v>158</v>
      </c>
      <c r="D99" s="43"/>
      <c r="E99" s="43"/>
      <c r="F99" s="43"/>
      <c r="G99" s="43"/>
      <c r="H99" s="43"/>
      <c r="I99" s="43"/>
      <c r="J99" s="194">
        <f>BK99</f>
        <v>0</v>
      </c>
      <c r="K99" s="43"/>
      <c r="L99" s="47"/>
      <c r="M99" s="98"/>
      <c r="N99" s="195"/>
      <c r="O99" s="99"/>
      <c r="P99" s="196">
        <f>P100+P338+P1207</f>
        <v>0</v>
      </c>
      <c r="Q99" s="99"/>
      <c r="R99" s="196">
        <f>R100+R338+R1207</f>
        <v>1.4964104088000001</v>
      </c>
      <c r="S99" s="99"/>
      <c r="T99" s="197">
        <f>T100+T338+T1207</f>
        <v>2.8882076000000003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68</v>
      </c>
      <c r="AU99" s="20" t="s">
        <v>132</v>
      </c>
      <c r="BK99" s="198">
        <f>BK100+BK338+BK1207</f>
        <v>0</v>
      </c>
    </row>
    <row r="100" s="12" customFormat="1" ht="25.92" customHeight="1">
      <c r="A100" s="12"/>
      <c r="B100" s="199"/>
      <c r="C100" s="200"/>
      <c r="D100" s="201" t="s">
        <v>68</v>
      </c>
      <c r="E100" s="202" t="s">
        <v>159</v>
      </c>
      <c r="F100" s="202" t="s">
        <v>160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P101+P117+P177</f>
        <v>0</v>
      </c>
      <c r="Q100" s="207"/>
      <c r="R100" s="208">
        <f>R101+R117+R177</f>
        <v>0.37995870000000004</v>
      </c>
      <c r="S100" s="207"/>
      <c r="T100" s="209">
        <f>T101+T117+T177</f>
        <v>1.0002386000000001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77</v>
      </c>
      <c r="AT100" s="211" t="s">
        <v>68</v>
      </c>
      <c r="AU100" s="211" t="s">
        <v>69</v>
      </c>
      <c r="AY100" s="210" t="s">
        <v>161</v>
      </c>
      <c r="BK100" s="212">
        <f>BK101+BK117+BK177</f>
        <v>0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222</v>
      </c>
      <c r="F101" s="213" t="s">
        <v>246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SUM(P102:P116)</f>
        <v>0</v>
      </c>
      <c r="Q101" s="207"/>
      <c r="R101" s="208">
        <f>SUM(R102:R116)</f>
        <v>0</v>
      </c>
      <c r="S101" s="207"/>
      <c r="T101" s="209">
        <f>SUM(T102:T116)</f>
        <v>0.34401500000000002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77</v>
      </c>
      <c r="AT101" s="211" t="s">
        <v>68</v>
      </c>
      <c r="AU101" s="211" t="s">
        <v>77</v>
      </c>
      <c r="AY101" s="210" t="s">
        <v>161</v>
      </c>
      <c r="BK101" s="212">
        <f>SUM(BK102:BK116)</f>
        <v>0</v>
      </c>
    </row>
    <row r="102" s="2" customFormat="1" ht="24.15" customHeight="1">
      <c r="A102" s="41"/>
      <c r="B102" s="42"/>
      <c r="C102" s="215" t="s">
        <v>77</v>
      </c>
      <c r="D102" s="215" t="s">
        <v>163</v>
      </c>
      <c r="E102" s="216" t="s">
        <v>3114</v>
      </c>
      <c r="F102" s="217" t="s">
        <v>3115</v>
      </c>
      <c r="G102" s="218" t="s">
        <v>387</v>
      </c>
      <c r="H102" s="219">
        <v>1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0.0040000000000000001</v>
      </c>
      <c r="T102" s="225">
        <f>S102*H102</f>
        <v>0.0040000000000000001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3116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3117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19</v>
      </c>
      <c r="F104" s="238" t="s">
        <v>77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69</v>
      </c>
      <c r="AY104" s="245" t="s">
        <v>161</v>
      </c>
    </row>
    <row r="105" s="15" customFormat="1">
      <c r="A105" s="15"/>
      <c r="B105" s="256"/>
      <c r="C105" s="257"/>
      <c r="D105" s="233" t="s">
        <v>178</v>
      </c>
      <c r="E105" s="258" t="s">
        <v>19</v>
      </c>
      <c r="F105" s="259" t="s">
        <v>221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178</v>
      </c>
      <c r="AU105" s="266" t="s">
        <v>79</v>
      </c>
      <c r="AV105" s="15" t="s">
        <v>168</v>
      </c>
      <c r="AW105" s="15" t="s">
        <v>31</v>
      </c>
      <c r="AX105" s="15" t="s">
        <v>77</v>
      </c>
      <c r="AY105" s="266" t="s">
        <v>161</v>
      </c>
    </row>
    <row r="106" s="2" customFormat="1" ht="24.15" customHeight="1">
      <c r="A106" s="41"/>
      <c r="B106" s="42"/>
      <c r="C106" s="215" t="s">
        <v>79</v>
      </c>
      <c r="D106" s="215" t="s">
        <v>163</v>
      </c>
      <c r="E106" s="216" t="s">
        <v>3118</v>
      </c>
      <c r="F106" s="217" t="s">
        <v>3119</v>
      </c>
      <c r="G106" s="218" t="s">
        <v>387</v>
      </c>
      <c r="H106" s="219">
        <v>5</v>
      </c>
      <c r="I106" s="220"/>
      <c r="J106" s="221">
        <f>ROUND(I106*H106,2)</f>
        <v>0</v>
      </c>
      <c r="K106" s="217" t="s">
        <v>167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0.016</v>
      </c>
      <c r="T106" s="225">
        <f>S106*H106</f>
        <v>0.080000000000000002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3120</v>
      </c>
    </row>
    <row r="107" s="2" customFormat="1">
      <c r="A107" s="41"/>
      <c r="B107" s="42"/>
      <c r="C107" s="43"/>
      <c r="D107" s="228" t="s">
        <v>170</v>
      </c>
      <c r="E107" s="43"/>
      <c r="F107" s="229" t="s">
        <v>3121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170</v>
      </c>
      <c r="AU107" s="20" t="s">
        <v>79</v>
      </c>
    </row>
    <row r="108" s="13" customFormat="1">
      <c r="A108" s="13"/>
      <c r="B108" s="235"/>
      <c r="C108" s="236"/>
      <c r="D108" s="233" t="s">
        <v>178</v>
      </c>
      <c r="E108" s="237" t="s">
        <v>19</v>
      </c>
      <c r="F108" s="238" t="s">
        <v>3122</v>
      </c>
      <c r="G108" s="236"/>
      <c r="H108" s="239">
        <v>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178</v>
      </c>
      <c r="AU108" s="245" t="s">
        <v>79</v>
      </c>
      <c r="AV108" s="13" t="s">
        <v>79</v>
      </c>
      <c r="AW108" s="13" t="s">
        <v>31</v>
      </c>
      <c r="AX108" s="13" t="s">
        <v>69</v>
      </c>
      <c r="AY108" s="245" t="s">
        <v>161</v>
      </c>
    </row>
    <row r="109" s="15" customFormat="1">
      <c r="A109" s="15"/>
      <c r="B109" s="256"/>
      <c r="C109" s="257"/>
      <c r="D109" s="233" t="s">
        <v>178</v>
      </c>
      <c r="E109" s="258" t="s">
        <v>19</v>
      </c>
      <c r="F109" s="259" t="s">
        <v>221</v>
      </c>
      <c r="G109" s="257"/>
      <c r="H109" s="260">
        <v>5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178</v>
      </c>
      <c r="AU109" s="266" t="s">
        <v>79</v>
      </c>
      <c r="AV109" s="15" t="s">
        <v>168</v>
      </c>
      <c r="AW109" s="15" t="s">
        <v>31</v>
      </c>
      <c r="AX109" s="15" t="s">
        <v>77</v>
      </c>
      <c r="AY109" s="266" t="s">
        <v>161</v>
      </c>
    </row>
    <row r="110" s="2" customFormat="1" ht="24.15" customHeight="1">
      <c r="A110" s="41"/>
      <c r="B110" s="42"/>
      <c r="C110" s="215" t="s">
        <v>180</v>
      </c>
      <c r="D110" s="215" t="s">
        <v>163</v>
      </c>
      <c r="E110" s="216" t="s">
        <v>3123</v>
      </c>
      <c r="F110" s="217" t="s">
        <v>3124</v>
      </c>
      <c r="G110" s="218" t="s">
        <v>189</v>
      </c>
      <c r="H110" s="219">
        <v>13.685000000000001</v>
      </c>
      <c r="I110" s="220"/>
      <c r="J110" s="221">
        <f>ROUND(I110*H110,2)</f>
        <v>0</v>
      </c>
      <c r="K110" s="217" t="s">
        <v>167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0.019</v>
      </c>
      <c r="T110" s="225">
        <f>S110*H110</f>
        <v>0.260015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3125</v>
      </c>
    </row>
    <row r="111" s="2" customFormat="1">
      <c r="A111" s="41"/>
      <c r="B111" s="42"/>
      <c r="C111" s="43"/>
      <c r="D111" s="228" t="s">
        <v>170</v>
      </c>
      <c r="E111" s="43"/>
      <c r="F111" s="229" t="s">
        <v>3126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170</v>
      </c>
      <c r="AU111" s="20" t="s">
        <v>79</v>
      </c>
    </row>
    <row r="112" s="14" customFormat="1">
      <c r="A112" s="14"/>
      <c r="B112" s="246"/>
      <c r="C112" s="247"/>
      <c r="D112" s="233" t="s">
        <v>178</v>
      </c>
      <c r="E112" s="248" t="s">
        <v>19</v>
      </c>
      <c r="F112" s="249" t="s">
        <v>3127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178</v>
      </c>
      <c r="AU112" s="255" t="s">
        <v>79</v>
      </c>
      <c r="AV112" s="14" t="s">
        <v>77</v>
      </c>
      <c r="AW112" s="14" t="s">
        <v>31</v>
      </c>
      <c r="AX112" s="14" t="s">
        <v>69</v>
      </c>
      <c r="AY112" s="255" t="s">
        <v>161</v>
      </c>
    </row>
    <row r="113" s="14" customFormat="1">
      <c r="A113" s="14"/>
      <c r="B113" s="246"/>
      <c r="C113" s="247"/>
      <c r="D113" s="233" t="s">
        <v>178</v>
      </c>
      <c r="E113" s="248" t="s">
        <v>19</v>
      </c>
      <c r="F113" s="249" t="s">
        <v>3128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178</v>
      </c>
      <c r="AU113" s="255" t="s">
        <v>79</v>
      </c>
      <c r="AV113" s="14" t="s">
        <v>77</v>
      </c>
      <c r="AW113" s="14" t="s">
        <v>31</v>
      </c>
      <c r="AX113" s="14" t="s">
        <v>69</v>
      </c>
      <c r="AY113" s="255" t="s">
        <v>161</v>
      </c>
    </row>
    <row r="114" s="13" customFormat="1">
      <c r="A114" s="13"/>
      <c r="B114" s="235"/>
      <c r="C114" s="236"/>
      <c r="D114" s="233" t="s">
        <v>178</v>
      </c>
      <c r="E114" s="237" t="s">
        <v>19</v>
      </c>
      <c r="F114" s="238" t="s">
        <v>3129</v>
      </c>
      <c r="G114" s="236"/>
      <c r="H114" s="239">
        <v>32.200000000000003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178</v>
      </c>
      <c r="AU114" s="245" t="s">
        <v>79</v>
      </c>
      <c r="AV114" s="13" t="s">
        <v>79</v>
      </c>
      <c r="AW114" s="13" t="s">
        <v>31</v>
      </c>
      <c r="AX114" s="13" t="s">
        <v>69</v>
      </c>
      <c r="AY114" s="245" t="s">
        <v>161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3130</v>
      </c>
      <c r="G115" s="236"/>
      <c r="H115" s="239">
        <v>-18.515000000000001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69</v>
      </c>
      <c r="AY115" s="245" t="s">
        <v>161</v>
      </c>
    </row>
    <row r="116" s="15" customFormat="1">
      <c r="A116" s="15"/>
      <c r="B116" s="256"/>
      <c r="C116" s="257"/>
      <c r="D116" s="233" t="s">
        <v>178</v>
      </c>
      <c r="E116" s="258" t="s">
        <v>19</v>
      </c>
      <c r="F116" s="259" t="s">
        <v>221</v>
      </c>
      <c r="G116" s="257"/>
      <c r="H116" s="260">
        <v>13.685000000000001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178</v>
      </c>
      <c r="AU116" s="266" t="s">
        <v>79</v>
      </c>
      <c r="AV116" s="15" t="s">
        <v>168</v>
      </c>
      <c r="AW116" s="15" t="s">
        <v>31</v>
      </c>
      <c r="AX116" s="15" t="s">
        <v>77</v>
      </c>
      <c r="AY116" s="266" t="s">
        <v>161</v>
      </c>
    </row>
    <row r="117" s="12" customFormat="1" ht="22.8" customHeight="1">
      <c r="A117" s="12"/>
      <c r="B117" s="199"/>
      <c r="C117" s="200"/>
      <c r="D117" s="201" t="s">
        <v>68</v>
      </c>
      <c r="E117" s="213" t="s">
        <v>445</v>
      </c>
      <c r="F117" s="213" t="s">
        <v>446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SUM(P118:P176)</f>
        <v>0</v>
      </c>
      <c r="Q117" s="207"/>
      <c r="R117" s="208">
        <f>SUM(R118:R176)</f>
        <v>0</v>
      </c>
      <c r="S117" s="207"/>
      <c r="T117" s="209">
        <f>SUM(T118:T176)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77</v>
      </c>
      <c r="AT117" s="211" t="s">
        <v>68</v>
      </c>
      <c r="AU117" s="211" t="s">
        <v>77</v>
      </c>
      <c r="AY117" s="210" t="s">
        <v>161</v>
      </c>
      <c r="BK117" s="212">
        <f>SUM(BK118:BK176)</f>
        <v>0</v>
      </c>
    </row>
    <row r="118" s="2" customFormat="1" ht="24.15" customHeight="1">
      <c r="A118" s="41"/>
      <c r="B118" s="42"/>
      <c r="C118" s="215" t="s">
        <v>168</v>
      </c>
      <c r="D118" s="215" t="s">
        <v>163</v>
      </c>
      <c r="E118" s="216" t="s">
        <v>3131</v>
      </c>
      <c r="F118" s="217" t="s">
        <v>3132</v>
      </c>
      <c r="G118" s="218" t="s">
        <v>214</v>
      </c>
      <c r="H118" s="219">
        <v>0.371</v>
      </c>
      <c r="I118" s="220"/>
      <c r="J118" s="221">
        <f>ROUND(I118*H118,2)</f>
        <v>0</v>
      </c>
      <c r="K118" s="217" t="s">
        <v>167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3133</v>
      </c>
    </row>
    <row r="119" s="2" customFormat="1">
      <c r="A119" s="41"/>
      <c r="B119" s="42"/>
      <c r="C119" s="43"/>
      <c r="D119" s="228" t="s">
        <v>170</v>
      </c>
      <c r="E119" s="43"/>
      <c r="F119" s="229" t="s">
        <v>3134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170</v>
      </c>
      <c r="AU119" s="20" t="s">
        <v>79</v>
      </c>
    </row>
    <row r="120" s="14" customFormat="1">
      <c r="A120" s="14"/>
      <c r="B120" s="246"/>
      <c r="C120" s="247"/>
      <c r="D120" s="233" t="s">
        <v>178</v>
      </c>
      <c r="E120" s="248" t="s">
        <v>19</v>
      </c>
      <c r="F120" s="249" t="s">
        <v>3135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178</v>
      </c>
      <c r="AU120" s="255" t="s">
        <v>79</v>
      </c>
      <c r="AV120" s="14" t="s">
        <v>77</v>
      </c>
      <c r="AW120" s="14" t="s">
        <v>31</v>
      </c>
      <c r="AX120" s="14" t="s">
        <v>69</v>
      </c>
      <c r="AY120" s="255" t="s">
        <v>161</v>
      </c>
    </row>
    <row r="121" s="13" customFormat="1">
      <c r="A121" s="13"/>
      <c r="B121" s="235"/>
      <c r="C121" s="236"/>
      <c r="D121" s="233" t="s">
        <v>178</v>
      </c>
      <c r="E121" s="237" t="s">
        <v>19</v>
      </c>
      <c r="F121" s="238" t="s">
        <v>3136</v>
      </c>
      <c r="G121" s="236"/>
      <c r="H121" s="239">
        <v>0.61199999999999999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69</v>
      </c>
      <c r="AY121" s="245" t="s">
        <v>161</v>
      </c>
    </row>
    <row r="122" s="14" customFormat="1">
      <c r="A122" s="14"/>
      <c r="B122" s="246"/>
      <c r="C122" s="247"/>
      <c r="D122" s="233" t="s">
        <v>178</v>
      </c>
      <c r="E122" s="248" t="s">
        <v>19</v>
      </c>
      <c r="F122" s="249" t="s">
        <v>3137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178</v>
      </c>
      <c r="AU122" s="255" t="s">
        <v>79</v>
      </c>
      <c r="AV122" s="14" t="s">
        <v>77</v>
      </c>
      <c r="AW122" s="14" t="s">
        <v>31</v>
      </c>
      <c r="AX122" s="14" t="s">
        <v>69</v>
      </c>
      <c r="AY122" s="255" t="s">
        <v>161</v>
      </c>
    </row>
    <row r="123" s="13" customFormat="1">
      <c r="A123" s="13"/>
      <c r="B123" s="235"/>
      <c r="C123" s="236"/>
      <c r="D123" s="233" t="s">
        <v>178</v>
      </c>
      <c r="E123" s="237" t="s">
        <v>19</v>
      </c>
      <c r="F123" s="238" t="s">
        <v>3138</v>
      </c>
      <c r="G123" s="236"/>
      <c r="H123" s="239">
        <v>0.084000000000000005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178</v>
      </c>
      <c r="AU123" s="245" t="s">
        <v>79</v>
      </c>
      <c r="AV123" s="13" t="s">
        <v>79</v>
      </c>
      <c r="AW123" s="13" t="s">
        <v>31</v>
      </c>
      <c r="AX123" s="13" t="s">
        <v>69</v>
      </c>
      <c r="AY123" s="245" t="s">
        <v>161</v>
      </c>
    </row>
    <row r="124" s="13" customFormat="1">
      <c r="A124" s="13"/>
      <c r="B124" s="235"/>
      <c r="C124" s="236"/>
      <c r="D124" s="233" t="s">
        <v>178</v>
      </c>
      <c r="E124" s="237" t="s">
        <v>19</v>
      </c>
      <c r="F124" s="238" t="s">
        <v>3139</v>
      </c>
      <c r="G124" s="236"/>
      <c r="H124" s="239">
        <v>-0.32500000000000001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178</v>
      </c>
      <c r="AU124" s="245" t="s">
        <v>79</v>
      </c>
      <c r="AV124" s="13" t="s">
        <v>79</v>
      </c>
      <c r="AW124" s="13" t="s">
        <v>31</v>
      </c>
      <c r="AX124" s="13" t="s">
        <v>69</v>
      </c>
      <c r="AY124" s="245" t="s">
        <v>161</v>
      </c>
    </row>
    <row r="125" s="15" customFormat="1">
      <c r="A125" s="15"/>
      <c r="B125" s="256"/>
      <c r="C125" s="257"/>
      <c r="D125" s="233" t="s">
        <v>178</v>
      </c>
      <c r="E125" s="258" t="s">
        <v>19</v>
      </c>
      <c r="F125" s="259" t="s">
        <v>221</v>
      </c>
      <c r="G125" s="257"/>
      <c r="H125" s="260">
        <v>0.371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178</v>
      </c>
      <c r="AU125" s="266" t="s">
        <v>79</v>
      </c>
      <c r="AV125" s="15" t="s">
        <v>168</v>
      </c>
      <c r="AW125" s="15" t="s">
        <v>31</v>
      </c>
      <c r="AX125" s="15" t="s">
        <v>77</v>
      </c>
      <c r="AY125" s="266" t="s">
        <v>161</v>
      </c>
    </row>
    <row r="126" s="2" customFormat="1" ht="21.75" customHeight="1">
      <c r="A126" s="41"/>
      <c r="B126" s="42"/>
      <c r="C126" s="215" t="s">
        <v>192</v>
      </c>
      <c r="D126" s="215" t="s">
        <v>163</v>
      </c>
      <c r="E126" s="216" t="s">
        <v>454</v>
      </c>
      <c r="F126" s="217" t="s">
        <v>455</v>
      </c>
      <c r="G126" s="218" t="s">
        <v>214</v>
      </c>
      <c r="H126" s="219">
        <v>2.8730000000000002</v>
      </c>
      <c r="I126" s="220"/>
      <c r="J126" s="221">
        <f>ROUND(I126*H126,2)</f>
        <v>0</v>
      </c>
      <c r="K126" s="217" t="s">
        <v>167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3140</v>
      </c>
    </row>
    <row r="127" s="2" customFormat="1">
      <c r="A127" s="41"/>
      <c r="B127" s="42"/>
      <c r="C127" s="43"/>
      <c r="D127" s="228" t="s">
        <v>170</v>
      </c>
      <c r="E127" s="43"/>
      <c r="F127" s="229" t="s">
        <v>457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79</v>
      </c>
    </row>
    <row r="128" s="14" customFormat="1">
      <c r="A128" s="14"/>
      <c r="B128" s="246"/>
      <c r="C128" s="247"/>
      <c r="D128" s="233" t="s">
        <v>178</v>
      </c>
      <c r="E128" s="248" t="s">
        <v>19</v>
      </c>
      <c r="F128" s="249" t="s">
        <v>3135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178</v>
      </c>
      <c r="AU128" s="255" t="s">
        <v>79</v>
      </c>
      <c r="AV128" s="14" t="s">
        <v>77</v>
      </c>
      <c r="AW128" s="14" t="s">
        <v>31</v>
      </c>
      <c r="AX128" s="14" t="s">
        <v>69</v>
      </c>
      <c r="AY128" s="255" t="s">
        <v>161</v>
      </c>
    </row>
    <row r="129" s="13" customFormat="1">
      <c r="A129" s="13"/>
      <c r="B129" s="235"/>
      <c r="C129" s="236"/>
      <c r="D129" s="233" t="s">
        <v>178</v>
      </c>
      <c r="E129" s="237" t="s">
        <v>19</v>
      </c>
      <c r="F129" s="238" t="s">
        <v>3136</v>
      </c>
      <c r="G129" s="236"/>
      <c r="H129" s="239">
        <v>0.61199999999999999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178</v>
      </c>
      <c r="AU129" s="245" t="s">
        <v>79</v>
      </c>
      <c r="AV129" s="13" t="s">
        <v>79</v>
      </c>
      <c r="AW129" s="13" t="s">
        <v>31</v>
      </c>
      <c r="AX129" s="13" t="s">
        <v>69</v>
      </c>
      <c r="AY129" s="245" t="s">
        <v>161</v>
      </c>
    </row>
    <row r="130" s="14" customFormat="1">
      <c r="A130" s="14"/>
      <c r="B130" s="246"/>
      <c r="C130" s="247"/>
      <c r="D130" s="233" t="s">
        <v>178</v>
      </c>
      <c r="E130" s="248" t="s">
        <v>19</v>
      </c>
      <c r="F130" s="249" t="s">
        <v>3137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178</v>
      </c>
      <c r="AU130" s="255" t="s">
        <v>79</v>
      </c>
      <c r="AV130" s="14" t="s">
        <v>77</v>
      </c>
      <c r="AW130" s="14" t="s">
        <v>31</v>
      </c>
      <c r="AX130" s="14" t="s">
        <v>69</v>
      </c>
      <c r="AY130" s="255" t="s">
        <v>161</v>
      </c>
    </row>
    <row r="131" s="13" customFormat="1">
      <c r="A131" s="13"/>
      <c r="B131" s="235"/>
      <c r="C131" s="236"/>
      <c r="D131" s="233" t="s">
        <v>178</v>
      </c>
      <c r="E131" s="237" t="s">
        <v>19</v>
      </c>
      <c r="F131" s="238" t="s">
        <v>3138</v>
      </c>
      <c r="G131" s="236"/>
      <c r="H131" s="239">
        <v>0.084000000000000005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178</v>
      </c>
      <c r="AU131" s="245" t="s">
        <v>79</v>
      </c>
      <c r="AV131" s="13" t="s">
        <v>79</v>
      </c>
      <c r="AW131" s="13" t="s">
        <v>31</v>
      </c>
      <c r="AX131" s="13" t="s">
        <v>69</v>
      </c>
      <c r="AY131" s="245" t="s">
        <v>161</v>
      </c>
    </row>
    <row r="132" s="16" customFormat="1">
      <c r="A132" s="16"/>
      <c r="B132" s="281"/>
      <c r="C132" s="282"/>
      <c r="D132" s="233" t="s">
        <v>178</v>
      </c>
      <c r="E132" s="283" t="s">
        <v>19</v>
      </c>
      <c r="F132" s="284" t="s">
        <v>2225</v>
      </c>
      <c r="G132" s="282"/>
      <c r="H132" s="285">
        <v>0.69599999999999995</v>
      </c>
      <c r="I132" s="286"/>
      <c r="J132" s="282"/>
      <c r="K132" s="282"/>
      <c r="L132" s="287"/>
      <c r="M132" s="288"/>
      <c r="N132" s="289"/>
      <c r="O132" s="289"/>
      <c r="P132" s="289"/>
      <c r="Q132" s="289"/>
      <c r="R132" s="289"/>
      <c r="S132" s="289"/>
      <c r="T132" s="290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1" t="s">
        <v>178</v>
      </c>
      <c r="AU132" s="291" t="s">
        <v>79</v>
      </c>
      <c r="AV132" s="16" t="s">
        <v>180</v>
      </c>
      <c r="AW132" s="16" t="s">
        <v>31</v>
      </c>
      <c r="AX132" s="16" t="s">
        <v>69</v>
      </c>
      <c r="AY132" s="291" t="s">
        <v>161</v>
      </c>
    </row>
    <row r="133" s="14" customFormat="1">
      <c r="A133" s="14"/>
      <c r="B133" s="246"/>
      <c r="C133" s="247"/>
      <c r="D133" s="233" t="s">
        <v>178</v>
      </c>
      <c r="E133" s="248" t="s">
        <v>19</v>
      </c>
      <c r="F133" s="249" t="s">
        <v>3141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178</v>
      </c>
      <c r="AU133" s="255" t="s">
        <v>79</v>
      </c>
      <c r="AV133" s="14" t="s">
        <v>77</v>
      </c>
      <c r="AW133" s="14" t="s">
        <v>31</v>
      </c>
      <c r="AX133" s="14" t="s">
        <v>69</v>
      </c>
      <c r="AY133" s="255" t="s">
        <v>161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3142</v>
      </c>
      <c r="G134" s="236"/>
      <c r="H134" s="239">
        <v>0.69099999999999995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4" customFormat="1">
      <c r="A135" s="14"/>
      <c r="B135" s="246"/>
      <c r="C135" s="247"/>
      <c r="D135" s="233" t="s">
        <v>178</v>
      </c>
      <c r="E135" s="248" t="s">
        <v>19</v>
      </c>
      <c r="F135" s="249" t="s">
        <v>3143</v>
      </c>
      <c r="G135" s="247"/>
      <c r="H135" s="248" t="s">
        <v>19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178</v>
      </c>
      <c r="AU135" s="255" t="s">
        <v>79</v>
      </c>
      <c r="AV135" s="14" t="s">
        <v>77</v>
      </c>
      <c r="AW135" s="14" t="s">
        <v>31</v>
      </c>
      <c r="AX135" s="14" t="s">
        <v>69</v>
      </c>
      <c r="AY135" s="255" t="s">
        <v>161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3144</v>
      </c>
      <c r="G136" s="236"/>
      <c r="H136" s="239">
        <v>0.184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4" customFormat="1">
      <c r="A137" s="14"/>
      <c r="B137" s="246"/>
      <c r="C137" s="247"/>
      <c r="D137" s="233" t="s">
        <v>178</v>
      </c>
      <c r="E137" s="248" t="s">
        <v>19</v>
      </c>
      <c r="F137" s="249" t="s">
        <v>3145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178</v>
      </c>
      <c r="AU137" s="255" t="s">
        <v>79</v>
      </c>
      <c r="AV137" s="14" t="s">
        <v>77</v>
      </c>
      <c r="AW137" s="14" t="s">
        <v>31</v>
      </c>
      <c r="AX137" s="14" t="s">
        <v>69</v>
      </c>
      <c r="AY137" s="255" t="s">
        <v>161</v>
      </c>
    </row>
    <row r="138" s="13" customFormat="1">
      <c r="A138" s="13"/>
      <c r="B138" s="235"/>
      <c r="C138" s="236"/>
      <c r="D138" s="233" t="s">
        <v>178</v>
      </c>
      <c r="E138" s="237" t="s">
        <v>19</v>
      </c>
      <c r="F138" s="238" t="s">
        <v>3146</v>
      </c>
      <c r="G138" s="236"/>
      <c r="H138" s="239">
        <v>1.069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178</v>
      </c>
      <c r="AU138" s="245" t="s">
        <v>79</v>
      </c>
      <c r="AV138" s="13" t="s">
        <v>79</v>
      </c>
      <c r="AW138" s="13" t="s">
        <v>31</v>
      </c>
      <c r="AX138" s="13" t="s">
        <v>69</v>
      </c>
      <c r="AY138" s="245" t="s">
        <v>161</v>
      </c>
    </row>
    <row r="139" s="14" customFormat="1">
      <c r="A139" s="14"/>
      <c r="B139" s="246"/>
      <c r="C139" s="247"/>
      <c r="D139" s="233" t="s">
        <v>178</v>
      </c>
      <c r="E139" s="248" t="s">
        <v>19</v>
      </c>
      <c r="F139" s="249" t="s">
        <v>3147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178</v>
      </c>
      <c r="AU139" s="255" t="s">
        <v>79</v>
      </c>
      <c r="AV139" s="14" t="s">
        <v>77</v>
      </c>
      <c r="AW139" s="14" t="s">
        <v>31</v>
      </c>
      <c r="AX139" s="14" t="s">
        <v>69</v>
      </c>
      <c r="AY139" s="255" t="s">
        <v>161</v>
      </c>
    </row>
    <row r="140" s="13" customFormat="1">
      <c r="A140" s="13"/>
      <c r="B140" s="235"/>
      <c r="C140" s="236"/>
      <c r="D140" s="233" t="s">
        <v>178</v>
      </c>
      <c r="E140" s="237" t="s">
        <v>19</v>
      </c>
      <c r="F140" s="238" t="s">
        <v>3148</v>
      </c>
      <c r="G140" s="236"/>
      <c r="H140" s="239">
        <v>0.158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178</v>
      </c>
      <c r="AU140" s="245" t="s">
        <v>79</v>
      </c>
      <c r="AV140" s="13" t="s">
        <v>79</v>
      </c>
      <c r="AW140" s="13" t="s">
        <v>31</v>
      </c>
      <c r="AX140" s="13" t="s">
        <v>69</v>
      </c>
      <c r="AY140" s="245" t="s">
        <v>161</v>
      </c>
    </row>
    <row r="141" s="14" customFormat="1">
      <c r="A141" s="14"/>
      <c r="B141" s="246"/>
      <c r="C141" s="247"/>
      <c r="D141" s="233" t="s">
        <v>178</v>
      </c>
      <c r="E141" s="248" t="s">
        <v>19</v>
      </c>
      <c r="F141" s="249" t="s">
        <v>3149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178</v>
      </c>
      <c r="AU141" s="255" t="s">
        <v>79</v>
      </c>
      <c r="AV141" s="14" t="s">
        <v>77</v>
      </c>
      <c r="AW141" s="14" t="s">
        <v>31</v>
      </c>
      <c r="AX141" s="14" t="s">
        <v>69</v>
      </c>
      <c r="AY141" s="255" t="s">
        <v>161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3150</v>
      </c>
      <c r="G142" s="236"/>
      <c r="H142" s="239">
        <v>0.26700000000000002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79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4" customFormat="1">
      <c r="A143" s="14"/>
      <c r="B143" s="246"/>
      <c r="C143" s="247"/>
      <c r="D143" s="233" t="s">
        <v>178</v>
      </c>
      <c r="E143" s="248" t="s">
        <v>19</v>
      </c>
      <c r="F143" s="249" t="s">
        <v>3151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178</v>
      </c>
      <c r="AU143" s="255" t="s">
        <v>79</v>
      </c>
      <c r="AV143" s="14" t="s">
        <v>77</v>
      </c>
      <c r="AW143" s="14" t="s">
        <v>31</v>
      </c>
      <c r="AX143" s="14" t="s">
        <v>69</v>
      </c>
      <c r="AY143" s="255" t="s">
        <v>161</v>
      </c>
    </row>
    <row r="144" s="13" customFormat="1">
      <c r="A144" s="13"/>
      <c r="B144" s="235"/>
      <c r="C144" s="236"/>
      <c r="D144" s="233" t="s">
        <v>178</v>
      </c>
      <c r="E144" s="237" t="s">
        <v>19</v>
      </c>
      <c r="F144" s="238" t="s">
        <v>3152</v>
      </c>
      <c r="G144" s="236"/>
      <c r="H144" s="239">
        <v>0.25900000000000001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178</v>
      </c>
      <c r="AU144" s="245" t="s">
        <v>79</v>
      </c>
      <c r="AV144" s="13" t="s">
        <v>79</v>
      </c>
      <c r="AW144" s="13" t="s">
        <v>31</v>
      </c>
      <c r="AX144" s="13" t="s">
        <v>69</v>
      </c>
      <c r="AY144" s="245" t="s">
        <v>161</v>
      </c>
    </row>
    <row r="145" s="16" customFormat="1">
      <c r="A145" s="16"/>
      <c r="B145" s="281"/>
      <c r="C145" s="282"/>
      <c r="D145" s="233" t="s">
        <v>178</v>
      </c>
      <c r="E145" s="283" t="s">
        <v>19</v>
      </c>
      <c r="F145" s="284" t="s">
        <v>2225</v>
      </c>
      <c r="G145" s="282"/>
      <c r="H145" s="285">
        <v>2.6280000000000001</v>
      </c>
      <c r="I145" s="286"/>
      <c r="J145" s="282"/>
      <c r="K145" s="282"/>
      <c r="L145" s="287"/>
      <c r="M145" s="288"/>
      <c r="N145" s="289"/>
      <c r="O145" s="289"/>
      <c r="P145" s="289"/>
      <c r="Q145" s="289"/>
      <c r="R145" s="289"/>
      <c r="S145" s="289"/>
      <c r="T145" s="290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1" t="s">
        <v>178</v>
      </c>
      <c r="AU145" s="291" t="s">
        <v>79</v>
      </c>
      <c r="AV145" s="16" t="s">
        <v>180</v>
      </c>
      <c r="AW145" s="16" t="s">
        <v>31</v>
      </c>
      <c r="AX145" s="16" t="s">
        <v>69</v>
      </c>
      <c r="AY145" s="291" t="s">
        <v>161</v>
      </c>
    </row>
    <row r="146" s="13" customFormat="1">
      <c r="A146" s="13"/>
      <c r="B146" s="235"/>
      <c r="C146" s="236"/>
      <c r="D146" s="233" t="s">
        <v>178</v>
      </c>
      <c r="E146" s="237" t="s">
        <v>19</v>
      </c>
      <c r="F146" s="238" t="s">
        <v>3153</v>
      </c>
      <c r="G146" s="236"/>
      <c r="H146" s="239">
        <v>-0.45100000000000001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178</v>
      </c>
      <c r="AU146" s="245" t="s">
        <v>79</v>
      </c>
      <c r="AV146" s="13" t="s">
        <v>79</v>
      </c>
      <c r="AW146" s="13" t="s">
        <v>31</v>
      </c>
      <c r="AX146" s="13" t="s">
        <v>69</v>
      </c>
      <c r="AY146" s="245" t="s">
        <v>161</v>
      </c>
    </row>
    <row r="147" s="15" customFormat="1">
      <c r="A147" s="15"/>
      <c r="B147" s="256"/>
      <c r="C147" s="257"/>
      <c r="D147" s="233" t="s">
        <v>178</v>
      </c>
      <c r="E147" s="258" t="s">
        <v>19</v>
      </c>
      <c r="F147" s="259" t="s">
        <v>221</v>
      </c>
      <c r="G147" s="257"/>
      <c r="H147" s="260">
        <v>2.8730000000000002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178</v>
      </c>
      <c r="AU147" s="266" t="s">
        <v>79</v>
      </c>
      <c r="AV147" s="15" t="s">
        <v>168</v>
      </c>
      <c r="AW147" s="15" t="s">
        <v>31</v>
      </c>
      <c r="AX147" s="15" t="s">
        <v>77</v>
      </c>
      <c r="AY147" s="266" t="s">
        <v>161</v>
      </c>
    </row>
    <row r="148" s="2" customFormat="1" ht="24.15" customHeight="1">
      <c r="A148" s="41"/>
      <c r="B148" s="42"/>
      <c r="C148" s="215" t="s">
        <v>197</v>
      </c>
      <c r="D148" s="215" t="s">
        <v>163</v>
      </c>
      <c r="E148" s="216" t="s">
        <v>459</v>
      </c>
      <c r="F148" s="217" t="s">
        <v>460</v>
      </c>
      <c r="G148" s="218" t="s">
        <v>214</v>
      </c>
      <c r="H148" s="219">
        <v>11.492000000000001</v>
      </c>
      <c r="I148" s="220"/>
      <c r="J148" s="221">
        <f>ROUND(I148*H148,2)</f>
        <v>0</v>
      </c>
      <c r="K148" s="217" t="s">
        <v>167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3154</v>
      </c>
    </row>
    <row r="149" s="2" customFormat="1">
      <c r="A149" s="41"/>
      <c r="B149" s="42"/>
      <c r="C149" s="43"/>
      <c r="D149" s="228" t="s">
        <v>170</v>
      </c>
      <c r="E149" s="43"/>
      <c r="F149" s="229" t="s">
        <v>462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170</v>
      </c>
      <c r="AU149" s="20" t="s">
        <v>79</v>
      </c>
    </row>
    <row r="150" s="2" customFormat="1">
      <c r="A150" s="41"/>
      <c r="B150" s="42"/>
      <c r="C150" s="43"/>
      <c r="D150" s="233" t="s">
        <v>176</v>
      </c>
      <c r="E150" s="43"/>
      <c r="F150" s="234" t="s">
        <v>3155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176</v>
      </c>
      <c r="AU150" s="20" t="s">
        <v>79</v>
      </c>
    </row>
    <row r="151" s="13" customFormat="1">
      <c r="A151" s="13"/>
      <c r="B151" s="235"/>
      <c r="C151" s="236"/>
      <c r="D151" s="233" t="s">
        <v>178</v>
      </c>
      <c r="E151" s="236"/>
      <c r="F151" s="238" t="s">
        <v>3156</v>
      </c>
      <c r="G151" s="236"/>
      <c r="H151" s="239">
        <v>11.492000000000001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178</v>
      </c>
      <c r="AU151" s="245" t="s">
        <v>79</v>
      </c>
      <c r="AV151" s="13" t="s">
        <v>79</v>
      </c>
      <c r="AW151" s="13" t="s">
        <v>4</v>
      </c>
      <c r="AX151" s="13" t="s">
        <v>77</v>
      </c>
      <c r="AY151" s="245" t="s">
        <v>161</v>
      </c>
    </row>
    <row r="152" s="2" customFormat="1" ht="33" customHeight="1">
      <c r="A152" s="41"/>
      <c r="B152" s="42"/>
      <c r="C152" s="215" t="s">
        <v>203</v>
      </c>
      <c r="D152" s="215" t="s">
        <v>163</v>
      </c>
      <c r="E152" s="216" t="s">
        <v>3157</v>
      </c>
      <c r="F152" s="217" t="s">
        <v>3158</v>
      </c>
      <c r="G152" s="218" t="s">
        <v>214</v>
      </c>
      <c r="H152" s="219">
        <v>0.371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3159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3160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79</v>
      </c>
    </row>
    <row r="154" s="14" customFormat="1">
      <c r="A154" s="14"/>
      <c r="B154" s="246"/>
      <c r="C154" s="247"/>
      <c r="D154" s="233" t="s">
        <v>178</v>
      </c>
      <c r="E154" s="248" t="s">
        <v>19</v>
      </c>
      <c r="F154" s="249" t="s">
        <v>3135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178</v>
      </c>
      <c r="AU154" s="255" t="s">
        <v>79</v>
      </c>
      <c r="AV154" s="14" t="s">
        <v>77</v>
      </c>
      <c r="AW154" s="14" t="s">
        <v>31</v>
      </c>
      <c r="AX154" s="14" t="s">
        <v>69</v>
      </c>
      <c r="AY154" s="255" t="s">
        <v>161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3136</v>
      </c>
      <c r="G155" s="236"/>
      <c r="H155" s="239">
        <v>0.61199999999999999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79</v>
      </c>
      <c r="AV155" s="13" t="s">
        <v>79</v>
      </c>
      <c r="AW155" s="13" t="s">
        <v>31</v>
      </c>
      <c r="AX155" s="13" t="s">
        <v>69</v>
      </c>
      <c r="AY155" s="245" t="s">
        <v>161</v>
      </c>
    </row>
    <row r="156" s="14" customFormat="1">
      <c r="A156" s="14"/>
      <c r="B156" s="246"/>
      <c r="C156" s="247"/>
      <c r="D156" s="233" t="s">
        <v>178</v>
      </c>
      <c r="E156" s="248" t="s">
        <v>19</v>
      </c>
      <c r="F156" s="249" t="s">
        <v>3137</v>
      </c>
      <c r="G156" s="247"/>
      <c r="H156" s="248" t="s">
        <v>19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178</v>
      </c>
      <c r="AU156" s="255" t="s">
        <v>79</v>
      </c>
      <c r="AV156" s="14" t="s">
        <v>77</v>
      </c>
      <c r="AW156" s="14" t="s">
        <v>31</v>
      </c>
      <c r="AX156" s="14" t="s">
        <v>69</v>
      </c>
      <c r="AY156" s="255" t="s">
        <v>161</v>
      </c>
    </row>
    <row r="157" s="13" customFormat="1">
      <c r="A157" s="13"/>
      <c r="B157" s="235"/>
      <c r="C157" s="236"/>
      <c r="D157" s="233" t="s">
        <v>178</v>
      </c>
      <c r="E157" s="237" t="s">
        <v>19</v>
      </c>
      <c r="F157" s="238" t="s">
        <v>3138</v>
      </c>
      <c r="G157" s="236"/>
      <c r="H157" s="239">
        <v>0.084000000000000005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178</v>
      </c>
      <c r="AU157" s="245" t="s">
        <v>79</v>
      </c>
      <c r="AV157" s="13" t="s">
        <v>79</v>
      </c>
      <c r="AW157" s="13" t="s">
        <v>31</v>
      </c>
      <c r="AX157" s="13" t="s">
        <v>69</v>
      </c>
      <c r="AY157" s="245" t="s">
        <v>161</v>
      </c>
    </row>
    <row r="158" s="13" customFormat="1">
      <c r="A158" s="13"/>
      <c r="B158" s="235"/>
      <c r="C158" s="236"/>
      <c r="D158" s="233" t="s">
        <v>178</v>
      </c>
      <c r="E158" s="237" t="s">
        <v>19</v>
      </c>
      <c r="F158" s="238" t="s">
        <v>3139</v>
      </c>
      <c r="G158" s="236"/>
      <c r="H158" s="239">
        <v>-0.32500000000000001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178</v>
      </c>
      <c r="AU158" s="245" t="s">
        <v>79</v>
      </c>
      <c r="AV158" s="13" t="s">
        <v>79</v>
      </c>
      <c r="AW158" s="13" t="s">
        <v>31</v>
      </c>
      <c r="AX158" s="13" t="s">
        <v>69</v>
      </c>
      <c r="AY158" s="245" t="s">
        <v>161</v>
      </c>
    </row>
    <row r="159" s="15" customFormat="1">
      <c r="A159" s="15"/>
      <c r="B159" s="256"/>
      <c r="C159" s="257"/>
      <c r="D159" s="233" t="s">
        <v>178</v>
      </c>
      <c r="E159" s="258" t="s">
        <v>19</v>
      </c>
      <c r="F159" s="259" t="s">
        <v>221</v>
      </c>
      <c r="G159" s="257"/>
      <c r="H159" s="260">
        <v>0.37099999999999994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178</v>
      </c>
      <c r="AU159" s="266" t="s">
        <v>79</v>
      </c>
      <c r="AV159" s="15" t="s">
        <v>168</v>
      </c>
      <c r="AW159" s="15" t="s">
        <v>31</v>
      </c>
      <c r="AX159" s="15" t="s">
        <v>77</v>
      </c>
      <c r="AY159" s="266" t="s">
        <v>161</v>
      </c>
    </row>
    <row r="160" s="2" customFormat="1" ht="24.15" customHeight="1">
      <c r="A160" s="41"/>
      <c r="B160" s="42"/>
      <c r="C160" s="215" t="s">
        <v>211</v>
      </c>
      <c r="D160" s="215" t="s">
        <v>163</v>
      </c>
      <c r="E160" s="216" t="s">
        <v>3161</v>
      </c>
      <c r="F160" s="217" t="s">
        <v>3162</v>
      </c>
      <c r="G160" s="218" t="s">
        <v>214</v>
      </c>
      <c r="H160" s="219">
        <v>2.5289999999999999</v>
      </c>
      <c r="I160" s="220"/>
      <c r="J160" s="221">
        <f>ROUND(I160*H160,2)</f>
        <v>0</v>
      </c>
      <c r="K160" s="217" t="s">
        <v>167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3163</v>
      </c>
    </row>
    <row r="161" s="2" customFormat="1">
      <c r="A161" s="41"/>
      <c r="B161" s="42"/>
      <c r="C161" s="43"/>
      <c r="D161" s="228" t="s">
        <v>170</v>
      </c>
      <c r="E161" s="43"/>
      <c r="F161" s="229" t="s">
        <v>3164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170</v>
      </c>
      <c r="AU161" s="20" t="s">
        <v>79</v>
      </c>
    </row>
    <row r="162" s="14" customFormat="1">
      <c r="A162" s="14"/>
      <c r="B162" s="246"/>
      <c r="C162" s="247"/>
      <c r="D162" s="233" t="s">
        <v>178</v>
      </c>
      <c r="E162" s="248" t="s">
        <v>19</v>
      </c>
      <c r="F162" s="249" t="s">
        <v>3141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178</v>
      </c>
      <c r="AU162" s="255" t="s">
        <v>79</v>
      </c>
      <c r="AV162" s="14" t="s">
        <v>77</v>
      </c>
      <c r="AW162" s="14" t="s">
        <v>31</v>
      </c>
      <c r="AX162" s="14" t="s">
        <v>69</v>
      </c>
      <c r="AY162" s="255" t="s">
        <v>161</v>
      </c>
    </row>
    <row r="163" s="13" customFormat="1">
      <c r="A163" s="13"/>
      <c r="B163" s="235"/>
      <c r="C163" s="236"/>
      <c r="D163" s="233" t="s">
        <v>178</v>
      </c>
      <c r="E163" s="237" t="s">
        <v>19</v>
      </c>
      <c r="F163" s="238" t="s">
        <v>3165</v>
      </c>
      <c r="G163" s="236"/>
      <c r="H163" s="239">
        <v>0.69099999999999995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178</v>
      </c>
      <c r="AU163" s="245" t="s">
        <v>79</v>
      </c>
      <c r="AV163" s="13" t="s">
        <v>79</v>
      </c>
      <c r="AW163" s="13" t="s">
        <v>31</v>
      </c>
      <c r="AX163" s="13" t="s">
        <v>69</v>
      </c>
      <c r="AY163" s="245" t="s">
        <v>161</v>
      </c>
    </row>
    <row r="164" s="14" customFormat="1">
      <c r="A164" s="14"/>
      <c r="B164" s="246"/>
      <c r="C164" s="247"/>
      <c r="D164" s="233" t="s">
        <v>178</v>
      </c>
      <c r="E164" s="248" t="s">
        <v>19</v>
      </c>
      <c r="F164" s="249" t="s">
        <v>3143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178</v>
      </c>
      <c r="AU164" s="255" t="s">
        <v>79</v>
      </c>
      <c r="AV164" s="14" t="s">
        <v>77</v>
      </c>
      <c r="AW164" s="14" t="s">
        <v>31</v>
      </c>
      <c r="AX164" s="14" t="s">
        <v>69</v>
      </c>
      <c r="AY164" s="255" t="s">
        <v>161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3144</v>
      </c>
      <c r="G165" s="236"/>
      <c r="H165" s="239">
        <v>0.184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79</v>
      </c>
      <c r="AV165" s="13" t="s">
        <v>79</v>
      </c>
      <c r="AW165" s="13" t="s">
        <v>31</v>
      </c>
      <c r="AX165" s="13" t="s">
        <v>69</v>
      </c>
      <c r="AY165" s="245" t="s">
        <v>161</v>
      </c>
    </row>
    <row r="166" s="14" customFormat="1">
      <c r="A166" s="14"/>
      <c r="B166" s="246"/>
      <c r="C166" s="247"/>
      <c r="D166" s="233" t="s">
        <v>178</v>
      </c>
      <c r="E166" s="248" t="s">
        <v>19</v>
      </c>
      <c r="F166" s="249" t="s">
        <v>3145</v>
      </c>
      <c r="G166" s="247"/>
      <c r="H166" s="248" t="s">
        <v>19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178</v>
      </c>
      <c r="AU166" s="255" t="s">
        <v>79</v>
      </c>
      <c r="AV166" s="14" t="s">
        <v>77</v>
      </c>
      <c r="AW166" s="14" t="s">
        <v>31</v>
      </c>
      <c r="AX166" s="14" t="s">
        <v>69</v>
      </c>
      <c r="AY166" s="255" t="s">
        <v>161</v>
      </c>
    </row>
    <row r="167" s="13" customFormat="1">
      <c r="A167" s="13"/>
      <c r="B167" s="235"/>
      <c r="C167" s="236"/>
      <c r="D167" s="233" t="s">
        <v>178</v>
      </c>
      <c r="E167" s="237" t="s">
        <v>19</v>
      </c>
      <c r="F167" s="238" t="s">
        <v>3166</v>
      </c>
      <c r="G167" s="236"/>
      <c r="H167" s="239">
        <v>1.069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178</v>
      </c>
      <c r="AU167" s="245" t="s">
        <v>79</v>
      </c>
      <c r="AV167" s="13" t="s">
        <v>79</v>
      </c>
      <c r="AW167" s="13" t="s">
        <v>31</v>
      </c>
      <c r="AX167" s="13" t="s">
        <v>69</v>
      </c>
      <c r="AY167" s="245" t="s">
        <v>161</v>
      </c>
    </row>
    <row r="168" s="14" customFormat="1">
      <c r="A168" s="14"/>
      <c r="B168" s="246"/>
      <c r="C168" s="247"/>
      <c r="D168" s="233" t="s">
        <v>178</v>
      </c>
      <c r="E168" s="248" t="s">
        <v>19</v>
      </c>
      <c r="F168" s="249" t="s">
        <v>3147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178</v>
      </c>
      <c r="AU168" s="255" t="s">
        <v>79</v>
      </c>
      <c r="AV168" s="14" t="s">
        <v>77</v>
      </c>
      <c r="AW168" s="14" t="s">
        <v>31</v>
      </c>
      <c r="AX168" s="14" t="s">
        <v>69</v>
      </c>
      <c r="AY168" s="255" t="s">
        <v>161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3167</v>
      </c>
      <c r="G169" s="236"/>
      <c r="H169" s="239">
        <v>0.158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69</v>
      </c>
      <c r="AY169" s="245" t="s">
        <v>161</v>
      </c>
    </row>
    <row r="170" s="14" customFormat="1">
      <c r="A170" s="14"/>
      <c r="B170" s="246"/>
      <c r="C170" s="247"/>
      <c r="D170" s="233" t="s">
        <v>178</v>
      </c>
      <c r="E170" s="248" t="s">
        <v>19</v>
      </c>
      <c r="F170" s="249" t="s">
        <v>3149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178</v>
      </c>
      <c r="AU170" s="255" t="s">
        <v>79</v>
      </c>
      <c r="AV170" s="14" t="s">
        <v>77</v>
      </c>
      <c r="AW170" s="14" t="s">
        <v>31</v>
      </c>
      <c r="AX170" s="14" t="s">
        <v>69</v>
      </c>
      <c r="AY170" s="255" t="s">
        <v>161</v>
      </c>
    </row>
    <row r="171" s="13" customFormat="1">
      <c r="A171" s="13"/>
      <c r="B171" s="235"/>
      <c r="C171" s="236"/>
      <c r="D171" s="233" t="s">
        <v>178</v>
      </c>
      <c r="E171" s="237" t="s">
        <v>19</v>
      </c>
      <c r="F171" s="238" t="s">
        <v>3168</v>
      </c>
      <c r="G171" s="236"/>
      <c r="H171" s="239">
        <v>0.26700000000000002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178</v>
      </c>
      <c r="AU171" s="245" t="s">
        <v>79</v>
      </c>
      <c r="AV171" s="13" t="s">
        <v>79</v>
      </c>
      <c r="AW171" s="13" t="s">
        <v>31</v>
      </c>
      <c r="AX171" s="13" t="s">
        <v>69</v>
      </c>
      <c r="AY171" s="245" t="s">
        <v>161</v>
      </c>
    </row>
    <row r="172" s="14" customFormat="1">
      <c r="A172" s="14"/>
      <c r="B172" s="246"/>
      <c r="C172" s="247"/>
      <c r="D172" s="233" t="s">
        <v>178</v>
      </c>
      <c r="E172" s="248" t="s">
        <v>19</v>
      </c>
      <c r="F172" s="249" t="s">
        <v>3151</v>
      </c>
      <c r="G172" s="247"/>
      <c r="H172" s="248" t="s">
        <v>19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178</v>
      </c>
      <c r="AU172" s="255" t="s">
        <v>79</v>
      </c>
      <c r="AV172" s="14" t="s">
        <v>77</v>
      </c>
      <c r="AW172" s="14" t="s">
        <v>31</v>
      </c>
      <c r="AX172" s="14" t="s">
        <v>69</v>
      </c>
      <c r="AY172" s="255" t="s">
        <v>161</v>
      </c>
    </row>
    <row r="173" s="13" customFormat="1">
      <c r="A173" s="13"/>
      <c r="B173" s="235"/>
      <c r="C173" s="236"/>
      <c r="D173" s="233" t="s">
        <v>178</v>
      </c>
      <c r="E173" s="237" t="s">
        <v>19</v>
      </c>
      <c r="F173" s="238" t="s">
        <v>3169</v>
      </c>
      <c r="G173" s="236"/>
      <c r="H173" s="239">
        <v>0.25900000000000001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178</v>
      </c>
      <c r="AU173" s="245" t="s">
        <v>79</v>
      </c>
      <c r="AV173" s="13" t="s">
        <v>79</v>
      </c>
      <c r="AW173" s="13" t="s">
        <v>31</v>
      </c>
      <c r="AX173" s="13" t="s">
        <v>69</v>
      </c>
      <c r="AY173" s="245" t="s">
        <v>161</v>
      </c>
    </row>
    <row r="174" s="16" customFormat="1">
      <c r="A174" s="16"/>
      <c r="B174" s="281"/>
      <c r="C174" s="282"/>
      <c r="D174" s="233" t="s">
        <v>178</v>
      </c>
      <c r="E174" s="283" t="s">
        <v>19</v>
      </c>
      <c r="F174" s="284" t="s">
        <v>2225</v>
      </c>
      <c r="G174" s="282"/>
      <c r="H174" s="285">
        <v>2.6280000000000001</v>
      </c>
      <c r="I174" s="286"/>
      <c r="J174" s="282"/>
      <c r="K174" s="282"/>
      <c r="L174" s="287"/>
      <c r="M174" s="288"/>
      <c r="N174" s="289"/>
      <c r="O174" s="289"/>
      <c r="P174" s="289"/>
      <c r="Q174" s="289"/>
      <c r="R174" s="289"/>
      <c r="S174" s="289"/>
      <c r="T174" s="290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1" t="s">
        <v>178</v>
      </c>
      <c r="AU174" s="291" t="s">
        <v>79</v>
      </c>
      <c r="AV174" s="16" t="s">
        <v>180</v>
      </c>
      <c r="AW174" s="16" t="s">
        <v>31</v>
      </c>
      <c r="AX174" s="16" t="s">
        <v>69</v>
      </c>
      <c r="AY174" s="291" t="s">
        <v>161</v>
      </c>
    </row>
    <row r="175" s="13" customFormat="1">
      <c r="A175" s="13"/>
      <c r="B175" s="235"/>
      <c r="C175" s="236"/>
      <c r="D175" s="233" t="s">
        <v>178</v>
      </c>
      <c r="E175" s="237" t="s">
        <v>19</v>
      </c>
      <c r="F175" s="238" t="s">
        <v>3170</v>
      </c>
      <c r="G175" s="236"/>
      <c r="H175" s="239">
        <v>-0.099000000000000005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178</v>
      </c>
      <c r="AU175" s="245" t="s">
        <v>79</v>
      </c>
      <c r="AV175" s="13" t="s">
        <v>79</v>
      </c>
      <c r="AW175" s="13" t="s">
        <v>31</v>
      </c>
      <c r="AX175" s="13" t="s">
        <v>69</v>
      </c>
      <c r="AY175" s="245" t="s">
        <v>161</v>
      </c>
    </row>
    <row r="176" s="15" customFormat="1">
      <c r="A176" s="15"/>
      <c r="B176" s="256"/>
      <c r="C176" s="257"/>
      <c r="D176" s="233" t="s">
        <v>178</v>
      </c>
      <c r="E176" s="258" t="s">
        <v>19</v>
      </c>
      <c r="F176" s="259" t="s">
        <v>221</v>
      </c>
      <c r="G176" s="257"/>
      <c r="H176" s="260">
        <v>2.5289999999999999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178</v>
      </c>
      <c r="AU176" s="266" t="s">
        <v>79</v>
      </c>
      <c r="AV176" s="15" t="s">
        <v>168</v>
      </c>
      <c r="AW176" s="15" t="s">
        <v>31</v>
      </c>
      <c r="AX176" s="15" t="s">
        <v>77</v>
      </c>
      <c r="AY176" s="266" t="s">
        <v>161</v>
      </c>
    </row>
    <row r="177" s="12" customFormat="1" ht="22.8" customHeight="1">
      <c r="A177" s="12"/>
      <c r="B177" s="199"/>
      <c r="C177" s="200"/>
      <c r="D177" s="201" t="s">
        <v>68</v>
      </c>
      <c r="E177" s="213" t="s">
        <v>3171</v>
      </c>
      <c r="F177" s="213" t="s">
        <v>3172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0.37995870000000004</v>
      </c>
      <c r="S177" s="207"/>
      <c r="T177" s="209">
        <f>T178</f>
        <v>0.65622360000000002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79</v>
      </c>
      <c r="AT177" s="211" t="s">
        <v>68</v>
      </c>
      <c r="AU177" s="211" t="s">
        <v>77</v>
      </c>
      <c r="AY177" s="210" t="s">
        <v>161</v>
      </c>
      <c r="BK177" s="212">
        <f>BK178</f>
        <v>0</v>
      </c>
    </row>
    <row r="178" s="12" customFormat="1" ht="20.88" customHeight="1">
      <c r="A178" s="12"/>
      <c r="B178" s="199"/>
      <c r="C178" s="200"/>
      <c r="D178" s="201" t="s">
        <v>68</v>
      </c>
      <c r="E178" s="213" t="s">
        <v>3173</v>
      </c>
      <c r="F178" s="213" t="s">
        <v>3174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SUM(P179:P337)</f>
        <v>0</v>
      </c>
      <c r="Q178" s="207"/>
      <c r="R178" s="208">
        <f>SUM(R179:R337)</f>
        <v>0.37995870000000004</v>
      </c>
      <c r="S178" s="207"/>
      <c r="T178" s="209">
        <f>SUM(T179:T337)</f>
        <v>0.65622360000000002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79</v>
      </c>
      <c r="AT178" s="211" t="s">
        <v>68</v>
      </c>
      <c r="AU178" s="211" t="s">
        <v>79</v>
      </c>
      <c r="AY178" s="210" t="s">
        <v>161</v>
      </c>
      <c r="BK178" s="212">
        <f>SUM(BK179:BK337)</f>
        <v>0</v>
      </c>
    </row>
    <row r="179" s="2" customFormat="1" ht="16.5" customHeight="1">
      <c r="A179" s="41"/>
      <c r="B179" s="42"/>
      <c r="C179" s="215" t="s">
        <v>222</v>
      </c>
      <c r="D179" s="215" t="s">
        <v>163</v>
      </c>
      <c r="E179" s="216" t="s">
        <v>3175</v>
      </c>
      <c r="F179" s="217" t="s">
        <v>3176</v>
      </c>
      <c r="G179" s="218" t="s">
        <v>387</v>
      </c>
      <c r="H179" s="219">
        <v>212</v>
      </c>
      <c r="I179" s="220"/>
      <c r="J179" s="221">
        <f>ROUND(I179*H179,2)</f>
        <v>0</v>
      </c>
      <c r="K179" s="217" t="s">
        <v>167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279</v>
      </c>
      <c r="AT179" s="226" t="s">
        <v>163</v>
      </c>
      <c r="AU179" s="226" t="s">
        <v>180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279</v>
      </c>
      <c r="BM179" s="226" t="s">
        <v>3177</v>
      </c>
    </row>
    <row r="180" s="2" customFormat="1">
      <c r="A180" s="41"/>
      <c r="B180" s="42"/>
      <c r="C180" s="43"/>
      <c r="D180" s="228" t="s">
        <v>170</v>
      </c>
      <c r="E180" s="43"/>
      <c r="F180" s="229" t="s">
        <v>3178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170</v>
      </c>
      <c r="AU180" s="20" t="s">
        <v>180</v>
      </c>
    </row>
    <row r="181" s="14" customFormat="1">
      <c r="A181" s="14"/>
      <c r="B181" s="246"/>
      <c r="C181" s="247"/>
      <c r="D181" s="233" t="s">
        <v>178</v>
      </c>
      <c r="E181" s="248" t="s">
        <v>19</v>
      </c>
      <c r="F181" s="249" t="s">
        <v>3179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178</v>
      </c>
      <c r="AU181" s="255" t="s">
        <v>180</v>
      </c>
      <c r="AV181" s="14" t="s">
        <v>77</v>
      </c>
      <c r="AW181" s="14" t="s">
        <v>31</v>
      </c>
      <c r="AX181" s="14" t="s">
        <v>69</v>
      </c>
      <c r="AY181" s="255" t="s">
        <v>161</v>
      </c>
    </row>
    <row r="182" s="14" customFormat="1">
      <c r="A182" s="14"/>
      <c r="B182" s="246"/>
      <c r="C182" s="247"/>
      <c r="D182" s="233" t="s">
        <v>178</v>
      </c>
      <c r="E182" s="248" t="s">
        <v>19</v>
      </c>
      <c r="F182" s="249" t="s">
        <v>3180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178</v>
      </c>
      <c r="AU182" s="255" t="s">
        <v>180</v>
      </c>
      <c r="AV182" s="14" t="s">
        <v>77</v>
      </c>
      <c r="AW182" s="14" t="s">
        <v>31</v>
      </c>
      <c r="AX182" s="14" t="s">
        <v>69</v>
      </c>
      <c r="AY182" s="255" t="s">
        <v>161</v>
      </c>
    </row>
    <row r="183" s="14" customFormat="1">
      <c r="A183" s="14"/>
      <c r="B183" s="246"/>
      <c r="C183" s="247"/>
      <c r="D183" s="233" t="s">
        <v>178</v>
      </c>
      <c r="E183" s="248" t="s">
        <v>19</v>
      </c>
      <c r="F183" s="249" t="s">
        <v>3181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178</v>
      </c>
      <c r="AU183" s="255" t="s">
        <v>180</v>
      </c>
      <c r="AV183" s="14" t="s">
        <v>77</v>
      </c>
      <c r="AW183" s="14" t="s">
        <v>31</v>
      </c>
      <c r="AX183" s="14" t="s">
        <v>69</v>
      </c>
      <c r="AY183" s="255" t="s">
        <v>161</v>
      </c>
    </row>
    <row r="184" s="13" customFormat="1">
      <c r="A184" s="13"/>
      <c r="B184" s="235"/>
      <c r="C184" s="236"/>
      <c r="D184" s="233" t="s">
        <v>178</v>
      </c>
      <c r="E184" s="237" t="s">
        <v>19</v>
      </c>
      <c r="F184" s="238" t="s">
        <v>3182</v>
      </c>
      <c r="G184" s="236"/>
      <c r="H184" s="239">
        <v>48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178</v>
      </c>
      <c r="AU184" s="245" t="s">
        <v>180</v>
      </c>
      <c r="AV184" s="13" t="s">
        <v>79</v>
      </c>
      <c r="AW184" s="13" t="s">
        <v>31</v>
      </c>
      <c r="AX184" s="13" t="s">
        <v>69</v>
      </c>
      <c r="AY184" s="245" t="s">
        <v>161</v>
      </c>
    </row>
    <row r="185" s="14" customFormat="1">
      <c r="A185" s="14"/>
      <c r="B185" s="246"/>
      <c r="C185" s="247"/>
      <c r="D185" s="233" t="s">
        <v>178</v>
      </c>
      <c r="E185" s="248" t="s">
        <v>19</v>
      </c>
      <c r="F185" s="249" t="s">
        <v>3183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178</v>
      </c>
      <c r="AU185" s="255" t="s">
        <v>180</v>
      </c>
      <c r="AV185" s="14" t="s">
        <v>77</v>
      </c>
      <c r="AW185" s="14" t="s">
        <v>31</v>
      </c>
      <c r="AX185" s="14" t="s">
        <v>69</v>
      </c>
      <c r="AY185" s="255" t="s">
        <v>161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3184</v>
      </c>
      <c r="G186" s="236"/>
      <c r="H186" s="239">
        <v>44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180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4" customFormat="1">
      <c r="A187" s="14"/>
      <c r="B187" s="246"/>
      <c r="C187" s="247"/>
      <c r="D187" s="233" t="s">
        <v>178</v>
      </c>
      <c r="E187" s="248" t="s">
        <v>19</v>
      </c>
      <c r="F187" s="249" t="s">
        <v>3183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178</v>
      </c>
      <c r="AU187" s="255" t="s">
        <v>180</v>
      </c>
      <c r="AV187" s="14" t="s">
        <v>77</v>
      </c>
      <c r="AW187" s="14" t="s">
        <v>31</v>
      </c>
      <c r="AX187" s="14" t="s">
        <v>69</v>
      </c>
      <c r="AY187" s="255" t="s">
        <v>161</v>
      </c>
    </row>
    <row r="188" s="13" customFormat="1">
      <c r="A188" s="13"/>
      <c r="B188" s="235"/>
      <c r="C188" s="236"/>
      <c r="D188" s="233" t="s">
        <v>178</v>
      </c>
      <c r="E188" s="237" t="s">
        <v>19</v>
      </c>
      <c r="F188" s="238" t="s">
        <v>3184</v>
      </c>
      <c r="G188" s="236"/>
      <c r="H188" s="239">
        <v>44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178</v>
      </c>
      <c r="AU188" s="245" t="s">
        <v>180</v>
      </c>
      <c r="AV188" s="13" t="s">
        <v>79</v>
      </c>
      <c r="AW188" s="13" t="s">
        <v>31</v>
      </c>
      <c r="AX188" s="13" t="s">
        <v>69</v>
      </c>
      <c r="AY188" s="245" t="s">
        <v>161</v>
      </c>
    </row>
    <row r="189" s="14" customFormat="1">
      <c r="A189" s="14"/>
      <c r="B189" s="246"/>
      <c r="C189" s="247"/>
      <c r="D189" s="233" t="s">
        <v>178</v>
      </c>
      <c r="E189" s="248" t="s">
        <v>19</v>
      </c>
      <c r="F189" s="249" t="s">
        <v>3185</v>
      </c>
      <c r="G189" s="247"/>
      <c r="H189" s="248" t="s">
        <v>19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178</v>
      </c>
      <c r="AU189" s="255" t="s">
        <v>180</v>
      </c>
      <c r="AV189" s="14" t="s">
        <v>77</v>
      </c>
      <c r="AW189" s="14" t="s">
        <v>31</v>
      </c>
      <c r="AX189" s="14" t="s">
        <v>69</v>
      </c>
      <c r="AY189" s="255" t="s">
        <v>161</v>
      </c>
    </row>
    <row r="190" s="13" customFormat="1">
      <c r="A190" s="13"/>
      <c r="B190" s="235"/>
      <c r="C190" s="236"/>
      <c r="D190" s="233" t="s">
        <v>178</v>
      </c>
      <c r="E190" s="237" t="s">
        <v>19</v>
      </c>
      <c r="F190" s="238" t="s">
        <v>3184</v>
      </c>
      <c r="G190" s="236"/>
      <c r="H190" s="239">
        <v>44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178</v>
      </c>
      <c r="AU190" s="245" t="s">
        <v>180</v>
      </c>
      <c r="AV190" s="13" t="s">
        <v>79</v>
      </c>
      <c r="AW190" s="13" t="s">
        <v>31</v>
      </c>
      <c r="AX190" s="13" t="s">
        <v>69</v>
      </c>
      <c r="AY190" s="245" t="s">
        <v>161</v>
      </c>
    </row>
    <row r="191" s="14" customFormat="1">
      <c r="A191" s="14"/>
      <c r="B191" s="246"/>
      <c r="C191" s="247"/>
      <c r="D191" s="233" t="s">
        <v>178</v>
      </c>
      <c r="E191" s="248" t="s">
        <v>19</v>
      </c>
      <c r="F191" s="249" t="s">
        <v>3186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178</v>
      </c>
      <c r="AU191" s="255" t="s">
        <v>180</v>
      </c>
      <c r="AV191" s="14" t="s">
        <v>77</v>
      </c>
      <c r="AW191" s="14" t="s">
        <v>31</v>
      </c>
      <c r="AX191" s="14" t="s">
        <v>69</v>
      </c>
      <c r="AY191" s="255" t="s">
        <v>161</v>
      </c>
    </row>
    <row r="192" s="13" customFormat="1">
      <c r="A192" s="13"/>
      <c r="B192" s="235"/>
      <c r="C192" s="236"/>
      <c r="D192" s="233" t="s">
        <v>178</v>
      </c>
      <c r="E192" s="237" t="s">
        <v>19</v>
      </c>
      <c r="F192" s="238" t="s">
        <v>3187</v>
      </c>
      <c r="G192" s="236"/>
      <c r="H192" s="239">
        <v>46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178</v>
      </c>
      <c r="AU192" s="245" t="s">
        <v>180</v>
      </c>
      <c r="AV192" s="13" t="s">
        <v>79</v>
      </c>
      <c r="AW192" s="13" t="s">
        <v>31</v>
      </c>
      <c r="AX192" s="13" t="s">
        <v>69</v>
      </c>
      <c r="AY192" s="245" t="s">
        <v>161</v>
      </c>
    </row>
    <row r="193" s="14" customFormat="1">
      <c r="A193" s="14"/>
      <c r="B193" s="246"/>
      <c r="C193" s="247"/>
      <c r="D193" s="233" t="s">
        <v>178</v>
      </c>
      <c r="E193" s="248" t="s">
        <v>19</v>
      </c>
      <c r="F193" s="249" t="s">
        <v>3188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178</v>
      </c>
      <c r="AU193" s="255" t="s">
        <v>180</v>
      </c>
      <c r="AV193" s="14" t="s">
        <v>77</v>
      </c>
      <c r="AW193" s="14" t="s">
        <v>31</v>
      </c>
      <c r="AX193" s="14" t="s">
        <v>69</v>
      </c>
      <c r="AY193" s="255" t="s">
        <v>161</v>
      </c>
    </row>
    <row r="194" s="13" customFormat="1">
      <c r="A194" s="13"/>
      <c r="B194" s="235"/>
      <c r="C194" s="236"/>
      <c r="D194" s="233" t="s">
        <v>178</v>
      </c>
      <c r="E194" s="237" t="s">
        <v>19</v>
      </c>
      <c r="F194" s="238" t="s">
        <v>3189</v>
      </c>
      <c r="G194" s="236"/>
      <c r="H194" s="239">
        <v>4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178</v>
      </c>
      <c r="AU194" s="245" t="s">
        <v>180</v>
      </c>
      <c r="AV194" s="13" t="s">
        <v>79</v>
      </c>
      <c r="AW194" s="13" t="s">
        <v>31</v>
      </c>
      <c r="AX194" s="13" t="s">
        <v>69</v>
      </c>
      <c r="AY194" s="245" t="s">
        <v>161</v>
      </c>
    </row>
    <row r="195" s="16" customFormat="1">
      <c r="A195" s="16"/>
      <c r="B195" s="281"/>
      <c r="C195" s="282"/>
      <c r="D195" s="233" t="s">
        <v>178</v>
      </c>
      <c r="E195" s="283" t="s">
        <v>19</v>
      </c>
      <c r="F195" s="284" t="s">
        <v>2225</v>
      </c>
      <c r="G195" s="282"/>
      <c r="H195" s="285">
        <v>230</v>
      </c>
      <c r="I195" s="286"/>
      <c r="J195" s="282"/>
      <c r="K195" s="282"/>
      <c r="L195" s="287"/>
      <c r="M195" s="288"/>
      <c r="N195" s="289"/>
      <c r="O195" s="289"/>
      <c r="P195" s="289"/>
      <c r="Q195" s="289"/>
      <c r="R195" s="289"/>
      <c r="S195" s="289"/>
      <c r="T195" s="290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1" t="s">
        <v>178</v>
      </c>
      <c r="AU195" s="291" t="s">
        <v>180</v>
      </c>
      <c r="AV195" s="16" t="s">
        <v>180</v>
      </c>
      <c r="AW195" s="16" t="s">
        <v>31</v>
      </c>
      <c r="AX195" s="16" t="s">
        <v>69</v>
      </c>
      <c r="AY195" s="291" t="s">
        <v>161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3190</v>
      </c>
      <c r="G196" s="236"/>
      <c r="H196" s="239">
        <v>-18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180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5" customFormat="1">
      <c r="A197" s="15"/>
      <c r="B197" s="256"/>
      <c r="C197" s="257"/>
      <c r="D197" s="233" t="s">
        <v>178</v>
      </c>
      <c r="E197" s="258" t="s">
        <v>19</v>
      </c>
      <c r="F197" s="259" t="s">
        <v>221</v>
      </c>
      <c r="G197" s="257"/>
      <c r="H197" s="260">
        <v>212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178</v>
      </c>
      <c r="AU197" s="266" t="s">
        <v>180</v>
      </c>
      <c r="AV197" s="15" t="s">
        <v>168</v>
      </c>
      <c r="AW197" s="15" t="s">
        <v>31</v>
      </c>
      <c r="AX197" s="15" t="s">
        <v>77</v>
      </c>
      <c r="AY197" s="266" t="s">
        <v>161</v>
      </c>
    </row>
    <row r="198" s="2" customFormat="1" ht="16.5" customHeight="1">
      <c r="A198" s="41"/>
      <c r="B198" s="42"/>
      <c r="C198" s="215" t="s">
        <v>237</v>
      </c>
      <c r="D198" s="215" t="s">
        <v>163</v>
      </c>
      <c r="E198" s="216" t="s">
        <v>3191</v>
      </c>
      <c r="F198" s="217" t="s">
        <v>3192</v>
      </c>
      <c r="G198" s="218" t="s">
        <v>189</v>
      </c>
      <c r="H198" s="219">
        <v>405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279</v>
      </c>
      <c r="AT198" s="226" t="s">
        <v>163</v>
      </c>
      <c r="AU198" s="226" t="s">
        <v>180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279</v>
      </c>
      <c r="BM198" s="226" t="s">
        <v>3193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3194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180</v>
      </c>
    </row>
    <row r="200" s="14" customFormat="1">
      <c r="A200" s="14"/>
      <c r="B200" s="246"/>
      <c r="C200" s="247"/>
      <c r="D200" s="233" t="s">
        <v>178</v>
      </c>
      <c r="E200" s="248" t="s">
        <v>19</v>
      </c>
      <c r="F200" s="249" t="s">
        <v>3195</v>
      </c>
      <c r="G200" s="247"/>
      <c r="H200" s="248" t="s">
        <v>19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178</v>
      </c>
      <c r="AU200" s="255" t="s">
        <v>180</v>
      </c>
      <c r="AV200" s="14" t="s">
        <v>77</v>
      </c>
      <c r="AW200" s="14" t="s">
        <v>31</v>
      </c>
      <c r="AX200" s="14" t="s">
        <v>69</v>
      </c>
      <c r="AY200" s="255" t="s">
        <v>161</v>
      </c>
    </row>
    <row r="201" s="14" customFormat="1">
      <c r="A201" s="14"/>
      <c r="B201" s="246"/>
      <c r="C201" s="247"/>
      <c r="D201" s="233" t="s">
        <v>178</v>
      </c>
      <c r="E201" s="248" t="s">
        <v>19</v>
      </c>
      <c r="F201" s="249" t="s">
        <v>3196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178</v>
      </c>
      <c r="AU201" s="255" t="s">
        <v>180</v>
      </c>
      <c r="AV201" s="14" t="s">
        <v>77</v>
      </c>
      <c r="AW201" s="14" t="s">
        <v>31</v>
      </c>
      <c r="AX201" s="14" t="s">
        <v>69</v>
      </c>
      <c r="AY201" s="255" t="s">
        <v>161</v>
      </c>
    </row>
    <row r="202" s="14" customFormat="1">
      <c r="A202" s="14"/>
      <c r="B202" s="246"/>
      <c r="C202" s="247"/>
      <c r="D202" s="233" t="s">
        <v>178</v>
      </c>
      <c r="E202" s="248" t="s">
        <v>19</v>
      </c>
      <c r="F202" s="249" t="s">
        <v>3197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178</v>
      </c>
      <c r="AU202" s="255" t="s">
        <v>180</v>
      </c>
      <c r="AV202" s="14" t="s">
        <v>77</v>
      </c>
      <c r="AW202" s="14" t="s">
        <v>31</v>
      </c>
      <c r="AX202" s="14" t="s">
        <v>69</v>
      </c>
      <c r="AY202" s="255" t="s">
        <v>161</v>
      </c>
    </row>
    <row r="203" s="13" customFormat="1">
      <c r="A203" s="13"/>
      <c r="B203" s="235"/>
      <c r="C203" s="236"/>
      <c r="D203" s="233" t="s">
        <v>178</v>
      </c>
      <c r="E203" s="237" t="s">
        <v>19</v>
      </c>
      <c r="F203" s="238" t="s">
        <v>3198</v>
      </c>
      <c r="G203" s="236"/>
      <c r="H203" s="239">
        <v>34.560000000000002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178</v>
      </c>
      <c r="AU203" s="245" t="s">
        <v>180</v>
      </c>
      <c r="AV203" s="13" t="s">
        <v>79</v>
      </c>
      <c r="AW203" s="13" t="s">
        <v>31</v>
      </c>
      <c r="AX203" s="13" t="s">
        <v>69</v>
      </c>
      <c r="AY203" s="245" t="s">
        <v>161</v>
      </c>
    </row>
    <row r="204" s="14" customFormat="1">
      <c r="A204" s="14"/>
      <c r="B204" s="246"/>
      <c r="C204" s="247"/>
      <c r="D204" s="233" t="s">
        <v>178</v>
      </c>
      <c r="E204" s="248" t="s">
        <v>19</v>
      </c>
      <c r="F204" s="249" t="s">
        <v>3199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178</v>
      </c>
      <c r="AU204" s="255" t="s">
        <v>180</v>
      </c>
      <c r="AV204" s="14" t="s">
        <v>77</v>
      </c>
      <c r="AW204" s="14" t="s">
        <v>31</v>
      </c>
      <c r="AX204" s="14" t="s">
        <v>69</v>
      </c>
      <c r="AY204" s="255" t="s">
        <v>161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3200</v>
      </c>
      <c r="G205" s="236"/>
      <c r="H205" s="239">
        <v>10.44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180</v>
      </c>
      <c r="AV205" s="13" t="s">
        <v>79</v>
      </c>
      <c r="AW205" s="13" t="s">
        <v>31</v>
      </c>
      <c r="AX205" s="13" t="s">
        <v>69</v>
      </c>
      <c r="AY205" s="245" t="s">
        <v>161</v>
      </c>
    </row>
    <row r="206" s="14" customFormat="1">
      <c r="A206" s="14"/>
      <c r="B206" s="246"/>
      <c r="C206" s="247"/>
      <c r="D206" s="233" t="s">
        <v>178</v>
      </c>
      <c r="E206" s="248" t="s">
        <v>19</v>
      </c>
      <c r="F206" s="249" t="s">
        <v>3201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178</v>
      </c>
      <c r="AU206" s="255" t="s">
        <v>180</v>
      </c>
      <c r="AV206" s="14" t="s">
        <v>77</v>
      </c>
      <c r="AW206" s="14" t="s">
        <v>31</v>
      </c>
      <c r="AX206" s="14" t="s">
        <v>69</v>
      </c>
      <c r="AY206" s="255" t="s">
        <v>161</v>
      </c>
    </row>
    <row r="207" s="13" customFormat="1">
      <c r="A207" s="13"/>
      <c r="B207" s="235"/>
      <c r="C207" s="236"/>
      <c r="D207" s="233" t="s">
        <v>178</v>
      </c>
      <c r="E207" s="237" t="s">
        <v>19</v>
      </c>
      <c r="F207" s="238" t="s">
        <v>3202</v>
      </c>
      <c r="G207" s="236"/>
      <c r="H207" s="239">
        <v>400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178</v>
      </c>
      <c r="AU207" s="245" t="s">
        <v>180</v>
      </c>
      <c r="AV207" s="13" t="s">
        <v>79</v>
      </c>
      <c r="AW207" s="13" t="s">
        <v>31</v>
      </c>
      <c r="AX207" s="13" t="s">
        <v>69</v>
      </c>
      <c r="AY207" s="245" t="s">
        <v>161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3203</v>
      </c>
      <c r="G208" s="236"/>
      <c r="H208" s="239">
        <v>-40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180</v>
      </c>
      <c r="AV208" s="13" t="s">
        <v>79</v>
      </c>
      <c r="AW208" s="13" t="s">
        <v>31</v>
      </c>
      <c r="AX208" s="13" t="s">
        <v>69</v>
      </c>
      <c r="AY208" s="245" t="s">
        <v>161</v>
      </c>
    </row>
    <row r="209" s="15" customFormat="1">
      <c r="A209" s="15"/>
      <c r="B209" s="256"/>
      <c r="C209" s="257"/>
      <c r="D209" s="233" t="s">
        <v>178</v>
      </c>
      <c r="E209" s="258" t="s">
        <v>19</v>
      </c>
      <c r="F209" s="259" t="s">
        <v>221</v>
      </c>
      <c r="G209" s="257"/>
      <c r="H209" s="260">
        <v>405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178</v>
      </c>
      <c r="AU209" s="266" t="s">
        <v>180</v>
      </c>
      <c r="AV209" s="15" t="s">
        <v>168</v>
      </c>
      <c r="AW209" s="15" t="s">
        <v>31</v>
      </c>
      <c r="AX209" s="15" t="s">
        <v>77</v>
      </c>
      <c r="AY209" s="266" t="s">
        <v>161</v>
      </c>
    </row>
    <row r="210" s="2" customFormat="1" ht="16.5" customHeight="1">
      <c r="A210" s="41"/>
      <c r="B210" s="42"/>
      <c r="C210" s="215" t="s">
        <v>247</v>
      </c>
      <c r="D210" s="215" t="s">
        <v>163</v>
      </c>
      <c r="E210" s="216" t="s">
        <v>3204</v>
      </c>
      <c r="F210" s="217" t="s">
        <v>3205</v>
      </c>
      <c r="G210" s="218" t="s">
        <v>189</v>
      </c>
      <c r="H210" s="219">
        <v>24.100000000000001</v>
      </c>
      <c r="I210" s="220"/>
      <c r="J210" s="221">
        <f>ROUND(I210*H210,2)</f>
        <v>0</v>
      </c>
      <c r="K210" s="217" t="s">
        <v>167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279</v>
      </c>
      <c r="AT210" s="226" t="s">
        <v>163</v>
      </c>
      <c r="AU210" s="226" t="s">
        <v>180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279</v>
      </c>
      <c r="BM210" s="226" t="s">
        <v>3206</v>
      </c>
    </row>
    <row r="211" s="2" customFormat="1">
      <c r="A211" s="41"/>
      <c r="B211" s="42"/>
      <c r="C211" s="43"/>
      <c r="D211" s="228" t="s">
        <v>170</v>
      </c>
      <c r="E211" s="43"/>
      <c r="F211" s="229" t="s">
        <v>3207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170</v>
      </c>
      <c r="AU211" s="20" t="s">
        <v>180</v>
      </c>
    </row>
    <row r="212" s="14" customFormat="1">
      <c r="A212" s="14"/>
      <c r="B212" s="246"/>
      <c r="C212" s="247"/>
      <c r="D212" s="233" t="s">
        <v>178</v>
      </c>
      <c r="E212" s="248" t="s">
        <v>19</v>
      </c>
      <c r="F212" s="249" t="s">
        <v>3196</v>
      </c>
      <c r="G212" s="247"/>
      <c r="H212" s="248" t="s">
        <v>19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178</v>
      </c>
      <c r="AU212" s="255" t="s">
        <v>180</v>
      </c>
      <c r="AV212" s="14" t="s">
        <v>77</v>
      </c>
      <c r="AW212" s="14" t="s">
        <v>31</v>
      </c>
      <c r="AX212" s="14" t="s">
        <v>69</v>
      </c>
      <c r="AY212" s="255" t="s">
        <v>161</v>
      </c>
    </row>
    <row r="213" s="14" customFormat="1">
      <c r="A213" s="14"/>
      <c r="B213" s="246"/>
      <c r="C213" s="247"/>
      <c r="D213" s="233" t="s">
        <v>178</v>
      </c>
      <c r="E213" s="248" t="s">
        <v>19</v>
      </c>
      <c r="F213" s="249" t="s">
        <v>3208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178</v>
      </c>
      <c r="AU213" s="255" t="s">
        <v>180</v>
      </c>
      <c r="AV213" s="14" t="s">
        <v>77</v>
      </c>
      <c r="AW213" s="14" t="s">
        <v>31</v>
      </c>
      <c r="AX213" s="14" t="s">
        <v>69</v>
      </c>
      <c r="AY213" s="255" t="s">
        <v>161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3209</v>
      </c>
      <c r="G214" s="236"/>
      <c r="H214" s="239">
        <v>21.600000000000001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180</v>
      </c>
      <c r="AV214" s="13" t="s">
        <v>79</v>
      </c>
      <c r="AW214" s="13" t="s">
        <v>31</v>
      </c>
      <c r="AX214" s="13" t="s">
        <v>69</v>
      </c>
      <c r="AY214" s="245" t="s">
        <v>161</v>
      </c>
    </row>
    <row r="215" s="13" customFormat="1">
      <c r="A215" s="13"/>
      <c r="B215" s="235"/>
      <c r="C215" s="236"/>
      <c r="D215" s="233" t="s">
        <v>178</v>
      </c>
      <c r="E215" s="237" t="s">
        <v>19</v>
      </c>
      <c r="F215" s="238" t="s">
        <v>3210</v>
      </c>
      <c r="G215" s="236"/>
      <c r="H215" s="239">
        <v>2.5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178</v>
      </c>
      <c r="AU215" s="245" t="s">
        <v>180</v>
      </c>
      <c r="AV215" s="13" t="s">
        <v>79</v>
      </c>
      <c r="AW215" s="13" t="s">
        <v>31</v>
      </c>
      <c r="AX215" s="13" t="s">
        <v>69</v>
      </c>
      <c r="AY215" s="245" t="s">
        <v>161</v>
      </c>
    </row>
    <row r="216" s="15" customFormat="1">
      <c r="A216" s="15"/>
      <c r="B216" s="256"/>
      <c r="C216" s="257"/>
      <c r="D216" s="233" t="s">
        <v>178</v>
      </c>
      <c r="E216" s="258" t="s">
        <v>19</v>
      </c>
      <c r="F216" s="259" t="s">
        <v>221</v>
      </c>
      <c r="G216" s="257"/>
      <c r="H216" s="260">
        <v>24.100000000000001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178</v>
      </c>
      <c r="AU216" s="266" t="s">
        <v>180</v>
      </c>
      <c r="AV216" s="15" t="s">
        <v>168</v>
      </c>
      <c r="AW216" s="15" t="s">
        <v>31</v>
      </c>
      <c r="AX216" s="15" t="s">
        <v>77</v>
      </c>
      <c r="AY216" s="266" t="s">
        <v>161</v>
      </c>
    </row>
    <row r="217" s="2" customFormat="1" ht="16.5" customHeight="1">
      <c r="A217" s="41"/>
      <c r="B217" s="42"/>
      <c r="C217" s="215" t="s">
        <v>253</v>
      </c>
      <c r="D217" s="215" t="s">
        <v>163</v>
      </c>
      <c r="E217" s="216" t="s">
        <v>3211</v>
      </c>
      <c r="F217" s="217" t="s">
        <v>3212</v>
      </c>
      <c r="G217" s="218" t="s">
        <v>1181</v>
      </c>
      <c r="H217" s="219">
        <v>1</v>
      </c>
      <c r="I217" s="220"/>
      <c r="J217" s="221">
        <f>ROUND(I217*H217,2)</f>
        <v>0</v>
      </c>
      <c r="K217" s="217" t="s">
        <v>167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279</v>
      </c>
      <c r="AT217" s="226" t="s">
        <v>163</v>
      </c>
      <c r="AU217" s="226" t="s">
        <v>180</v>
      </c>
      <c r="AY217" s="20" t="s">
        <v>161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279</v>
      </c>
      <c r="BM217" s="226" t="s">
        <v>3213</v>
      </c>
    </row>
    <row r="218" s="2" customFormat="1">
      <c r="A218" s="41"/>
      <c r="B218" s="42"/>
      <c r="C218" s="43"/>
      <c r="D218" s="228" t="s">
        <v>170</v>
      </c>
      <c r="E218" s="43"/>
      <c r="F218" s="229" t="s">
        <v>3214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170</v>
      </c>
      <c r="AU218" s="20" t="s">
        <v>180</v>
      </c>
    </row>
    <row r="219" s="2" customFormat="1" ht="16.5" customHeight="1">
      <c r="A219" s="41"/>
      <c r="B219" s="42"/>
      <c r="C219" s="215" t="s">
        <v>262</v>
      </c>
      <c r="D219" s="215" t="s">
        <v>163</v>
      </c>
      <c r="E219" s="216" t="s">
        <v>3215</v>
      </c>
      <c r="F219" s="217" t="s">
        <v>3216</v>
      </c>
      <c r="G219" s="218" t="s">
        <v>1181</v>
      </c>
      <c r="H219" s="219">
        <v>1</v>
      </c>
      <c r="I219" s="220"/>
      <c r="J219" s="221">
        <f>ROUND(I219*H219,2)</f>
        <v>0</v>
      </c>
      <c r="K219" s="217" t="s">
        <v>167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279</v>
      </c>
      <c r="AT219" s="226" t="s">
        <v>163</v>
      </c>
      <c r="AU219" s="226" t="s">
        <v>180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279</v>
      </c>
      <c r="BM219" s="226" t="s">
        <v>3217</v>
      </c>
    </row>
    <row r="220" s="2" customFormat="1">
      <c r="A220" s="41"/>
      <c r="B220" s="42"/>
      <c r="C220" s="43"/>
      <c r="D220" s="228" t="s">
        <v>170</v>
      </c>
      <c r="E220" s="43"/>
      <c r="F220" s="229" t="s">
        <v>3218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170</v>
      </c>
      <c r="AU220" s="20" t="s">
        <v>180</v>
      </c>
    </row>
    <row r="221" s="2" customFormat="1" ht="16.5" customHeight="1">
      <c r="A221" s="41"/>
      <c r="B221" s="42"/>
      <c r="C221" s="215" t="s">
        <v>268</v>
      </c>
      <c r="D221" s="215" t="s">
        <v>163</v>
      </c>
      <c r="E221" s="216" t="s">
        <v>3219</v>
      </c>
      <c r="F221" s="217" t="s">
        <v>3220</v>
      </c>
      <c r="G221" s="218" t="s">
        <v>189</v>
      </c>
      <c r="H221" s="219">
        <v>56.039999999999999</v>
      </c>
      <c r="I221" s="220"/>
      <c r="J221" s="221">
        <f>ROUND(I221*H221,2)</f>
        <v>0</v>
      </c>
      <c r="K221" s="217" t="s">
        <v>167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4.0000000000000003E-05</v>
      </c>
      <c r="R221" s="224">
        <f>Q221*H221</f>
        <v>0.0022416000000000003</v>
      </c>
      <c r="S221" s="224">
        <v>0.0025400000000000002</v>
      </c>
      <c r="T221" s="225">
        <f>S221*H221</f>
        <v>0.14234160000000001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279</v>
      </c>
      <c r="AT221" s="226" t="s">
        <v>163</v>
      </c>
      <c r="AU221" s="226" t="s">
        <v>180</v>
      </c>
      <c r="AY221" s="20" t="s">
        <v>161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279</v>
      </c>
      <c r="BM221" s="226" t="s">
        <v>3221</v>
      </c>
    </row>
    <row r="222" s="2" customFormat="1">
      <c r="A222" s="41"/>
      <c r="B222" s="42"/>
      <c r="C222" s="43"/>
      <c r="D222" s="228" t="s">
        <v>170</v>
      </c>
      <c r="E222" s="43"/>
      <c r="F222" s="229" t="s">
        <v>3222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170</v>
      </c>
      <c r="AU222" s="20" t="s">
        <v>180</v>
      </c>
    </row>
    <row r="223" s="14" customFormat="1">
      <c r="A223" s="14"/>
      <c r="B223" s="246"/>
      <c r="C223" s="247"/>
      <c r="D223" s="233" t="s">
        <v>178</v>
      </c>
      <c r="E223" s="248" t="s">
        <v>19</v>
      </c>
      <c r="F223" s="249" t="s">
        <v>3223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178</v>
      </c>
      <c r="AU223" s="255" t="s">
        <v>180</v>
      </c>
      <c r="AV223" s="14" t="s">
        <v>77</v>
      </c>
      <c r="AW223" s="14" t="s">
        <v>31</v>
      </c>
      <c r="AX223" s="14" t="s">
        <v>69</v>
      </c>
      <c r="AY223" s="255" t="s">
        <v>161</v>
      </c>
    </row>
    <row r="224" s="14" customFormat="1">
      <c r="A224" s="14"/>
      <c r="B224" s="246"/>
      <c r="C224" s="247"/>
      <c r="D224" s="233" t="s">
        <v>178</v>
      </c>
      <c r="E224" s="248" t="s">
        <v>19</v>
      </c>
      <c r="F224" s="249" t="s">
        <v>3224</v>
      </c>
      <c r="G224" s="247"/>
      <c r="H224" s="248" t="s">
        <v>19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178</v>
      </c>
      <c r="AU224" s="255" t="s">
        <v>180</v>
      </c>
      <c r="AV224" s="14" t="s">
        <v>77</v>
      </c>
      <c r="AW224" s="14" t="s">
        <v>31</v>
      </c>
      <c r="AX224" s="14" t="s">
        <v>69</v>
      </c>
      <c r="AY224" s="255" t="s">
        <v>161</v>
      </c>
    </row>
    <row r="225" s="13" customFormat="1">
      <c r="A225" s="13"/>
      <c r="B225" s="235"/>
      <c r="C225" s="236"/>
      <c r="D225" s="233" t="s">
        <v>178</v>
      </c>
      <c r="E225" s="237" t="s">
        <v>19</v>
      </c>
      <c r="F225" s="238" t="s">
        <v>3225</v>
      </c>
      <c r="G225" s="236"/>
      <c r="H225" s="239">
        <v>13.6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178</v>
      </c>
      <c r="AU225" s="245" t="s">
        <v>180</v>
      </c>
      <c r="AV225" s="13" t="s">
        <v>79</v>
      </c>
      <c r="AW225" s="13" t="s">
        <v>31</v>
      </c>
      <c r="AX225" s="13" t="s">
        <v>69</v>
      </c>
      <c r="AY225" s="245" t="s">
        <v>161</v>
      </c>
    </row>
    <row r="226" s="14" customFormat="1">
      <c r="A226" s="14"/>
      <c r="B226" s="246"/>
      <c r="C226" s="247"/>
      <c r="D226" s="233" t="s">
        <v>178</v>
      </c>
      <c r="E226" s="248" t="s">
        <v>19</v>
      </c>
      <c r="F226" s="249" t="s">
        <v>3226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178</v>
      </c>
      <c r="AU226" s="255" t="s">
        <v>180</v>
      </c>
      <c r="AV226" s="14" t="s">
        <v>77</v>
      </c>
      <c r="AW226" s="14" t="s">
        <v>31</v>
      </c>
      <c r="AX226" s="14" t="s">
        <v>69</v>
      </c>
      <c r="AY226" s="255" t="s">
        <v>161</v>
      </c>
    </row>
    <row r="227" s="13" customFormat="1">
      <c r="A227" s="13"/>
      <c r="B227" s="235"/>
      <c r="C227" s="236"/>
      <c r="D227" s="233" t="s">
        <v>178</v>
      </c>
      <c r="E227" s="237" t="s">
        <v>19</v>
      </c>
      <c r="F227" s="238" t="s">
        <v>3227</v>
      </c>
      <c r="G227" s="236"/>
      <c r="H227" s="239">
        <v>26.640000000000001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178</v>
      </c>
      <c r="AU227" s="245" t="s">
        <v>180</v>
      </c>
      <c r="AV227" s="13" t="s">
        <v>79</v>
      </c>
      <c r="AW227" s="13" t="s">
        <v>31</v>
      </c>
      <c r="AX227" s="13" t="s">
        <v>69</v>
      </c>
      <c r="AY227" s="245" t="s">
        <v>161</v>
      </c>
    </row>
    <row r="228" s="14" customFormat="1">
      <c r="A228" s="14"/>
      <c r="B228" s="246"/>
      <c r="C228" s="247"/>
      <c r="D228" s="233" t="s">
        <v>178</v>
      </c>
      <c r="E228" s="248" t="s">
        <v>19</v>
      </c>
      <c r="F228" s="249" t="s">
        <v>3228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178</v>
      </c>
      <c r="AU228" s="255" t="s">
        <v>180</v>
      </c>
      <c r="AV228" s="14" t="s">
        <v>77</v>
      </c>
      <c r="AW228" s="14" t="s">
        <v>31</v>
      </c>
      <c r="AX228" s="14" t="s">
        <v>69</v>
      </c>
      <c r="AY228" s="255" t="s">
        <v>161</v>
      </c>
    </row>
    <row r="229" s="13" customFormat="1">
      <c r="A229" s="13"/>
      <c r="B229" s="235"/>
      <c r="C229" s="236"/>
      <c r="D229" s="233" t="s">
        <v>178</v>
      </c>
      <c r="E229" s="237" t="s">
        <v>19</v>
      </c>
      <c r="F229" s="238" t="s">
        <v>3229</v>
      </c>
      <c r="G229" s="236"/>
      <c r="H229" s="239">
        <v>19.199999999999999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178</v>
      </c>
      <c r="AU229" s="245" t="s">
        <v>180</v>
      </c>
      <c r="AV229" s="13" t="s">
        <v>79</v>
      </c>
      <c r="AW229" s="13" t="s">
        <v>31</v>
      </c>
      <c r="AX229" s="13" t="s">
        <v>69</v>
      </c>
      <c r="AY229" s="245" t="s">
        <v>161</v>
      </c>
    </row>
    <row r="230" s="14" customFormat="1">
      <c r="A230" s="14"/>
      <c r="B230" s="246"/>
      <c r="C230" s="247"/>
      <c r="D230" s="233" t="s">
        <v>178</v>
      </c>
      <c r="E230" s="248" t="s">
        <v>19</v>
      </c>
      <c r="F230" s="249" t="s">
        <v>3230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178</v>
      </c>
      <c r="AU230" s="255" t="s">
        <v>180</v>
      </c>
      <c r="AV230" s="14" t="s">
        <v>77</v>
      </c>
      <c r="AW230" s="14" t="s">
        <v>31</v>
      </c>
      <c r="AX230" s="14" t="s">
        <v>69</v>
      </c>
      <c r="AY230" s="255" t="s">
        <v>161</v>
      </c>
    </row>
    <row r="231" s="13" customFormat="1">
      <c r="A231" s="13"/>
      <c r="B231" s="235"/>
      <c r="C231" s="236"/>
      <c r="D231" s="233" t="s">
        <v>178</v>
      </c>
      <c r="E231" s="237" t="s">
        <v>19</v>
      </c>
      <c r="F231" s="238" t="s">
        <v>3231</v>
      </c>
      <c r="G231" s="236"/>
      <c r="H231" s="239">
        <v>10.199999999999999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178</v>
      </c>
      <c r="AU231" s="245" t="s">
        <v>180</v>
      </c>
      <c r="AV231" s="13" t="s">
        <v>79</v>
      </c>
      <c r="AW231" s="13" t="s">
        <v>31</v>
      </c>
      <c r="AX231" s="13" t="s">
        <v>69</v>
      </c>
      <c r="AY231" s="245" t="s">
        <v>161</v>
      </c>
    </row>
    <row r="232" s="13" customFormat="1">
      <c r="A232" s="13"/>
      <c r="B232" s="235"/>
      <c r="C232" s="236"/>
      <c r="D232" s="233" t="s">
        <v>178</v>
      </c>
      <c r="E232" s="237" t="s">
        <v>19</v>
      </c>
      <c r="F232" s="238" t="s">
        <v>3232</v>
      </c>
      <c r="G232" s="236"/>
      <c r="H232" s="239">
        <v>-13.6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178</v>
      </c>
      <c r="AU232" s="245" t="s">
        <v>180</v>
      </c>
      <c r="AV232" s="13" t="s">
        <v>79</v>
      </c>
      <c r="AW232" s="13" t="s">
        <v>31</v>
      </c>
      <c r="AX232" s="13" t="s">
        <v>69</v>
      </c>
      <c r="AY232" s="245" t="s">
        <v>161</v>
      </c>
    </row>
    <row r="233" s="15" customFormat="1">
      <c r="A233" s="15"/>
      <c r="B233" s="256"/>
      <c r="C233" s="257"/>
      <c r="D233" s="233" t="s">
        <v>178</v>
      </c>
      <c r="E233" s="258" t="s">
        <v>19</v>
      </c>
      <c r="F233" s="259" t="s">
        <v>221</v>
      </c>
      <c r="G233" s="257"/>
      <c r="H233" s="260">
        <v>56.039999999999999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178</v>
      </c>
      <c r="AU233" s="266" t="s">
        <v>180</v>
      </c>
      <c r="AV233" s="15" t="s">
        <v>168</v>
      </c>
      <c r="AW233" s="15" t="s">
        <v>31</v>
      </c>
      <c r="AX233" s="15" t="s">
        <v>77</v>
      </c>
      <c r="AY233" s="266" t="s">
        <v>161</v>
      </c>
    </row>
    <row r="234" s="2" customFormat="1" ht="16.5" customHeight="1">
      <c r="A234" s="41"/>
      <c r="B234" s="42"/>
      <c r="C234" s="215" t="s">
        <v>8</v>
      </c>
      <c r="D234" s="215" t="s">
        <v>163</v>
      </c>
      <c r="E234" s="216" t="s">
        <v>3233</v>
      </c>
      <c r="F234" s="217" t="s">
        <v>3234</v>
      </c>
      <c r="G234" s="218" t="s">
        <v>189</v>
      </c>
      <c r="H234" s="219">
        <v>34.799999999999997</v>
      </c>
      <c r="I234" s="220"/>
      <c r="J234" s="221">
        <f>ROUND(I234*H234,2)</f>
        <v>0</v>
      </c>
      <c r="K234" s="217" t="s">
        <v>167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0.00010000000000000001</v>
      </c>
      <c r="R234" s="224">
        <f>Q234*H234</f>
        <v>0.00348</v>
      </c>
      <c r="S234" s="224">
        <v>0.01384</v>
      </c>
      <c r="T234" s="225">
        <f>S234*H234</f>
        <v>0.48163199999999995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279</v>
      </c>
      <c r="AT234" s="226" t="s">
        <v>163</v>
      </c>
      <c r="AU234" s="226" t="s">
        <v>180</v>
      </c>
      <c r="AY234" s="20" t="s">
        <v>161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279</v>
      </c>
      <c r="BM234" s="226" t="s">
        <v>3235</v>
      </c>
    </row>
    <row r="235" s="2" customFormat="1">
      <c r="A235" s="41"/>
      <c r="B235" s="42"/>
      <c r="C235" s="43"/>
      <c r="D235" s="228" t="s">
        <v>170</v>
      </c>
      <c r="E235" s="43"/>
      <c r="F235" s="229" t="s">
        <v>3236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170</v>
      </c>
      <c r="AU235" s="20" t="s">
        <v>180</v>
      </c>
    </row>
    <row r="236" s="14" customFormat="1">
      <c r="A236" s="14"/>
      <c r="B236" s="246"/>
      <c r="C236" s="247"/>
      <c r="D236" s="233" t="s">
        <v>178</v>
      </c>
      <c r="E236" s="248" t="s">
        <v>19</v>
      </c>
      <c r="F236" s="249" t="s">
        <v>3051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178</v>
      </c>
      <c r="AU236" s="255" t="s">
        <v>180</v>
      </c>
      <c r="AV236" s="14" t="s">
        <v>77</v>
      </c>
      <c r="AW236" s="14" t="s">
        <v>31</v>
      </c>
      <c r="AX236" s="14" t="s">
        <v>69</v>
      </c>
      <c r="AY236" s="255" t="s">
        <v>161</v>
      </c>
    </row>
    <row r="237" s="14" customFormat="1">
      <c r="A237" s="14"/>
      <c r="B237" s="246"/>
      <c r="C237" s="247"/>
      <c r="D237" s="233" t="s">
        <v>178</v>
      </c>
      <c r="E237" s="248" t="s">
        <v>19</v>
      </c>
      <c r="F237" s="249" t="s">
        <v>3237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178</v>
      </c>
      <c r="AU237" s="255" t="s">
        <v>180</v>
      </c>
      <c r="AV237" s="14" t="s">
        <v>77</v>
      </c>
      <c r="AW237" s="14" t="s">
        <v>31</v>
      </c>
      <c r="AX237" s="14" t="s">
        <v>69</v>
      </c>
      <c r="AY237" s="25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3238</v>
      </c>
      <c r="G238" s="236"/>
      <c r="H238" s="239">
        <v>34.799999999999997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180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5" customFormat="1">
      <c r="A239" s="15"/>
      <c r="B239" s="256"/>
      <c r="C239" s="257"/>
      <c r="D239" s="233" t="s">
        <v>178</v>
      </c>
      <c r="E239" s="258" t="s">
        <v>19</v>
      </c>
      <c r="F239" s="259" t="s">
        <v>221</v>
      </c>
      <c r="G239" s="257"/>
      <c r="H239" s="260">
        <v>34.799999999999997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178</v>
      </c>
      <c r="AU239" s="266" t="s">
        <v>180</v>
      </c>
      <c r="AV239" s="15" t="s">
        <v>168</v>
      </c>
      <c r="AW239" s="15" t="s">
        <v>31</v>
      </c>
      <c r="AX239" s="15" t="s">
        <v>77</v>
      </c>
      <c r="AY239" s="266" t="s">
        <v>161</v>
      </c>
    </row>
    <row r="240" s="2" customFormat="1" ht="24.15" customHeight="1">
      <c r="A240" s="41"/>
      <c r="B240" s="42"/>
      <c r="C240" s="215" t="s">
        <v>279</v>
      </c>
      <c r="D240" s="215" t="s">
        <v>163</v>
      </c>
      <c r="E240" s="216" t="s">
        <v>3239</v>
      </c>
      <c r="F240" s="217" t="s">
        <v>3240</v>
      </c>
      <c r="G240" s="218" t="s">
        <v>189</v>
      </c>
      <c r="H240" s="219">
        <v>10.44</v>
      </c>
      <c r="I240" s="220"/>
      <c r="J240" s="221">
        <f>ROUND(I240*H240,2)</f>
        <v>0</v>
      </c>
      <c r="K240" s="217" t="s">
        <v>167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0.0022000000000000001</v>
      </c>
      <c r="R240" s="224">
        <f>Q240*H240</f>
        <v>0.022967999999999999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279</v>
      </c>
      <c r="AT240" s="226" t="s">
        <v>163</v>
      </c>
      <c r="AU240" s="226" t="s">
        <v>180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279</v>
      </c>
      <c r="BM240" s="226" t="s">
        <v>3241</v>
      </c>
    </row>
    <row r="241" s="2" customFormat="1">
      <c r="A241" s="41"/>
      <c r="B241" s="42"/>
      <c r="C241" s="43"/>
      <c r="D241" s="228" t="s">
        <v>170</v>
      </c>
      <c r="E241" s="43"/>
      <c r="F241" s="229" t="s">
        <v>3242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170</v>
      </c>
      <c r="AU241" s="20" t="s">
        <v>180</v>
      </c>
    </row>
    <row r="242" s="14" customFormat="1">
      <c r="A242" s="14"/>
      <c r="B242" s="246"/>
      <c r="C242" s="247"/>
      <c r="D242" s="233" t="s">
        <v>178</v>
      </c>
      <c r="E242" s="248" t="s">
        <v>19</v>
      </c>
      <c r="F242" s="249" t="s">
        <v>3196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178</v>
      </c>
      <c r="AU242" s="255" t="s">
        <v>180</v>
      </c>
      <c r="AV242" s="14" t="s">
        <v>77</v>
      </c>
      <c r="AW242" s="14" t="s">
        <v>31</v>
      </c>
      <c r="AX242" s="14" t="s">
        <v>69</v>
      </c>
      <c r="AY242" s="255" t="s">
        <v>161</v>
      </c>
    </row>
    <row r="243" s="14" customFormat="1">
      <c r="A243" s="14"/>
      <c r="B243" s="246"/>
      <c r="C243" s="247"/>
      <c r="D243" s="233" t="s">
        <v>178</v>
      </c>
      <c r="E243" s="248" t="s">
        <v>19</v>
      </c>
      <c r="F243" s="249" t="s">
        <v>3243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178</v>
      </c>
      <c r="AU243" s="255" t="s">
        <v>180</v>
      </c>
      <c r="AV243" s="14" t="s">
        <v>77</v>
      </c>
      <c r="AW243" s="14" t="s">
        <v>31</v>
      </c>
      <c r="AX243" s="14" t="s">
        <v>69</v>
      </c>
      <c r="AY243" s="255" t="s">
        <v>161</v>
      </c>
    </row>
    <row r="244" s="13" customFormat="1">
      <c r="A244" s="13"/>
      <c r="B244" s="235"/>
      <c r="C244" s="236"/>
      <c r="D244" s="233" t="s">
        <v>178</v>
      </c>
      <c r="E244" s="237" t="s">
        <v>19</v>
      </c>
      <c r="F244" s="238" t="s">
        <v>3200</v>
      </c>
      <c r="G244" s="236"/>
      <c r="H244" s="239">
        <v>10.44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178</v>
      </c>
      <c r="AU244" s="245" t="s">
        <v>180</v>
      </c>
      <c r="AV244" s="13" t="s">
        <v>79</v>
      </c>
      <c r="AW244" s="13" t="s">
        <v>31</v>
      </c>
      <c r="AX244" s="13" t="s">
        <v>69</v>
      </c>
      <c r="AY244" s="245" t="s">
        <v>161</v>
      </c>
    </row>
    <row r="245" s="15" customFormat="1">
      <c r="A245" s="15"/>
      <c r="B245" s="256"/>
      <c r="C245" s="257"/>
      <c r="D245" s="233" t="s">
        <v>178</v>
      </c>
      <c r="E245" s="258" t="s">
        <v>19</v>
      </c>
      <c r="F245" s="259" t="s">
        <v>221</v>
      </c>
      <c r="G245" s="257"/>
      <c r="H245" s="260">
        <v>10.44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178</v>
      </c>
      <c r="AU245" s="266" t="s">
        <v>180</v>
      </c>
      <c r="AV245" s="15" t="s">
        <v>168</v>
      </c>
      <c r="AW245" s="15" t="s">
        <v>31</v>
      </c>
      <c r="AX245" s="15" t="s">
        <v>77</v>
      </c>
      <c r="AY245" s="266" t="s">
        <v>161</v>
      </c>
    </row>
    <row r="246" s="2" customFormat="1" ht="24.15" customHeight="1">
      <c r="A246" s="41"/>
      <c r="B246" s="42"/>
      <c r="C246" s="215" t="s">
        <v>293</v>
      </c>
      <c r="D246" s="215" t="s">
        <v>163</v>
      </c>
      <c r="E246" s="216" t="s">
        <v>3244</v>
      </c>
      <c r="F246" s="217" t="s">
        <v>3245</v>
      </c>
      <c r="G246" s="218" t="s">
        <v>189</v>
      </c>
      <c r="H246" s="219">
        <v>34.560000000000002</v>
      </c>
      <c r="I246" s="220"/>
      <c r="J246" s="221">
        <f>ROUND(I246*H246,2)</f>
        <v>0</v>
      </c>
      <c r="K246" s="217" t="s">
        <v>167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0.0041599999999999996</v>
      </c>
      <c r="R246" s="224">
        <f>Q246*H246</f>
        <v>0.1437696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279</v>
      </c>
      <c r="AT246" s="226" t="s">
        <v>163</v>
      </c>
      <c r="AU246" s="226" t="s">
        <v>180</v>
      </c>
      <c r="AY246" s="20" t="s">
        <v>161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279</v>
      </c>
      <c r="BM246" s="226" t="s">
        <v>3246</v>
      </c>
    </row>
    <row r="247" s="2" customFormat="1">
      <c r="A247" s="41"/>
      <c r="B247" s="42"/>
      <c r="C247" s="43"/>
      <c r="D247" s="228" t="s">
        <v>170</v>
      </c>
      <c r="E247" s="43"/>
      <c r="F247" s="229" t="s">
        <v>3247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170</v>
      </c>
      <c r="AU247" s="20" t="s">
        <v>180</v>
      </c>
    </row>
    <row r="248" s="14" customFormat="1">
      <c r="A248" s="14"/>
      <c r="B248" s="246"/>
      <c r="C248" s="247"/>
      <c r="D248" s="233" t="s">
        <v>178</v>
      </c>
      <c r="E248" s="248" t="s">
        <v>19</v>
      </c>
      <c r="F248" s="249" t="s">
        <v>3196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178</v>
      </c>
      <c r="AU248" s="255" t="s">
        <v>180</v>
      </c>
      <c r="AV248" s="14" t="s">
        <v>77</v>
      </c>
      <c r="AW248" s="14" t="s">
        <v>31</v>
      </c>
      <c r="AX248" s="14" t="s">
        <v>69</v>
      </c>
      <c r="AY248" s="255" t="s">
        <v>161</v>
      </c>
    </row>
    <row r="249" s="14" customFormat="1">
      <c r="A249" s="14"/>
      <c r="B249" s="246"/>
      <c r="C249" s="247"/>
      <c r="D249" s="233" t="s">
        <v>178</v>
      </c>
      <c r="E249" s="248" t="s">
        <v>19</v>
      </c>
      <c r="F249" s="249" t="s">
        <v>3208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178</v>
      </c>
      <c r="AU249" s="255" t="s">
        <v>180</v>
      </c>
      <c r="AV249" s="14" t="s">
        <v>77</v>
      </c>
      <c r="AW249" s="14" t="s">
        <v>31</v>
      </c>
      <c r="AX249" s="14" t="s">
        <v>69</v>
      </c>
      <c r="AY249" s="255" t="s">
        <v>161</v>
      </c>
    </row>
    <row r="250" s="13" customFormat="1">
      <c r="A250" s="13"/>
      <c r="B250" s="235"/>
      <c r="C250" s="236"/>
      <c r="D250" s="233" t="s">
        <v>178</v>
      </c>
      <c r="E250" s="237" t="s">
        <v>19</v>
      </c>
      <c r="F250" s="238" t="s">
        <v>3198</v>
      </c>
      <c r="G250" s="236"/>
      <c r="H250" s="239">
        <v>34.560000000000002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178</v>
      </c>
      <c r="AU250" s="245" t="s">
        <v>180</v>
      </c>
      <c r="AV250" s="13" t="s">
        <v>79</v>
      </c>
      <c r="AW250" s="13" t="s">
        <v>31</v>
      </c>
      <c r="AX250" s="13" t="s">
        <v>69</v>
      </c>
      <c r="AY250" s="245" t="s">
        <v>161</v>
      </c>
    </row>
    <row r="251" s="15" customFormat="1">
      <c r="A251" s="15"/>
      <c r="B251" s="256"/>
      <c r="C251" s="257"/>
      <c r="D251" s="233" t="s">
        <v>178</v>
      </c>
      <c r="E251" s="258" t="s">
        <v>19</v>
      </c>
      <c r="F251" s="259" t="s">
        <v>221</v>
      </c>
      <c r="G251" s="257"/>
      <c r="H251" s="260">
        <v>34.560000000000002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178</v>
      </c>
      <c r="AU251" s="266" t="s">
        <v>180</v>
      </c>
      <c r="AV251" s="15" t="s">
        <v>168</v>
      </c>
      <c r="AW251" s="15" t="s">
        <v>31</v>
      </c>
      <c r="AX251" s="15" t="s">
        <v>77</v>
      </c>
      <c r="AY251" s="266" t="s">
        <v>161</v>
      </c>
    </row>
    <row r="252" s="2" customFormat="1" ht="24.15" customHeight="1">
      <c r="A252" s="41"/>
      <c r="B252" s="42"/>
      <c r="C252" s="215" t="s">
        <v>299</v>
      </c>
      <c r="D252" s="215" t="s">
        <v>163</v>
      </c>
      <c r="E252" s="216" t="s">
        <v>3248</v>
      </c>
      <c r="F252" s="217" t="s">
        <v>3249</v>
      </c>
      <c r="G252" s="218" t="s">
        <v>189</v>
      </c>
      <c r="H252" s="219">
        <v>24.100000000000001</v>
      </c>
      <c r="I252" s="220"/>
      <c r="J252" s="221">
        <f>ROUND(I252*H252,2)</f>
        <v>0</v>
      </c>
      <c r="K252" s="217" t="s">
        <v>167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0.00594</v>
      </c>
      <c r="R252" s="224">
        <f>Q252*H252</f>
        <v>0.143154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279</v>
      </c>
      <c r="AT252" s="226" t="s">
        <v>163</v>
      </c>
      <c r="AU252" s="226" t="s">
        <v>180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279</v>
      </c>
      <c r="BM252" s="226" t="s">
        <v>3250</v>
      </c>
    </row>
    <row r="253" s="2" customFormat="1">
      <c r="A253" s="41"/>
      <c r="B253" s="42"/>
      <c r="C253" s="43"/>
      <c r="D253" s="228" t="s">
        <v>170</v>
      </c>
      <c r="E253" s="43"/>
      <c r="F253" s="229" t="s">
        <v>3251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170</v>
      </c>
      <c r="AU253" s="20" t="s">
        <v>180</v>
      </c>
    </row>
    <row r="254" s="14" customFormat="1">
      <c r="A254" s="14"/>
      <c r="B254" s="246"/>
      <c r="C254" s="247"/>
      <c r="D254" s="233" t="s">
        <v>178</v>
      </c>
      <c r="E254" s="248" t="s">
        <v>19</v>
      </c>
      <c r="F254" s="249" t="s">
        <v>3196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178</v>
      </c>
      <c r="AU254" s="255" t="s">
        <v>180</v>
      </c>
      <c r="AV254" s="14" t="s">
        <v>77</v>
      </c>
      <c r="AW254" s="14" t="s">
        <v>31</v>
      </c>
      <c r="AX254" s="14" t="s">
        <v>69</v>
      </c>
      <c r="AY254" s="255" t="s">
        <v>161</v>
      </c>
    </row>
    <row r="255" s="14" customFormat="1">
      <c r="A255" s="14"/>
      <c r="B255" s="246"/>
      <c r="C255" s="247"/>
      <c r="D255" s="233" t="s">
        <v>178</v>
      </c>
      <c r="E255" s="248" t="s">
        <v>19</v>
      </c>
      <c r="F255" s="249" t="s">
        <v>3208</v>
      </c>
      <c r="G255" s="247"/>
      <c r="H255" s="248" t="s">
        <v>19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178</v>
      </c>
      <c r="AU255" s="255" t="s">
        <v>180</v>
      </c>
      <c r="AV255" s="14" t="s">
        <v>77</v>
      </c>
      <c r="AW255" s="14" t="s">
        <v>31</v>
      </c>
      <c r="AX255" s="14" t="s">
        <v>69</v>
      </c>
      <c r="AY255" s="255" t="s">
        <v>161</v>
      </c>
    </row>
    <row r="256" s="13" customFormat="1">
      <c r="A256" s="13"/>
      <c r="B256" s="235"/>
      <c r="C256" s="236"/>
      <c r="D256" s="233" t="s">
        <v>178</v>
      </c>
      <c r="E256" s="237" t="s">
        <v>19</v>
      </c>
      <c r="F256" s="238" t="s">
        <v>3209</v>
      </c>
      <c r="G256" s="236"/>
      <c r="H256" s="239">
        <v>21.600000000000001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178</v>
      </c>
      <c r="AU256" s="245" t="s">
        <v>180</v>
      </c>
      <c r="AV256" s="13" t="s">
        <v>79</v>
      </c>
      <c r="AW256" s="13" t="s">
        <v>31</v>
      </c>
      <c r="AX256" s="13" t="s">
        <v>69</v>
      </c>
      <c r="AY256" s="245" t="s">
        <v>161</v>
      </c>
    </row>
    <row r="257" s="13" customFormat="1">
      <c r="A257" s="13"/>
      <c r="B257" s="235"/>
      <c r="C257" s="236"/>
      <c r="D257" s="233" t="s">
        <v>178</v>
      </c>
      <c r="E257" s="237" t="s">
        <v>19</v>
      </c>
      <c r="F257" s="238" t="s">
        <v>3210</v>
      </c>
      <c r="G257" s="236"/>
      <c r="H257" s="239">
        <v>2.5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178</v>
      </c>
      <c r="AU257" s="245" t="s">
        <v>180</v>
      </c>
      <c r="AV257" s="13" t="s">
        <v>79</v>
      </c>
      <c r="AW257" s="13" t="s">
        <v>31</v>
      </c>
      <c r="AX257" s="13" t="s">
        <v>69</v>
      </c>
      <c r="AY257" s="245" t="s">
        <v>161</v>
      </c>
    </row>
    <row r="258" s="15" customFormat="1">
      <c r="A258" s="15"/>
      <c r="B258" s="256"/>
      <c r="C258" s="257"/>
      <c r="D258" s="233" t="s">
        <v>178</v>
      </c>
      <c r="E258" s="258" t="s">
        <v>19</v>
      </c>
      <c r="F258" s="259" t="s">
        <v>221</v>
      </c>
      <c r="G258" s="257"/>
      <c r="H258" s="260">
        <v>24.100000000000001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178</v>
      </c>
      <c r="AU258" s="266" t="s">
        <v>180</v>
      </c>
      <c r="AV258" s="15" t="s">
        <v>168</v>
      </c>
      <c r="AW258" s="15" t="s">
        <v>31</v>
      </c>
      <c r="AX258" s="15" t="s">
        <v>77</v>
      </c>
      <c r="AY258" s="266" t="s">
        <v>161</v>
      </c>
    </row>
    <row r="259" s="2" customFormat="1" ht="24.15" customHeight="1">
      <c r="A259" s="41"/>
      <c r="B259" s="42"/>
      <c r="C259" s="215" t="s">
        <v>311</v>
      </c>
      <c r="D259" s="215" t="s">
        <v>163</v>
      </c>
      <c r="E259" s="216" t="s">
        <v>3252</v>
      </c>
      <c r="F259" s="217" t="s">
        <v>3253</v>
      </c>
      <c r="G259" s="218" t="s">
        <v>189</v>
      </c>
      <c r="H259" s="219">
        <v>445</v>
      </c>
      <c r="I259" s="220"/>
      <c r="J259" s="221">
        <f>ROUND(I259*H259,2)</f>
        <v>0</v>
      </c>
      <c r="K259" s="217" t="s">
        <v>167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279</v>
      </c>
      <c r="AT259" s="226" t="s">
        <v>163</v>
      </c>
      <c r="AU259" s="226" t="s">
        <v>180</v>
      </c>
      <c r="AY259" s="20" t="s">
        <v>161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279</v>
      </c>
      <c r="BM259" s="226" t="s">
        <v>3254</v>
      </c>
    </row>
    <row r="260" s="2" customFormat="1">
      <c r="A260" s="41"/>
      <c r="B260" s="42"/>
      <c r="C260" s="43"/>
      <c r="D260" s="228" t="s">
        <v>170</v>
      </c>
      <c r="E260" s="43"/>
      <c r="F260" s="229" t="s">
        <v>3255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170</v>
      </c>
      <c r="AU260" s="20" t="s">
        <v>180</v>
      </c>
    </row>
    <row r="261" s="14" customFormat="1">
      <c r="A261" s="14"/>
      <c r="B261" s="246"/>
      <c r="C261" s="247"/>
      <c r="D261" s="233" t="s">
        <v>178</v>
      </c>
      <c r="E261" s="248" t="s">
        <v>19</v>
      </c>
      <c r="F261" s="249" t="s">
        <v>3195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178</v>
      </c>
      <c r="AU261" s="255" t="s">
        <v>180</v>
      </c>
      <c r="AV261" s="14" t="s">
        <v>77</v>
      </c>
      <c r="AW261" s="14" t="s">
        <v>31</v>
      </c>
      <c r="AX261" s="14" t="s">
        <v>69</v>
      </c>
      <c r="AY261" s="255" t="s">
        <v>161</v>
      </c>
    </row>
    <row r="262" s="14" customFormat="1">
      <c r="A262" s="14"/>
      <c r="B262" s="246"/>
      <c r="C262" s="247"/>
      <c r="D262" s="233" t="s">
        <v>178</v>
      </c>
      <c r="E262" s="248" t="s">
        <v>19</v>
      </c>
      <c r="F262" s="249" t="s">
        <v>3196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178</v>
      </c>
      <c r="AU262" s="255" t="s">
        <v>180</v>
      </c>
      <c r="AV262" s="14" t="s">
        <v>77</v>
      </c>
      <c r="AW262" s="14" t="s">
        <v>31</v>
      </c>
      <c r="AX262" s="14" t="s">
        <v>69</v>
      </c>
      <c r="AY262" s="255" t="s">
        <v>161</v>
      </c>
    </row>
    <row r="263" s="14" customFormat="1">
      <c r="A263" s="14"/>
      <c r="B263" s="246"/>
      <c r="C263" s="247"/>
      <c r="D263" s="233" t="s">
        <v>178</v>
      </c>
      <c r="E263" s="248" t="s">
        <v>19</v>
      </c>
      <c r="F263" s="249" t="s">
        <v>3197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178</v>
      </c>
      <c r="AU263" s="255" t="s">
        <v>180</v>
      </c>
      <c r="AV263" s="14" t="s">
        <v>77</v>
      </c>
      <c r="AW263" s="14" t="s">
        <v>31</v>
      </c>
      <c r="AX263" s="14" t="s">
        <v>69</v>
      </c>
      <c r="AY263" s="255" t="s">
        <v>161</v>
      </c>
    </row>
    <row r="264" s="13" customFormat="1">
      <c r="A264" s="13"/>
      <c r="B264" s="235"/>
      <c r="C264" s="236"/>
      <c r="D264" s="233" t="s">
        <v>178</v>
      </c>
      <c r="E264" s="237" t="s">
        <v>19</v>
      </c>
      <c r="F264" s="238" t="s">
        <v>3198</v>
      </c>
      <c r="G264" s="236"/>
      <c r="H264" s="239">
        <v>34.560000000000002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178</v>
      </c>
      <c r="AU264" s="245" t="s">
        <v>180</v>
      </c>
      <c r="AV264" s="13" t="s">
        <v>79</v>
      </c>
      <c r="AW264" s="13" t="s">
        <v>31</v>
      </c>
      <c r="AX264" s="13" t="s">
        <v>69</v>
      </c>
      <c r="AY264" s="245" t="s">
        <v>161</v>
      </c>
    </row>
    <row r="265" s="14" customFormat="1">
      <c r="A265" s="14"/>
      <c r="B265" s="246"/>
      <c r="C265" s="247"/>
      <c r="D265" s="233" t="s">
        <v>178</v>
      </c>
      <c r="E265" s="248" t="s">
        <v>19</v>
      </c>
      <c r="F265" s="249" t="s">
        <v>3199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178</v>
      </c>
      <c r="AU265" s="255" t="s">
        <v>180</v>
      </c>
      <c r="AV265" s="14" t="s">
        <v>77</v>
      </c>
      <c r="AW265" s="14" t="s">
        <v>31</v>
      </c>
      <c r="AX265" s="14" t="s">
        <v>69</v>
      </c>
      <c r="AY265" s="25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3200</v>
      </c>
      <c r="G266" s="236"/>
      <c r="H266" s="239">
        <v>10.44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180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6" customFormat="1">
      <c r="A267" s="16"/>
      <c r="B267" s="281"/>
      <c r="C267" s="282"/>
      <c r="D267" s="233" t="s">
        <v>178</v>
      </c>
      <c r="E267" s="283" t="s">
        <v>19</v>
      </c>
      <c r="F267" s="284" t="s">
        <v>2225</v>
      </c>
      <c r="G267" s="282"/>
      <c r="H267" s="285">
        <v>45</v>
      </c>
      <c r="I267" s="286"/>
      <c r="J267" s="282"/>
      <c r="K267" s="282"/>
      <c r="L267" s="287"/>
      <c r="M267" s="288"/>
      <c r="N267" s="289"/>
      <c r="O267" s="289"/>
      <c r="P267" s="289"/>
      <c r="Q267" s="289"/>
      <c r="R267" s="289"/>
      <c r="S267" s="289"/>
      <c r="T267" s="290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91" t="s">
        <v>178</v>
      </c>
      <c r="AU267" s="291" t="s">
        <v>180</v>
      </c>
      <c r="AV267" s="16" t="s">
        <v>180</v>
      </c>
      <c r="AW267" s="16" t="s">
        <v>31</v>
      </c>
      <c r="AX267" s="16" t="s">
        <v>69</v>
      </c>
      <c r="AY267" s="291" t="s">
        <v>161</v>
      </c>
    </row>
    <row r="268" s="14" customFormat="1">
      <c r="A268" s="14"/>
      <c r="B268" s="246"/>
      <c r="C268" s="247"/>
      <c r="D268" s="233" t="s">
        <v>178</v>
      </c>
      <c r="E268" s="248" t="s">
        <v>19</v>
      </c>
      <c r="F268" s="249" t="s">
        <v>3201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178</v>
      </c>
      <c r="AU268" s="255" t="s">
        <v>180</v>
      </c>
      <c r="AV268" s="14" t="s">
        <v>77</v>
      </c>
      <c r="AW268" s="14" t="s">
        <v>31</v>
      </c>
      <c r="AX268" s="14" t="s">
        <v>69</v>
      </c>
      <c r="AY268" s="255" t="s">
        <v>161</v>
      </c>
    </row>
    <row r="269" s="13" customFormat="1">
      <c r="A269" s="13"/>
      <c r="B269" s="235"/>
      <c r="C269" s="236"/>
      <c r="D269" s="233" t="s">
        <v>178</v>
      </c>
      <c r="E269" s="237" t="s">
        <v>19</v>
      </c>
      <c r="F269" s="238" t="s">
        <v>3202</v>
      </c>
      <c r="G269" s="236"/>
      <c r="H269" s="239">
        <v>400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178</v>
      </c>
      <c r="AU269" s="245" t="s">
        <v>180</v>
      </c>
      <c r="AV269" s="13" t="s">
        <v>79</v>
      </c>
      <c r="AW269" s="13" t="s">
        <v>31</v>
      </c>
      <c r="AX269" s="13" t="s">
        <v>69</v>
      </c>
      <c r="AY269" s="245" t="s">
        <v>161</v>
      </c>
    </row>
    <row r="270" s="15" customFormat="1">
      <c r="A270" s="15"/>
      <c r="B270" s="256"/>
      <c r="C270" s="257"/>
      <c r="D270" s="233" t="s">
        <v>178</v>
      </c>
      <c r="E270" s="258" t="s">
        <v>19</v>
      </c>
      <c r="F270" s="259" t="s">
        <v>221</v>
      </c>
      <c r="G270" s="257"/>
      <c r="H270" s="260">
        <v>445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178</v>
      </c>
      <c r="AU270" s="266" t="s">
        <v>180</v>
      </c>
      <c r="AV270" s="15" t="s">
        <v>168</v>
      </c>
      <c r="AW270" s="15" t="s">
        <v>31</v>
      </c>
      <c r="AX270" s="15" t="s">
        <v>77</v>
      </c>
      <c r="AY270" s="266" t="s">
        <v>161</v>
      </c>
    </row>
    <row r="271" s="2" customFormat="1" ht="24.15" customHeight="1">
      <c r="A271" s="41"/>
      <c r="B271" s="42"/>
      <c r="C271" s="215" t="s">
        <v>317</v>
      </c>
      <c r="D271" s="215" t="s">
        <v>163</v>
      </c>
      <c r="E271" s="216" t="s">
        <v>3256</v>
      </c>
      <c r="F271" s="217" t="s">
        <v>3257</v>
      </c>
      <c r="G271" s="218" t="s">
        <v>189</v>
      </c>
      <c r="H271" s="219">
        <v>24.100000000000001</v>
      </c>
      <c r="I271" s="220"/>
      <c r="J271" s="221">
        <f>ROUND(I271*H271,2)</f>
        <v>0</v>
      </c>
      <c r="K271" s="217" t="s">
        <v>167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279</v>
      </c>
      <c r="AT271" s="226" t="s">
        <v>163</v>
      </c>
      <c r="AU271" s="226" t="s">
        <v>180</v>
      </c>
      <c r="AY271" s="20" t="s">
        <v>161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279</v>
      </c>
      <c r="BM271" s="226" t="s">
        <v>3258</v>
      </c>
    </row>
    <row r="272" s="2" customFormat="1">
      <c r="A272" s="41"/>
      <c r="B272" s="42"/>
      <c r="C272" s="43"/>
      <c r="D272" s="228" t="s">
        <v>170</v>
      </c>
      <c r="E272" s="43"/>
      <c r="F272" s="229" t="s">
        <v>3259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170</v>
      </c>
      <c r="AU272" s="20" t="s">
        <v>180</v>
      </c>
    </row>
    <row r="273" s="14" customFormat="1">
      <c r="A273" s="14"/>
      <c r="B273" s="246"/>
      <c r="C273" s="247"/>
      <c r="D273" s="233" t="s">
        <v>178</v>
      </c>
      <c r="E273" s="248" t="s">
        <v>19</v>
      </c>
      <c r="F273" s="249" t="s">
        <v>3196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178</v>
      </c>
      <c r="AU273" s="255" t="s">
        <v>180</v>
      </c>
      <c r="AV273" s="14" t="s">
        <v>77</v>
      </c>
      <c r="AW273" s="14" t="s">
        <v>31</v>
      </c>
      <c r="AX273" s="14" t="s">
        <v>69</v>
      </c>
      <c r="AY273" s="255" t="s">
        <v>161</v>
      </c>
    </row>
    <row r="274" s="14" customFormat="1">
      <c r="A274" s="14"/>
      <c r="B274" s="246"/>
      <c r="C274" s="247"/>
      <c r="D274" s="233" t="s">
        <v>178</v>
      </c>
      <c r="E274" s="248" t="s">
        <v>19</v>
      </c>
      <c r="F274" s="249" t="s">
        <v>3208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178</v>
      </c>
      <c r="AU274" s="255" t="s">
        <v>180</v>
      </c>
      <c r="AV274" s="14" t="s">
        <v>77</v>
      </c>
      <c r="AW274" s="14" t="s">
        <v>31</v>
      </c>
      <c r="AX274" s="14" t="s">
        <v>69</v>
      </c>
      <c r="AY274" s="255" t="s">
        <v>161</v>
      </c>
    </row>
    <row r="275" s="13" customFormat="1">
      <c r="A275" s="13"/>
      <c r="B275" s="235"/>
      <c r="C275" s="236"/>
      <c r="D275" s="233" t="s">
        <v>178</v>
      </c>
      <c r="E275" s="237" t="s">
        <v>19</v>
      </c>
      <c r="F275" s="238" t="s">
        <v>3209</v>
      </c>
      <c r="G275" s="236"/>
      <c r="H275" s="239">
        <v>21.600000000000001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178</v>
      </c>
      <c r="AU275" s="245" t="s">
        <v>180</v>
      </c>
      <c r="AV275" s="13" t="s">
        <v>79</v>
      </c>
      <c r="AW275" s="13" t="s">
        <v>31</v>
      </c>
      <c r="AX275" s="13" t="s">
        <v>69</v>
      </c>
      <c r="AY275" s="245" t="s">
        <v>161</v>
      </c>
    </row>
    <row r="276" s="13" customFormat="1">
      <c r="A276" s="13"/>
      <c r="B276" s="235"/>
      <c r="C276" s="236"/>
      <c r="D276" s="233" t="s">
        <v>178</v>
      </c>
      <c r="E276" s="237" t="s">
        <v>19</v>
      </c>
      <c r="F276" s="238" t="s">
        <v>3210</v>
      </c>
      <c r="G276" s="236"/>
      <c r="H276" s="239">
        <v>2.5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178</v>
      </c>
      <c r="AU276" s="245" t="s">
        <v>180</v>
      </c>
      <c r="AV276" s="13" t="s">
        <v>79</v>
      </c>
      <c r="AW276" s="13" t="s">
        <v>31</v>
      </c>
      <c r="AX276" s="13" t="s">
        <v>69</v>
      </c>
      <c r="AY276" s="245" t="s">
        <v>161</v>
      </c>
    </row>
    <row r="277" s="15" customFormat="1">
      <c r="A277" s="15"/>
      <c r="B277" s="256"/>
      <c r="C277" s="257"/>
      <c r="D277" s="233" t="s">
        <v>178</v>
      </c>
      <c r="E277" s="258" t="s">
        <v>19</v>
      </c>
      <c r="F277" s="259" t="s">
        <v>221</v>
      </c>
      <c r="G277" s="257"/>
      <c r="H277" s="260">
        <v>24.100000000000001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178</v>
      </c>
      <c r="AU277" s="266" t="s">
        <v>180</v>
      </c>
      <c r="AV277" s="15" t="s">
        <v>168</v>
      </c>
      <c r="AW277" s="15" t="s">
        <v>31</v>
      </c>
      <c r="AX277" s="15" t="s">
        <v>77</v>
      </c>
      <c r="AY277" s="266" t="s">
        <v>161</v>
      </c>
    </row>
    <row r="278" s="2" customFormat="1" ht="24.15" customHeight="1">
      <c r="A278" s="41"/>
      <c r="B278" s="42"/>
      <c r="C278" s="215" t="s">
        <v>7</v>
      </c>
      <c r="D278" s="215" t="s">
        <v>163</v>
      </c>
      <c r="E278" s="216" t="s">
        <v>3260</v>
      </c>
      <c r="F278" s="217" t="s">
        <v>3261</v>
      </c>
      <c r="G278" s="218" t="s">
        <v>387</v>
      </c>
      <c r="H278" s="219">
        <v>6</v>
      </c>
      <c r="I278" s="220"/>
      <c r="J278" s="221">
        <f>ROUND(I278*H278,2)</f>
        <v>0</v>
      </c>
      <c r="K278" s="217" t="s">
        <v>167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0.00029999999999999997</v>
      </c>
      <c r="R278" s="224">
        <f>Q278*H278</f>
        <v>0.0018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279</v>
      </c>
      <c r="AT278" s="226" t="s">
        <v>163</v>
      </c>
      <c r="AU278" s="226" t="s">
        <v>180</v>
      </c>
      <c r="AY278" s="20" t="s">
        <v>161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279</v>
      </c>
      <c r="BM278" s="226" t="s">
        <v>3262</v>
      </c>
    </row>
    <row r="279" s="2" customFormat="1">
      <c r="A279" s="41"/>
      <c r="B279" s="42"/>
      <c r="C279" s="43"/>
      <c r="D279" s="228" t="s">
        <v>170</v>
      </c>
      <c r="E279" s="43"/>
      <c r="F279" s="229" t="s">
        <v>3263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170</v>
      </c>
      <c r="AU279" s="20" t="s">
        <v>180</v>
      </c>
    </row>
    <row r="280" s="14" customFormat="1">
      <c r="A280" s="14"/>
      <c r="B280" s="246"/>
      <c r="C280" s="247"/>
      <c r="D280" s="233" t="s">
        <v>178</v>
      </c>
      <c r="E280" s="248" t="s">
        <v>19</v>
      </c>
      <c r="F280" s="249" t="s">
        <v>3264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178</v>
      </c>
      <c r="AU280" s="255" t="s">
        <v>180</v>
      </c>
      <c r="AV280" s="14" t="s">
        <v>77</v>
      </c>
      <c r="AW280" s="14" t="s">
        <v>31</v>
      </c>
      <c r="AX280" s="14" t="s">
        <v>69</v>
      </c>
      <c r="AY280" s="255" t="s">
        <v>161</v>
      </c>
    </row>
    <row r="281" s="13" customFormat="1">
      <c r="A281" s="13"/>
      <c r="B281" s="235"/>
      <c r="C281" s="236"/>
      <c r="D281" s="233" t="s">
        <v>178</v>
      </c>
      <c r="E281" s="237" t="s">
        <v>19</v>
      </c>
      <c r="F281" s="238" t="s">
        <v>3265</v>
      </c>
      <c r="G281" s="236"/>
      <c r="H281" s="239">
        <v>14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178</v>
      </c>
      <c r="AU281" s="245" t="s">
        <v>180</v>
      </c>
      <c r="AV281" s="13" t="s">
        <v>79</v>
      </c>
      <c r="AW281" s="13" t="s">
        <v>31</v>
      </c>
      <c r="AX281" s="13" t="s">
        <v>69</v>
      </c>
      <c r="AY281" s="245" t="s">
        <v>161</v>
      </c>
    </row>
    <row r="282" s="13" customFormat="1">
      <c r="A282" s="13"/>
      <c r="B282" s="235"/>
      <c r="C282" s="236"/>
      <c r="D282" s="233" t="s">
        <v>178</v>
      </c>
      <c r="E282" s="237" t="s">
        <v>19</v>
      </c>
      <c r="F282" s="238" t="s">
        <v>3266</v>
      </c>
      <c r="G282" s="236"/>
      <c r="H282" s="239">
        <v>-8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178</v>
      </c>
      <c r="AU282" s="245" t="s">
        <v>180</v>
      </c>
      <c r="AV282" s="13" t="s">
        <v>79</v>
      </c>
      <c r="AW282" s="13" t="s">
        <v>31</v>
      </c>
      <c r="AX282" s="13" t="s">
        <v>69</v>
      </c>
      <c r="AY282" s="245" t="s">
        <v>161</v>
      </c>
    </row>
    <row r="283" s="15" customFormat="1">
      <c r="A283" s="15"/>
      <c r="B283" s="256"/>
      <c r="C283" s="257"/>
      <c r="D283" s="233" t="s">
        <v>178</v>
      </c>
      <c r="E283" s="258" t="s">
        <v>19</v>
      </c>
      <c r="F283" s="259" t="s">
        <v>221</v>
      </c>
      <c r="G283" s="257"/>
      <c r="H283" s="260">
        <v>6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178</v>
      </c>
      <c r="AU283" s="266" t="s">
        <v>180</v>
      </c>
      <c r="AV283" s="15" t="s">
        <v>168</v>
      </c>
      <c r="AW283" s="15" t="s">
        <v>31</v>
      </c>
      <c r="AX283" s="15" t="s">
        <v>77</v>
      </c>
      <c r="AY283" s="266" t="s">
        <v>161</v>
      </c>
    </row>
    <row r="284" s="2" customFormat="1" ht="24.15" customHeight="1">
      <c r="A284" s="41"/>
      <c r="B284" s="42"/>
      <c r="C284" s="215" t="s">
        <v>332</v>
      </c>
      <c r="D284" s="215" t="s">
        <v>163</v>
      </c>
      <c r="E284" s="216" t="s">
        <v>3267</v>
      </c>
      <c r="F284" s="217" t="s">
        <v>3268</v>
      </c>
      <c r="G284" s="218" t="s">
        <v>387</v>
      </c>
      <c r="H284" s="219">
        <v>12</v>
      </c>
      <c r="I284" s="220"/>
      <c r="J284" s="221">
        <f>ROUND(I284*H284,2)</f>
        <v>0</v>
      </c>
      <c r="K284" s="217" t="s">
        <v>167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0.00054000000000000001</v>
      </c>
      <c r="R284" s="224">
        <f>Q284*H284</f>
        <v>0.0064799999999999996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279</v>
      </c>
      <c r="AT284" s="226" t="s">
        <v>163</v>
      </c>
      <c r="AU284" s="226" t="s">
        <v>180</v>
      </c>
      <c r="AY284" s="20" t="s">
        <v>161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279</v>
      </c>
      <c r="BM284" s="226" t="s">
        <v>3269</v>
      </c>
    </row>
    <row r="285" s="2" customFormat="1">
      <c r="A285" s="41"/>
      <c r="B285" s="42"/>
      <c r="C285" s="43"/>
      <c r="D285" s="228" t="s">
        <v>170</v>
      </c>
      <c r="E285" s="43"/>
      <c r="F285" s="229" t="s">
        <v>3270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170</v>
      </c>
      <c r="AU285" s="20" t="s">
        <v>180</v>
      </c>
    </row>
    <row r="286" s="14" customFormat="1">
      <c r="A286" s="14"/>
      <c r="B286" s="246"/>
      <c r="C286" s="247"/>
      <c r="D286" s="233" t="s">
        <v>178</v>
      </c>
      <c r="E286" s="248" t="s">
        <v>19</v>
      </c>
      <c r="F286" s="249" t="s">
        <v>3271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178</v>
      </c>
      <c r="AU286" s="255" t="s">
        <v>180</v>
      </c>
      <c r="AV286" s="14" t="s">
        <v>77</v>
      </c>
      <c r="AW286" s="14" t="s">
        <v>31</v>
      </c>
      <c r="AX286" s="14" t="s">
        <v>69</v>
      </c>
      <c r="AY286" s="255" t="s">
        <v>161</v>
      </c>
    </row>
    <row r="287" s="13" customFormat="1">
      <c r="A287" s="13"/>
      <c r="B287" s="235"/>
      <c r="C287" s="236"/>
      <c r="D287" s="233" t="s">
        <v>178</v>
      </c>
      <c r="E287" s="237" t="s">
        <v>19</v>
      </c>
      <c r="F287" s="238" t="s">
        <v>3272</v>
      </c>
      <c r="G287" s="236"/>
      <c r="H287" s="239">
        <v>26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178</v>
      </c>
      <c r="AU287" s="245" t="s">
        <v>180</v>
      </c>
      <c r="AV287" s="13" t="s">
        <v>79</v>
      </c>
      <c r="AW287" s="13" t="s">
        <v>31</v>
      </c>
      <c r="AX287" s="13" t="s">
        <v>69</v>
      </c>
      <c r="AY287" s="245" t="s">
        <v>161</v>
      </c>
    </row>
    <row r="288" s="13" customFormat="1">
      <c r="A288" s="13"/>
      <c r="B288" s="235"/>
      <c r="C288" s="236"/>
      <c r="D288" s="233" t="s">
        <v>178</v>
      </c>
      <c r="E288" s="237" t="s">
        <v>19</v>
      </c>
      <c r="F288" s="238" t="s">
        <v>3273</v>
      </c>
      <c r="G288" s="236"/>
      <c r="H288" s="239">
        <v>-14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178</v>
      </c>
      <c r="AU288" s="245" t="s">
        <v>180</v>
      </c>
      <c r="AV288" s="13" t="s">
        <v>79</v>
      </c>
      <c r="AW288" s="13" t="s">
        <v>31</v>
      </c>
      <c r="AX288" s="13" t="s">
        <v>69</v>
      </c>
      <c r="AY288" s="245" t="s">
        <v>161</v>
      </c>
    </row>
    <row r="289" s="15" customFormat="1">
      <c r="A289" s="15"/>
      <c r="B289" s="256"/>
      <c r="C289" s="257"/>
      <c r="D289" s="233" t="s">
        <v>178</v>
      </c>
      <c r="E289" s="258" t="s">
        <v>19</v>
      </c>
      <c r="F289" s="259" t="s">
        <v>221</v>
      </c>
      <c r="G289" s="257"/>
      <c r="H289" s="260">
        <v>12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178</v>
      </c>
      <c r="AU289" s="266" t="s">
        <v>180</v>
      </c>
      <c r="AV289" s="15" t="s">
        <v>168</v>
      </c>
      <c r="AW289" s="15" t="s">
        <v>31</v>
      </c>
      <c r="AX289" s="15" t="s">
        <v>77</v>
      </c>
      <c r="AY289" s="266" t="s">
        <v>161</v>
      </c>
    </row>
    <row r="290" s="2" customFormat="1" ht="21.75" customHeight="1">
      <c r="A290" s="41"/>
      <c r="B290" s="42"/>
      <c r="C290" s="215" t="s">
        <v>337</v>
      </c>
      <c r="D290" s="215" t="s">
        <v>163</v>
      </c>
      <c r="E290" s="216" t="s">
        <v>3274</v>
      </c>
      <c r="F290" s="217" t="s">
        <v>3275</v>
      </c>
      <c r="G290" s="218" t="s">
        <v>387</v>
      </c>
      <c r="H290" s="219">
        <v>15</v>
      </c>
      <c r="I290" s="220"/>
      <c r="J290" s="221">
        <f>ROUND(I290*H290,2)</f>
        <v>0</v>
      </c>
      <c r="K290" s="217" t="s">
        <v>167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2.0000000000000002E-05</v>
      </c>
      <c r="R290" s="224">
        <f>Q290*H290</f>
        <v>0.00030000000000000003</v>
      </c>
      <c r="S290" s="224">
        <v>0.00215</v>
      </c>
      <c r="T290" s="225">
        <f>S290*H290</f>
        <v>0.032250000000000001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279</v>
      </c>
      <c r="AT290" s="226" t="s">
        <v>163</v>
      </c>
      <c r="AU290" s="226" t="s">
        <v>180</v>
      </c>
      <c r="AY290" s="20" t="s">
        <v>161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279</v>
      </c>
      <c r="BM290" s="226" t="s">
        <v>3276</v>
      </c>
    </row>
    <row r="291" s="2" customFormat="1">
      <c r="A291" s="41"/>
      <c r="B291" s="42"/>
      <c r="C291" s="43"/>
      <c r="D291" s="228" t="s">
        <v>170</v>
      </c>
      <c r="E291" s="43"/>
      <c r="F291" s="229" t="s">
        <v>3277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170</v>
      </c>
      <c r="AU291" s="20" t="s">
        <v>180</v>
      </c>
    </row>
    <row r="292" s="14" customFormat="1">
      <c r="A292" s="14"/>
      <c r="B292" s="246"/>
      <c r="C292" s="247"/>
      <c r="D292" s="233" t="s">
        <v>178</v>
      </c>
      <c r="E292" s="248" t="s">
        <v>19</v>
      </c>
      <c r="F292" s="249" t="s">
        <v>3278</v>
      </c>
      <c r="G292" s="247"/>
      <c r="H292" s="248" t="s">
        <v>19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178</v>
      </c>
      <c r="AU292" s="255" t="s">
        <v>180</v>
      </c>
      <c r="AV292" s="14" t="s">
        <v>77</v>
      </c>
      <c r="AW292" s="14" t="s">
        <v>31</v>
      </c>
      <c r="AX292" s="14" t="s">
        <v>69</v>
      </c>
      <c r="AY292" s="255" t="s">
        <v>161</v>
      </c>
    </row>
    <row r="293" s="13" customFormat="1">
      <c r="A293" s="13"/>
      <c r="B293" s="235"/>
      <c r="C293" s="236"/>
      <c r="D293" s="233" t="s">
        <v>178</v>
      </c>
      <c r="E293" s="237" t="s">
        <v>19</v>
      </c>
      <c r="F293" s="238" t="s">
        <v>8</v>
      </c>
      <c r="G293" s="236"/>
      <c r="H293" s="239">
        <v>15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178</v>
      </c>
      <c r="AU293" s="245" t="s">
        <v>180</v>
      </c>
      <c r="AV293" s="13" t="s">
        <v>79</v>
      </c>
      <c r="AW293" s="13" t="s">
        <v>31</v>
      </c>
      <c r="AX293" s="13" t="s">
        <v>69</v>
      </c>
      <c r="AY293" s="245" t="s">
        <v>161</v>
      </c>
    </row>
    <row r="294" s="15" customFormat="1">
      <c r="A294" s="15"/>
      <c r="B294" s="256"/>
      <c r="C294" s="257"/>
      <c r="D294" s="233" t="s">
        <v>178</v>
      </c>
      <c r="E294" s="258" t="s">
        <v>19</v>
      </c>
      <c r="F294" s="259" t="s">
        <v>221</v>
      </c>
      <c r="G294" s="257"/>
      <c r="H294" s="260">
        <v>15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178</v>
      </c>
      <c r="AU294" s="266" t="s">
        <v>180</v>
      </c>
      <c r="AV294" s="15" t="s">
        <v>168</v>
      </c>
      <c r="AW294" s="15" t="s">
        <v>31</v>
      </c>
      <c r="AX294" s="15" t="s">
        <v>77</v>
      </c>
      <c r="AY294" s="266" t="s">
        <v>161</v>
      </c>
    </row>
    <row r="295" s="2" customFormat="1" ht="16.5" customHeight="1">
      <c r="A295" s="41"/>
      <c r="B295" s="42"/>
      <c r="C295" s="215" t="s">
        <v>343</v>
      </c>
      <c r="D295" s="215" t="s">
        <v>163</v>
      </c>
      <c r="E295" s="216" t="s">
        <v>3279</v>
      </c>
      <c r="F295" s="217" t="s">
        <v>3280</v>
      </c>
      <c r="G295" s="218" t="s">
        <v>189</v>
      </c>
      <c r="H295" s="219">
        <v>118.65000000000001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0.00046999999999999999</v>
      </c>
      <c r="R295" s="224">
        <f>Q295*H295</f>
        <v>0.055765500000000003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279</v>
      </c>
      <c r="AT295" s="226" t="s">
        <v>163</v>
      </c>
      <c r="AU295" s="226" t="s">
        <v>180</v>
      </c>
      <c r="AY295" s="20" t="s">
        <v>161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279</v>
      </c>
      <c r="BM295" s="226" t="s">
        <v>3281</v>
      </c>
    </row>
    <row r="296" s="14" customFormat="1">
      <c r="A296" s="14"/>
      <c r="B296" s="246"/>
      <c r="C296" s="247"/>
      <c r="D296" s="233" t="s">
        <v>178</v>
      </c>
      <c r="E296" s="248" t="s">
        <v>19</v>
      </c>
      <c r="F296" s="249" t="s">
        <v>3127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178</v>
      </c>
      <c r="AU296" s="255" t="s">
        <v>180</v>
      </c>
      <c r="AV296" s="14" t="s">
        <v>77</v>
      </c>
      <c r="AW296" s="14" t="s">
        <v>31</v>
      </c>
      <c r="AX296" s="14" t="s">
        <v>69</v>
      </c>
      <c r="AY296" s="255" t="s">
        <v>161</v>
      </c>
    </row>
    <row r="297" s="14" customFormat="1">
      <c r="A297" s="14"/>
      <c r="B297" s="246"/>
      <c r="C297" s="247"/>
      <c r="D297" s="233" t="s">
        <v>178</v>
      </c>
      <c r="E297" s="248" t="s">
        <v>19</v>
      </c>
      <c r="F297" s="249" t="s">
        <v>3128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178</v>
      </c>
      <c r="AU297" s="255" t="s">
        <v>180</v>
      </c>
      <c r="AV297" s="14" t="s">
        <v>77</v>
      </c>
      <c r="AW297" s="14" t="s">
        <v>31</v>
      </c>
      <c r="AX297" s="14" t="s">
        <v>69</v>
      </c>
      <c r="AY297" s="255" t="s">
        <v>161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3282</v>
      </c>
      <c r="G298" s="236"/>
      <c r="H298" s="239">
        <v>64.400000000000006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180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4" customFormat="1">
      <c r="A299" s="14"/>
      <c r="B299" s="246"/>
      <c r="C299" s="247"/>
      <c r="D299" s="233" t="s">
        <v>178</v>
      </c>
      <c r="E299" s="248" t="s">
        <v>19</v>
      </c>
      <c r="F299" s="249" t="s">
        <v>3283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178</v>
      </c>
      <c r="AU299" s="255" t="s">
        <v>180</v>
      </c>
      <c r="AV299" s="14" t="s">
        <v>77</v>
      </c>
      <c r="AW299" s="14" t="s">
        <v>31</v>
      </c>
      <c r="AX299" s="14" t="s">
        <v>69</v>
      </c>
      <c r="AY299" s="25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3284</v>
      </c>
      <c r="G300" s="236"/>
      <c r="H300" s="239">
        <v>15.15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180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4" customFormat="1">
      <c r="A301" s="14"/>
      <c r="B301" s="246"/>
      <c r="C301" s="247"/>
      <c r="D301" s="233" t="s">
        <v>178</v>
      </c>
      <c r="E301" s="248" t="s">
        <v>19</v>
      </c>
      <c r="F301" s="249" t="s">
        <v>3285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178</v>
      </c>
      <c r="AU301" s="255" t="s">
        <v>180</v>
      </c>
      <c r="AV301" s="14" t="s">
        <v>77</v>
      </c>
      <c r="AW301" s="14" t="s">
        <v>31</v>
      </c>
      <c r="AX301" s="14" t="s">
        <v>69</v>
      </c>
      <c r="AY301" s="25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3286</v>
      </c>
      <c r="G302" s="236"/>
      <c r="H302" s="239">
        <v>14.49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180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4" customFormat="1">
      <c r="A303" s="14"/>
      <c r="B303" s="246"/>
      <c r="C303" s="247"/>
      <c r="D303" s="233" t="s">
        <v>178</v>
      </c>
      <c r="E303" s="248" t="s">
        <v>19</v>
      </c>
      <c r="F303" s="249" t="s">
        <v>3287</v>
      </c>
      <c r="G303" s="247"/>
      <c r="H303" s="248" t="s">
        <v>19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178</v>
      </c>
      <c r="AU303" s="255" t="s">
        <v>180</v>
      </c>
      <c r="AV303" s="14" t="s">
        <v>77</v>
      </c>
      <c r="AW303" s="14" t="s">
        <v>31</v>
      </c>
      <c r="AX303" s="14" t="s">
        <v>69</v>
      </c>
      <c r="AY303" s="255" t="s">
        <v>161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3288</v>
      </c>
      <c r="G304" s="236"/>
      <c r="H304" s="239">
        <v>56.350000000000001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180</v>
      </c>
      <c r="AV304" s="13" t="s">
        <v>79</v>
      </c>
      <c r="AW304" s="13" t="s">
        <v>31</v>
      </c>
      <c r="AX304" s="13" t="s">
        <v>69</v>
      </c>
      <c r="AY304" s="245" t="s">
        <v>161</v>
      </c>
    </row>
    <row r="305" s="13" customFormat="1">
      <c r="A305" s="13"/>
      <c r="B305" s="235"/>
      <c r="C305" s="236"/>
      <c r="D305" s="233" t="s">
        <v>178</v>
      </c>
      <c r="E305" s="237" t="s">
        <v>19</v>
      </c>
      <c r="F305" s="238" t="s">
        <v>3289</v>
      </c>
      <c r="G305" s="236"/>
      <c r="H305" s="239">
        <v>-31.739999999999998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178</v>
      </c>
      <c r="AU305" s="245" t="s">
        <v>180</v>
      </c>
      <c r="AV305" s="13" t="s">
        <v>79</v>
      </c>
      <c r="AW305" s="13" t="s">
        <v>31</v>
      </c>
      <c r="AX305" s="13" t="s">
        <v>69</v>
      </c>
      <c r="AY305" s="245" t="s">
        <v>161</v>
      </c>
    </row>
    <row r="306" s="15" customFormat="1">
      <c r="A306" s="15"/>
      <c r="B306" s="256"/>
      <c r="C306" s="257"/>
      <c r="D306" s="233" t="s">
        <v>178</v>
      </c>
      <c r="E306" s="258" t="s">
        <v>19</v>
      </c>
      <c r="F306" s="259" t="s">
        <v>221</v>
      </c>
      <c r="G306" s="257"/>
      <c r="H306" s="260">
        <v>118.65000000000001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178</v>
      </c>
      <c r="AU306" s="266" t="s">
        <v>180</v>
      </c>
      <c r="AV306" s="15" t="s">
        <v>168</v>
      </c>
      <c r="AW306" s="15" t="s">
        <v>31</v>
      </c>
      <c r="AX306" s="15" t="s">
        <v>77</v>
      </c>
      <c r="AY306" s="266" t="s">
        <v>161</v>
      </c>
    </row>
    <row r="307" s="2" customFormat="1" ht="16.5" customHeight="1">
      <c r="A307" s="41"/>
      <c r="B307" s="42"/>
      <c r="C307" s="215" t="s">
        <v>353</v>
      </c>
      <c r="D307" s="215" t="s">
        <v>163</v>
      </c>
      <c r="E307" s="216" t="s">
        <v>3290</v>
      </c>
      <c r="F307" s="217" t="s">
        <v>3291</v>
      </c>
      <c r="G307" s="218" t="s">
        <v>189</v>
      </c>
      <c r="H307" s="219">
        <v>118.65000000000001</v>
      </c>
      <c r="I307" s="220"/>
      <c r="J307" s="221">
        <f>ROUND(I307*H307,2)</f>
        <v>0</v>
      </c>
      <c r="K307" s="217" t="s">
        <v>167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279</v>
      </c>
      <c r="AT307" s="226" t="s">
        <v>163</v>
      </c>
      <c r="AU307" s="226" t="s">
        <v>180</v>
      </c>
      <c r="AY307" s="20" t="s">
        <v>161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279</v>
      </c>
      <c r="BM307" s="226" t="s">
        <v>3292</v>
      </c>
    </row>
    <row r="308" s="2" customFormat="1">
      <c r="A308" s="41"/>
      <c r="B308" s="42"/>
      <c r="C308" s="43"/>
      <c r="D308" s="228" t="s">
        <v>170</v>
      </c>
      <c r="E308" s="43"/>
      <c r="F308" s="229" t="s">
        <v>3293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170</v>
      </c>
      <c r="AU308" s="20" t="s">
        <v>180</v>
      </c>
    </row>
    <row r="309" s="14" customFormat="1">
      <c r="A309" s="14"/>
      <c r="B309" s="246"/>
      <c r="C309" s="247"/>
      <c r="D309" s="233" t="s">
        <v>178</v>
      </c>
      <c r="E309" s="248" t="s">
        <v>19</v>
      </c>
      <c r="F309" s="249" t="s">
        <v>3127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178</v>
      </c>
      <c r="AU309" s="255" t="s">
        <v>180</v>
      </c>
      <c r="AV309" s="14" t="s">
        <v>77</v>
      </c>
      <c r="AW309" s="14" t="s">
        <v>31</v>
      </c>
      <c r="AX309" s="14" t="s">
        <v>69</v>
      </c>
      <c r="AY309" s="255" t="s">
        <v>161</v>
      </c>
    </row>
    <row r="310" s="14" customFormat="1">
      <c r="A310" s="14"/>
      <c r="B310" s="246"/>
      <c r="C310" s="247"/>
      <c r="D310" s="233" t="s">
        <v>178</v>
      </c>
      <c r="E310" s="248" t="s">
        <v>19</v>
      </c>
      <c r="F310" s="249" t="s">
        <v>3294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178</v>
      </c>
      <c r="AU310" s="255" t="s">
        <v>180</v>
      </c>
      <c r="AV310" s="14" t="s">
        <v>77</v>
      </c>
      <c r="AW310" s="14" t="s">
        <v>31</v>
      </c>
      <c r="AX310" s="14" t="s">
        <v>69</v>
      </c>
      <c r="AY310" s="255" t="s">
        <v>161</v>
      </c>
    </row>
    <row r="311" s="14" customFormat="1">
      <c r="A311" s="14"/>
      <c r="B311" s="246"/>
      <c r="C311" s="247"/>
      <c r="D311" s="233" t="s">
        <v>178</v>
      </c>
      <c r="E311" s="248" t="s">
        <v>19</v>
      </c>
      <c r="F311" s="249" t="s">
        <v>3128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178</v>
      </c>
      <c r="AU311" s="255" t="s">
        <v>180</v>
      </c>
      <c r="AV311" s="14" t="s">
        <v>77</v>
      </c>
      <c r="AW311" s="14" t="s">
        <v>31</v>
      </c>
      <c r="AX311" s="14" t="s">
        <v>69</v>
      </c>
      <c r="AY311" s="255" t="s">
        <v>161</v>
      </c>
    </row>
    <row r="312" s="13" customFormat="1">
      <c r="A312" s="13"/>
      <c r="B312" s="235"/>
      <c r="C312" s="236"/>
      <c r="D312" s="233" t="s">
        <v>178</v>
      </c>
      <c r="E312" s="237" t="s">
        <v>19</v>
      </c>
      <c r="F312" s="238" t="s">
        <v>3282</v>
      </c>
      <c r="G312" s="236"/>
      <c r="H312" s="239">
        <v>64.400000000000006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178</v>
      </c>
      <c r="AU312" s="245" t="s">
        <v>180</v>
      </c>
      <c r="AV312" s="13" t="s">
        <v>79</v>
      </c>
      <c r="AW312" s="13" t="s">
        <v>31</v>
      </c>
      <c r="AX312" s="13" t="s">
        <v>69</v>
      </c>
      <c r="AY312" s="245" t="s">
        <v>161</v>
      </c>
    </row>
    <row r="313" s="14" customFormat="1">
      <c r="A313" s="14"/>
      <c r="B313" s="246"/>
      <c r="C313" s="247"/>
      <c r="D313" s="233" t="s">
        <v>178</v>
      </c>
      <c r="E313" s="248" t="s">
        <v>19</v>
      </c>
      <c r="F313" s="249" t="s">
        <v>3283</v>
      </c>
      <c r="G313" s="247"/>
      <c r="H313" s="248" t="s">
        <v>19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178</v>
      </c>
      <c r="AU313" s="255" t="s">
        <v>180</v>
      </c>
      <c r="AV313" s="14" t="s">
        <v>77</v>
      </c>
      <c r="AW313" s="14" t="s">
        <v>31</v>
      </c>
      <c r="AX313" s="14" t="s">
        <v>69</v>
      </c>
      <c r="AY313" s="255" t="s">
        <v>161</v>
      </c>
    </row>
    <row r="314" s="13" customFormat="1">
      <c r="A314" s="13"/>
      <c r="B314" s="235"/>
      <c r="C314" s="236"/>
      <c r="D314" s="233" t="s">
        <v>178</v>
      </c>
      <c r="E314" s="237" t="s">
        <v>19</v>
      </c>
      <c r="F314" s="238" t="s">
        <v>3284</v>
      </c>
      <c r="G314" s="236"/>
      <c r="H314" s="239">
        <v>15.15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178</v>
      </c>
      <c r="AU314" s="245" t="s">
        <v>180</v>
      </c>
      <c r="AV314" s="13" t="s">
        <v>79</v>
      </c>
      <c r="AW314" s="13" t="s">
        <v>31</v>
      </c>
      <c r="AX314" s="13" t="s">
        <v>69</v>
      </c>
      <c r="AY314" s="245" t="s">
        <v>161</v>
      </c>
    </row>
    <row r="315" s="14" customFormat="1">
      <c r="A315" s="14"/>
      <c r="B315" s="246"/>
      <c r="C315" s="247"/>
      <c r="D315" s="233" t="s">
        <v>178</v>
      </c>
      <c r="E315" s="248" t="s">
        <v>19</v>
      </c>
      <c r="F315" s="249" t="s">
        <v>3285</v>
      </c>
      <c r="G315" s="247"/>
      <c r="H315" s="248" t="s">
        <v>19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178</v>
      </c>
      <c r="AU315" s="255" t="s">
        <v>180</v>
      </c>
      <c r="AV315" s="14" t="s">
        <v>77</v>
      </c>
      <c r="AW315" s="14" t="s">
        <v>31</v>
      </c>
      <c r="AX315" s="14" t="s">
        <v>69</v>
      </c>
      <c r="AY315" s="255" t="s">
        <v>161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3286</v>
      </c>
      <c r="G316" s="236"/>
      <c r="H316" s="239">
        <v>14.49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180</v>
      </c>
      <c r="AV316" s="13" t="s">
        <v>79</v>
      </c>
      <c r="AW316" s="13" t="s">
        <v>31</v>
      </c>
      <c r="AX316" s="13" t="s">
        <v>69</v>
      </c>
      <c r="AY316" s="245" t="s">
        <v>161</v>
      </c>
    </row>
    <row r="317" s="14" customFormat="1">
      <c r="A317" s="14"/>
      <c r="B317" s="246"/>
      <c r="C317" s="247"/>
      <c r="D317" s="233" t="s">
        <v>178</v>
      </c>
      <c r="E317" s="248" t="s">
        <v>19</v>
      </c>
      <c r="F317" s="249" t="s">
        <v>3287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178</v>
      </c>
      <c r="AU317" s="255" t="s">
        <v>180</v>
      </c>
      <c r="AV317" s="14" t="s">
        <v>77</v>
      </c>
      <c r="AW317" s="14" t="s">
        <v>31</v>
      </c>
      <c r="AX317" s="14" t="s">
        <v>69</v>
      </c>
      <c r="AY317" s="255" t="s">
        <v>161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3288</v>
      </c>
      <c r="G318" s="236"/>
      <c r="H318" s="239">
        <v>56.350000000000001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180</v>
      </c>
      <c r="AV318" s="13" t="s">
        <v>79</v>
      </c>
      <c r="AW318" s="13" t="s">
        <v>31</v>
      </c>
      <c r="AX318" s="13" t="s">
        <v>69</v>
      </c>
      <c r="AY318" s="245" t="s">
        <v>161</v>
      </c>
    </row>
    <row r="319" s="13" customFormat="1">
      <c r="A319" s="13"/>
      <c r="B319" s="235"/>
      <c r="C319" s="236"/>
      <c r="D319" s="233" t="s">
        <v>178</v>
      </c>
      <c r="E319" s="237" t="s">
        <v>19</v>
      </c>
      <c r="F319" s="238" t="s">
        <v>3289</v>
      </c>
      <c r="G319" s="236"/>
      <c r="H319" s="239">
        <v>-31.739999999999998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178</v>
      </c>
      <c r="AU319" s="245" t="s">
        <v>180</v>
      </c>
      <c r="AV319" s="13" t="s">
        <v>79</v>
      </c>
      <c r="AW319" s="13" t="s">
        <v>31</v>
      </c>
      <c r="AX319" s="13" t="s">
        <v>69</v>
      </c>
      <c r="AY319" s="245" t="s">
        <v>161</v>
      </c>
    </row>
    <row r="320" s="15" customFormat="1">
      <c r="A320" s="15"/>
      <c r="B320" s="256"/>
      <c r="C320" s="257"/>
      <c r="D320" s="233" t="s">
        <v>178</v>
      </c>
      <c r="E320" s="258" t="s">
        <v>19</v>
      </c>
      <c r="F320" s="259" t="s">
        <v>221</v>
      </c>
      <c r="G320" s="257"/>
      <c r="H320" s="260">
        <v>118.65000000000001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178</v>
      </c>
      <c r="AU320" s="266" t="s">
        <v>180</v>
      </c>
      <c r="AV320" s="15" t="s">
        <v>168</v>
      </c>
      <c r="AW320" s="15" t="s">
        <v>31</v>
      </c>
      <c r="AX320" s="15" t="s">
        <v>77</v>
      </c>
      <c r="AY320" s="266" t="s">
        <v>161</v>
      </c>
    </row>
    <row r="321" s="2" customFormat="1" ht="24.15" customHeight="1">
      <c r="A321" s="41"/>
      <c r="B321" s="42"/>
      <c r="C321" s="215" t="s">
        <v>359</v>
      </c>
      <c r="D321" s="215" t="s">
        <v>163</v>
      </c>
      <c r="E321" s="216" t="s">
        <v>3295</v>
      </c>
      <c r="F321" s="217" t="s">
        <v>3296</v>
      </c>
      <c r="G321" s="218" t="s">
        <v>214</v>
      </c>
      <c r="H321" s="219">
        <v>0.65600000000000003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279</v>
      </c>
      <c r="AT321" s="226" t="s">
        <v>163</v>
      </c>
      <c r="AU321" s="226" t="s">
        <v>180</v>
      </c>
      <c r="AY321" s="20" t="s">
        <v>161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279</v>
      </c>
      <c r="BM321" s="226" t="s">
        <v>3297</v>
      </c>
    </row>
    <row r="322" s="14" customFormat="1">
      <c r="A322" s="14"/>
      <c r="B322" s="246"/>
      <c r="C322" s="247"/>
      <c r="D322" s="233" t="s">
        <v>178</v>
      </c>
      <c r="E322" s="248" t="s">
        <v>19</v>
      </c>
      <c r="F322" s="249" t="s">
        <v>3141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178</v>
      </c>
      <c r="AU322" s="255" t="s">
        <v>180</v>
      </c>
      <c r="AV322" s="14" t="s">
        <v>77</v>
      </c>
      <c r="AW322" s="14" t="s">
        <v>31</v>
      </c>
      <c r="AX322" s="14" t="s">
        <v>69</v>
      </c>
      <c r="AY322" s="255" t="s">
        <v>161</v>
      </c>
    </row>
    <row r="323" s="13" customFormat="1">
      <c r="A323" s="13"/>
      <c r="B323" s="235"/>
      <c r="C323" s="236"/>
      <c r="D323" s="233" t="s">
        <v>178</v>
      </c>
      <c r="E323" s="237" t="s">
        <v>19</v>
      </c>
      <c r="F323" s="238" t="s">
        <v>3142</v>
      </c>
      <c r="G323" s="236"/>
      <c r="H323" s="239">
        <v>0.69099999999999995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178</v>
      </c>
      <c r="AU323" s="245" t="s">
        <v>180</v>
      </c>
      <c r="AV323" s="13" t="s">
        <v>79</v>
      </c>
      <c r="AW323" s="13" t="s">
        <v>31</v>
      </c>
      <c r="AX323" s="13" t="s">
        <v>69</v>
      </c>
      <c r="AY323" s="245" t="s">
        <v>161</v>
      </c>
    </row>
    <row r="324" s="13" customFormat="1">
      <c r="A324" s="13"/>
      <c r="B324" s="235"/>
      <c r="C324" s="236"/>
      <c r="D324" s="233" t="s">
        <v>178</v>
      </c>
      <c r="E324" s="237" t="s">
        <v>19</v>
      </c>
      <c r="F324" s="238" t="s">
        <v>3298</v>
      </c>
      <c r="G324" s="236"/>
      <c r="H324" s="239">
        <v>-0.035000000000000003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178</v>
      </c>
      <c r="AU324" s="245" t="s">
        <v>180</v>
      </c>
      <c r="AV324" s="13" t="s">
        <v>79</v>
      </c>
      <c r="AW324" s="13" t="s">
        <v>31</v>
      </c>
      <c r="AX324" s="13" t="s">
        <v>69</v>
      </c>
      <c r="AY324" s="245" t="s">
        <v>161</v>
      </c>
    </row>
    <row r="325" s="15" customFormat="1">
      <c r="A325" s="15"/>
      <c r="B325" s="256"/>
      <c r="C325" s="257"/>
      <c r="D325" s="233" t="s">
        <v>178</v>
      </c>
      <c r="E325" s="258" t="s">
        <v>19</v>
      </c>
      <c r="F325" s="259" t="s">
        <v>221</v>
      </c>
      <c r="G325" s="257"/>
      <c r="H325" s="260">
        <v>0.65600000000000003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178</v>
      </c>
      <c r="AU325" s="266" t="s">
        <v>180</v>
      </c>
      <c r="AV325" s="15" t="s">
        <v>168</v>
      </c>
      <c r="AW325" s="15" t="s">
        <v>31</v>
      </c>
      <c r="AX325" s="15" t="s">
        <v>77</v>
      </c>
      <c r="AY325" s="266" t="s">
        <v>161</v>
      </c>
    </row>
    <row r="326" s="2" customFormat="1" ht="24.15" customHeight="1">
      <c r="A326" s="41"/>
      <c r="B326" s="42"/>
      <c r="C326" s="215" t="s">
        <v>368</v>
      </c>
      <c r="D326" s="215" t="s">
        <v>163</v>
      </c>
      <c r="E326" s="216" t="s">
        <v>3299</v>
      </c>
      <c r="F326" s="217" t="s">
        <v>3300</v>
      </c>
      <c r="G326" s="218" t="s">
        <v>214</v>
      </c>
      <c r="H326" s="219">
        <v>0.38</v>
      </c>
      <c r="I326" s="220"/>
      <c r="J326" s="221">
        <f>ROUND(I326*H326,2)</f>
        <v>0</v>
      </c>
      <c r="K326" s="217" t="s">
        <v>167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279</v>
      </c>
      <c r="AT326" s="226" t="s">
        <v>163</v>
      </c>
      <c r="AU326" s="226" t="s">
        <v>180</v>
      </c>
      <c r="AY326" s="20" t="s">
        <v>161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279</v>
      </c>
      <c r="BM326" s="226" t="s">
        <v>3301</v>
      </c>
    </row>
    <row r="327" s="2" customFormat="1">
      <c r="A327" s="41"/>
      <c r="B327" s="42"/>
      <c r="C327" s="43"/>
      <c r="D327" s="228" t="s">
        <v>170</v>
      </c>
      <c r="E327" s="43"/>
      <c r="F327" s="229" t="s">
        <v>3302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170</v>
      </c>
      <c r="AU327" s="20" t="s">
        <v>180</v>
      </c>
    </row>
    <row r="328" s="14" customFormat="1">
      <c r="A328" s="14"/>
      <c r="B328" s="246"/>
      <c r="C328" s="247"/>
      <c r="D328" s="233" t="s">
        <v>178</v>
      </c>
      <c r="E328" s="248" t="s">
        <v>19</v>
      </c>
      <c r="F328" s="249" t="s">
        <v>3303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178</v>
      </c>
      <c r="AU328" s="255" t="s">
        <v>180</v>
      </c>
      <c r="AV328" s="14" t="s">
        <v>77</v>
      </c>
      <c r="AW328" s="14" t="s">
        <v>31</v>
      </c>
      <c r="AX328" s="14" t="s">
        <v>69</v>
      </c>
      <c r="AY328" s="255" t="s">
        <v>161</v>
      </c>
    </row>
    <row r="329" s="13" customFormat="1">
      <c r="A329" s="13"/>
      <c r="B329" s="235"/>
      <c r="C329" s="236"/>
      <c r="D329" s="233" t="s">
        <v>178</v>
      </c>
      <c r="E329" s="237" t="s">
        <v>19</v>
      </c>
      <c r="F329" s="238" t="s">
        <v>3304</v>
      </c>
      <c r="G329" s="236"/>
      <c r="H329" s="239">
        <v>0.40500000000000003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178</v>
      </c>
      <c r="AU329" s="245" t="s">
        <v>180</v>
      </c>
      <c r="AV329" s="13" t="s">
        <v>79</v>
      </c>
      <c r="AW329" s="13" t="s">
        <v>31</v>
      </c>
      <c r="AX329" s="13" t="s">
        <v>69</v>
      </c>
      <c r="AY329" s="245" t="s">
        <v>161</v>
      </c>
    </row>
    <row r="330" s="13" customFormat="1">
      <c r="A330" s="13"/>
      <c r="B330" s="235"/>
      <c r="C330" s="236"/>
      <c r="D330" s="233" t="s">
        <v>178</v>
      </c>
      <c r="E330" s="237" t="s">
        <v>19</v>
      </c>
      <c r="F330" s="238" t="s">
        <v>3305</v>
      </c>
      <c r="G330" s="236"/>
      <c r="H330" s="239">
        <v>-0.025000000000000001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178</v>
      </c>
      <c r="AU330" s="245" t="s">
        <v>180</v>
      </c>
      <c r="AV330" s="13" t="s">
        <v>79</v>
      </c>
      <c r="AW330" s="13" t="s">
        <v>31</v>
      </c>
      <c r="AX330" s="13" t="s">
        <v>69</v>
      </c>
      <c r="AY330" s="245" t="s">
        <v>161</v>
      </c>
    </row>
    <row r="331" s="15" customFormat="1">
      <c r="A331" s="15"/>
      <c r="B331" s="256"/>
      <c r="C331" s="257"/>
      <c r="D331" s="233" t="s">
        <v>178</v>
      </c>
      <c r="E331" s="258" t="s">
        <v>19</v>
      </c>
      <c r="F331" s="259" t="s">
        <v>221</v>
      </c>
      <c r="G331" s="257"/>
      <c r="H331" s="260">
        <v>0.38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178</v>
      </c>
      <c r="AU331" s="266" t="s">
        <v>180</v>
      </c>
      <c r="AV331" s="15" t="s">
        <v>168</v>
      </c>
      <c r="AW331" s="15" t="s">
        <v>31</v>
      </c>
      <c r="AX331" s="15" t="s">
        <v>77</v>
      </c>
      <c r="AY331" s="266" t="s">
        <v>161</v>
      </c>
    </row>
    <row r="332" s="2" customFormat="1" ht="37.8" customHeight="1">
      <c r="A332" s="41"/>
      <c r="B332" s="42"/>
      <c r="C332" s="215" t="s">
        <v>375</v>
      </c>
      <c r="D332" s="215" t="s">
        <v>163</v>
      </c>
      <c r="E332" s="216" t="s">
        <v>3306</v>
      </c>
      <c r="F332" s="217" t="s">
        <v>3307</v>
      </c>
      <c r="G332" s="218" t="s">
        <v>214</v>
      </c>
      <c r="H332" s="219">
        <v>0.38</v>
      </c>
      <c r="I332" s="220"/>
      <c r="J332" s="221">
        <f>ROUND(I332*H332,2)</f>
        <v>0</v>
      </c>
      <c r="K332" s="217" t="s">
        <v>167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279</v>
      </c>
      <c r="AT332" s="226" t="s">
        <v>163</v>
      </c>
      <c r="AU332" s="226" t="s">
        <v>180</v>
      </c>
      <c r="AY332" s="20" t="s">
        <v>161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279</v>
      </c>
      <c r="BM332" s="226" t="s">
        <v>3308</v>
      </c>
    </row>
    <row r="333" s="2" customFormat="1">
      <c r="A333" s="41"/>
      <c r="B333" s="42"/>
      <c r="C333" s="43"/>
      <c r="D333" s="228" t="s">
        <v>170</v>
      </c>
      <c r="E333" s="43"/>
      <c r="F333" s="229" t="s">
        <v>3309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170</v>
      </c>
      <c r="AU333" s="20" t="s">
        <v>180</v>
      </c>
    </row>
    <row r="334" s="14" customFormat="1">
      <c r="A334" s="14"/>
      <c r="B334" s="246"/>
      <c r="C334" s="247"/>
      <c r="D334" s="233" t="s">
        <v>178</v>
      </c>
      <c r="E334" s="248" t="s">
        <v>19</v>
      </c>
      <c r="F334" s="249" t="s">
        <v>3303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178</v>
      </c>
      <c r="AU334" s="255" t="s">
        <v>180</v>
      </c>
      <c r="AV334" s="14" t="s">
        <v>77</v>
      </c>
      <c r="AW334" s="14" t="s">
        <v>31</v>
      </c>
      <c r="AX334" s="14" t="s">
        <v>69</v>
      </c>
      <c r="AY334" s="255" t="s">
        <v>161</v>
      </c>
    </row>
    <row r="335" s="13" customFormat="1">
      <c r="A335" s="13"/>
      <c r="B335" s="235"/>
      <c r="C335" s="236"/>
      <c r="D335" s="233" t="s">
        <v>178</v>
      </c>
      <c r="E335" s="237" t="s">
        <v>19</v>
      </c>
      <c r="F335" s="238" t="s">
        <v>3304</v>
      </c>
      <c r="G335" s="236"/>
      <c r="H335" s="239">
        <v>0.40500000000000003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178</v>
      </c>
      <c r="AU335" s="245" t="s">
        <v>180</v>
      </c>
      <c r="AV335" s="13" t="s">
        <v>79</v>
      </c>
      <c r="AW335" s="13" t="s">
        <v>31</v>
      </c>
      <c r="AX335" s="13" t="s">
        <v>69</v>
      </c>
      <c r="AY335" s="24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3305</v>
      </c>
      <c r="G336" s="236"/>
      <c r="H336" s="239">
        <v>-0.025000000000000001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180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5" customFormat="1">
      <c r="A337" s="15"/>
      <c r="B337" s="256"/>
      <c r="C337" s="257"/>
      <c r="D337" s="233" t="s">
        <v>178</v>
      </c>
      <c r="E337" s="258" t="s">
        <v>19</v>
      </c>
      <c r="F337" s="259" t="s">
        <v>221</v>
      </c>
      <c r="G337" s="257"/>
      <c r="H337" s="260">
        <v>0.38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178</v>
      </c>
      <c r="AU337" s="266" t="s">
        <v>180</v>
      </c>
      <c r="AV337" s="15" t="s">
        <v>168</v>
      </c>
      <c r="AW337" s="15" t="s">
        <v>31</v>
      </c>
      <c r="AX337" s="15" t="s">
        <v>77</v>
      </c>
      <c r="AY337" s="266" t="s">
        <v>161</v>
      </c>
    </row>
    <row r="338" s="12" customFormat="1" ht="25.92" customHeight="1">
      <c r="A338" s="12"/>
      <c r="B338" s="199"/>
      <c r="C338" s="200"/>
      <c r="D338" s="201" t="s">
        <v>68</v>
      </c>
      <c r="E338" s="202" t="s">
        <v>525</v>
      </c>
      <c r="F338" s="202" t="s">
        <v>526</v>
      </c>
      <c r="G338" s="200"/>
      <c r="H338" s="200"/>
      <c r="I338" s="203"/>
      <c r="J338" s="204">
        <f>BK338</f>
        <v>0</v>
      </c>
      <c r="K338" s="200"/>
      <c r="L338" s="205"/>
      <c r="M338" s="206"/>
      <c r="N338" s="207"/>
      <c r="O338" s="207"/>
      <c r="P338" s="208">
        <f>P339+P390+P406+P442+P480+P527+P965</f>
        <v>0</v>
      </c>
      <c r="Q338" s="207"/>
      <c r="R338" s="208">
        <f>R339+R390+R406+R442+R480+R527+R965</f>
        <v>1.1164517088000001</v>
      </c>
      <c r="S338" s="207"/>
      <c r="T338" s="209">
        <f>T339+T390+T406+T442+T480+T527+T965</f>
        <v>1.887969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0" t="s">
        <v>79</v>
      </c>
      <c r="AT338" s="211" t="s">
        <v>68</v>
      </c>
      <c r="AU338" s="211" t="s">
        <v>69</v>
      </c>
      <c r="AY338" s="210" t="s">
        <v>161</v>
      </c>
      <c r="BK338" s="212">
        <f>BK339+BK390+BK406+BK442+BK480+BK527+BK965</f>
        <v>0</v>
      </c>
    </row>
    <row r="339" s="12" customFormat="1" ht="22.8" customHeight="1">
      <c r="A339" s="12"/>
      <c r="B339" s="199"/>
      <c r="C339" s="200"/>
      <c r="D339" s="201" t="s">
        <v>68</v>
      </c>
      <c r="E339" s="213" t="s">
        <v>1568</v>
      </c>
      <c r="F339" s="213" t="s">
        <v>1569</v>
      </c>
      <c r="G339" s="200"/>
      <c r="H339" s="200"/>
      <c r="I339" s="203"/>
      <c r="J339" s="214">
        <f>BK339</f>
        <v>0</v>
      </c>
      <c r="K339" s="200"/>
      <c r="L339" s="205"/>
      <c r="M339" s="206"/>
      <c r="N339" s="207"/>
      <c r="O339" s="207"/>
      <c r="P339" s="208">
        <f>SUM(P340:P389)</f>
        <v>0</v>
      </c>
      <c r="Q339" s="207"/>
      <c r="R339" s="208">
        <f>SUM(R340:R389)</f>
        <v>0.08872375360000001</v>
      </c>
      <c r="S339" s="207"/>
      <c r="T339" s="209">
        <f>SUM(T340:T389)</f>
        <v>0.18443999999999999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79</v>
      </c>
      <c r="AT339" s="211" t="s">
        <v>68</v>
      </c>
      <c r="AU339" s="211" t="s">
        <v>77</v>
      </c>
      <c r="AY339" s="210" t="s">
        <v>161</v>
      </c>
      <c r="BK339" s="212">
        <f>SUM(BK340:BK389)</f>
        <v>0</v>
      </c>
    </row>
    <row r="340" s="2" customFormat="1" ht="24.15" customHeight="1">
      <c r="A340" s="41"/>
      <c r="B340" s="42"/>
      <c r="C340" s="215" t="s">
        <v>384</v>
      </c>
      <c r="D340" s="215" t="s">
        <v>163</v>
      </c>
      <c r="E340" s="216" t="s">
        <v>3310</v>
      </c>
      <c r="F340" s="217" t="s">
        <v>3311</v>
      </c>
      <c r="G340" s="218" t="s">
        <v>189</v>
      </c>
      <c r="H340" s="219">
        <v>34.799999999999997</v>
      </c>
      <c r="I340" s="220"/>
      <c r="J340" s="221">
        <f>ROUND(I340*H340,2)</f>
        <v>0</v>
      </c>
      <c r="K340" s="217" t="s">
        <v>167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0.0053</v>
      </c>
      <c r="T340" s="225">
        <f>S340*H340</f>
        <v>0.18443999999999999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279</v>
      </c>
      <c r="AT340" s="226" t="s">
        <v>163</v>
      </c>
      <c r="AU340" s="226" t="s">
        <v>79</v>
      </c>
      <c r="AY340" s="20" t="s">
        <v>161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279</v>
      </c>
      <c r="BM340" s="226" t="s">
        <v>3312</v>
      </c>
    </row>
    <row r="341" s="2" customFormat="1">
      <c r="A341" s="41"/>
      <c r="B341" s="42"/>
      <c r="C341" s="43"/>
      <c r="D341" s="228" t="s">
        <v>170</v>
      </c>
      <c r="E341" s="43"/>
      <c r="F341" s="229" t="s">
        <v>3313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170</v>
      </c>
      <c r="AU341" s="20" t="s">
        <v>79</v>
      </c>
    </row>
    <row r="342" s="14" customFormat="1">
      <c r="A342" s="14"/>
      <c r="B342" s="246"/>
      <c r="C342" s="247"/>
      <c r="D342" s="233" t="s">
        <v>178</v>
      </c>
      <c r="E342" s="248" t="s">
        <v>19</v>
      </c>
      <c r="F342" s="249" t="s">
        <v>3223</v>
      </c>
      <c r="G342" s="247"/>
      <c r="H342" s="248" t="s">
        <v>19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178</v>
      </c>
      <c r="AU342" s="255" t="s">
        <v>79</v>
      </c>
      <c r="AV342" s="14" t="s">
        <v>77</v>
      </c>
      <c r="AW342" s="14" t="s">
        <v>31</v>
      </c>
      <c r="AX342" s="14" t="s">
        <v>69</v>
      </c>
      <c r="AY342" s="255" t="s">
        <v>161</v>
      </c>
    </row>
    <row r="343" s="14" customFormat="1">
      <c r="A343" s="14"/>
      <c r="B343" s="246"/>
      <c r="C343" s="247"/>
      <c r="D343" s="233" t="s">
        <v>178</v>
      </c>
      <c r="E343" s="248" t="s">
        <v>19</v>
      </c>
      <c r="F343" s="249" t="s">
        <v>3314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178</v>
      </c>
      <c r="AU343" s="255" t="s">
        <v>79</v>
      </c>
      <c r="AV343" s="14" t="s">
        <v>77</v>
      </c>
      <c r="AW343" s="14" t="s">
        <v>31</v>
      </c>
      <c r="AX343" s="14" t="s">
        <v>69</v>
      </c>
      <c r="AY343" s="255" t="s">
        <v>161</v>
      </c>
    </row>
    <row r="344" s="13" customFormat="1">
      <c r="A344" s="13"/>
      <c r="B344" s="235"/>
      <c r="C344" s="236"/>
      <c r="D344" s="233" t="s">
        <v>178</v>
      </c>
      <c r="E344" s="237" t="s">
        <v>19</v>
      </c>
      <c r="F344" s="238" t="s">
        <v>3238</v>
      </c>
      <c r="G344" s="236"/>
      <c r="H344" s="239">
        <v>34.799999999999997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178</v>
      </c>
      <c r="AU344" s="245" t="s">
        <v>79</v>
      </c>
      <c r="AV344" s="13" t="s">
        <v>79</v>
      </c>
      <c r="AW344" s="13" t="s">
        <v>31</v>
      </c>
      <c r="AX344" s="13" t="s">
        <v>69</v>
      </c>
      <c r="AY344" s="245" t="s">
        <v>161</v>
      </c>
    </row>
    <row r="345" s="15" customFormat="1">
      <c r="A345" s="15"/>
      <c r="B345" s="256"/>
      <c r="C345" s="257"/>
      <c r="D345" s="233" t="s">
        <v>178</v>
      </c>
      <c r="E345" s="258" t="s">
        <v>19</v>
      </c>
      <c r="F345" s="259" t="s">
        <v>221</v>
      </c>
      <c r="G345" s="257"/>
      <c r="H345" s="260">
        <v>34.799999999999997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178</v>
      </c>
      <c r="AU345" s="266" t="s">
        <v>79</v>
      </c>
      <c r="AV345" s="15" t="s">
        <v>168</v>
      </c>
      <c r="AW345" s="15" t="s">
        <v>31</v>
      </c>
      <c r="AX345" s="15" t="s">
        <v>77</v>
      </c>
      <c r="AY345" s="266" t="s">
        <v>161</v>
      </c>
    </row>
    <row r="346" s="2" customFormat="1" ht="24.15" customHeight="1">
      <c r="A346" s="41"/>
      <c r="B346" s="42"/>
      <c r="C346" s="215" t="s">
        <v>391</v>
      </c>
      <c r="D346" s="215" t="s">
        <v>163</v>
      </c>
      <c r="E346" s="216" t="s">
        <v>3315</v>
      </c>
      <c r="F346" s="217" t="s">
        <v>3316</v>
      </c>
      <c r="G346" s="218" t="s">
        <v>189</v>
      </c>
      <c r="H346" s="219">
        <v>89.010000000000005</v>
      </c>
      <c r="I346" s="220"/>
      <c r="J346" s="221">
        <f>ROUND(I346*H346,2)</f>
        <v>0</v>
      </c>
      <c r="K346" s="217" t="s">
        <v>167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279</v>
      </c>
      <c r="AT346" s="226" t="s">
        <v>163</v>
      </c>
      <c r="AU346" s="226" t="s">
        <v>79</v>
      </c>
      <c r="AY346" s="20" t="s">
        <v>161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279</v>
      </c>
      <c r="BM346" s="226" t="s">
        <v>3317</v>
      </c>
    </row>
    <row r="347" s="2" customFormat="1">
      <c r="A347" s="41"/>
      <c r="B347" s="42"/>
      <c r="C347" s="43"/>
      <c r="D347" s="228" t="s">
        <v>170</v>
      </c>
      <c r="E347" s="43"/>
      <c r="F347" s="229" t="s">
        <v>3318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170</v>
      </c>
      <c r="AU347" s="20" t="s">
        <v>79</v>
      </c>
    </row>
    <row r="348" s="2" customFormat="1" ht="16.5" customHeight="1">
      <c r="A348" s="41"/>
      <c r="B348" s="42"/>
      <c r="C348" s="271" t="s">
        <v>397</v>
      </c>
      <c r="D348" s="271" t="s">
        <v>715</v>
      </c>
      <c r="E348" s="272" t="s">
        <v>3319</v>
      </c>
      <c r="F348" s="273" t="s">
        <v>3320</v>
      </c>
      <c r="G348" s="274" t="s">
        <v>189</v>
      </c>
      <c r="H348" s="275">
        <v>89.010000000000005</v>
      </c>
      <c r="I348" s="276"/>
      <c r="J348" s="277">
        <f>ROUND(I348*H348,2)</f>
        <v>0</v>
      </c>
      <c r="K348" s="273" t="s">
        <v>167</v>
      </c>
      <c r="L348" s="278"/>
      <c r="M348" s="279" t="s">
        <v>19</v>
      </c>
      <c r="N348" s="280" t="s">
        <v>40</v>
      </c>
      <c r="O348" s="87"/>
      <c r="P348" s="224">
        <f>O348*H348</f>
        <v>0</v>
      </c>
      <c r="Q348" s="224">
        <v>5.0000000000000002E-05</v>
      </c>
      <c r="R348" s="224">
        <f>Q348*H348</f>
        <v>0.0044505000000000005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715</v>
      </c>
      <c r="AU348" s="226" t="s">
        <v>79</v>
      </c>
      <c r="AY348" s="20" t="s">
        <v>161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279</v>
      </c>
      <c r="BM348" s="226" t="s">
        <v>3321</v>
      </c>
    </row>
    <row r="349" s="14" customFormat="1">
      <c r="A349" s="14"/>
      <c r="B349" s="246"/>
      <c r="C349" s="247"/>
      <c r="D349" s="233" t="s">
        <v>178</v>
      </c>
      <c r="E349" s="248" t="s">
        <v>19</v>
      </c>
      <c r="F349" s="249" t="s">
        <v>3127</v>
      </c>
      <c r="G349" s="247"/>
      <c r="H349" s="248" t="s">
        <v>19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178</v>
      </c>
      <c r="AU349" s="255" t="s">
        <v>79</v>
      </c>
      <c r="AV349" s="14" t="s">
        <v>77</v>
      </c>
      <c r="AW349" s="14" t="s">
        <v>31</v>
      </c>
      <c r="AX349" s="14" t="s">
        <v>69</v>
      </c>
      <c r="AY349" s="255" t="s">
        <v>161</v>
      </c>
    </row>
    <row r="350" s="14" customFormat="1">
      <c r="A350" s="14"/>
      <c r="B350" s="246"/>
      <c r="C350" s="247"/>
      <c r="D350" s="233" t="s">
        <v>178</v>
      </c>
      <c r="E350" s="248" t="s">
        <v>19</v>
      </c>
      <c r="F350" s="249" t="s">
        <v>3128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178</v>
      </c>
      <c r="AU350" s="255" t="s">
        <v>79</v>
      </c>
      <c r="AV350" s="14" t="s">
        <v>77</v>
      </c>
      <c r="AW350" s="14" t="s">
        <v>31</v>
      </c>
      <c r="AX350" s="14" t="s">
        <v>69</v>
      </c>
      <c r="AY350" s="255" t="s">
        <v>161</v>
      </c>
    </row>
    <row r="351" s="13" customFormat="1">
      <c r="A351" s="13"/>
      <c r="B351" s="235"/>
      <c r="C351" s="236"/>
      <c r="D351" s="233" t="s">
        <v>178</v>
      </c>
      <c r="E351" s="237" t="s">
        <v>19</v>
      </c>
      <c r="F351" s="238" t="s">
        <v>3282</v>
      </c>
      <c r="G351" s="236"/>
      <c r="H351" s="239">
        <v>64.400000000000006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178</v>
      </c>
      <c r="AU351" s="245" t="s">
        <v>79</v>
      </c>
      <c r="AV351" s="13" t="s">
        <v>79</v>
      </c>
      <c r="AW351" s="13" t="s">
        <v>31</v>
      </c>
      <c r="AX351" s="13" t="s">
        <v>69</v>
      </c>
      <c r="AY351" s="245" t="s">
        <v>161</v>
      </c>
    </row>
    <row r="352" s="14" customFormat="1">
      <c r="A352" s="14"/>
      <c r="B352" s="246"/>
      <c r="C352" s="247"/>
      <c r="D352" s="233" t="s">
        <v>178</v>
      </c>
      <c r="E352" s="248" t="s">
        <v>19</v>
      </c>
      <c r="F352" s="249" t="s">
        <v>3287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178</v>
      </c>
      <c r="AU352" s="255" t="s">
        <v>79</v>
      </c>
      <c r="AV352" s="14" t="s">
        <v>77</v>
      </c>
      <c r="AW352" s="14" t="s">
        <v>31</v>
      </c>
      <c r="AX352" s="14" t="s">
        <v>69</v>
      </c>
      <c r="AY352" s="255" t="s">
        <v>161</v>
      </c>
    </row>
    <row r="353" s="13" customFormat="1">
      <c r="A353" s="13"/>
      <c r="B353" s="235"/>
      <c r="C353" s="236"/>
      <c r="D353" s="233" t="s">
        <v>178</v>
      </c>
      <c r="E353" s="237" t="s">
        <v>19</v>
      </c>
      <c r="F353" s="238" t="s">
        <v>3288</v>
      </c>
      <c r="G353" s="236"/>
      <c r="H353" s="239">
        <v>56.350000000000001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178</v>
      </c>
      <c r="AU353" s="245" t="s">
        <v>79</v>
      </c>
      <c r="AV353" s="13" t="s">
        <v>79</v>
      </c>
      <c r="AW353" s="13" t="s">
        <v>31</v>
      </c>
      <c r="AX353" s="13" t="s">
        <v>69</v>
      </c>
      <c r="AY353" s="245" t="s">
        <v>161</v>
      </c>
    </row>
    <row r="354" s="13" customFormat="1">
      <c r="A354" s="13"/>
      <c r="B354" s="235"/>
      <c r="C354" s="236"/>
      <c r="D354" s="233" t="s">
        <v>178</v>
      </c>
      <c r="E354" s="237" t="s">
        <v>19</v>
      </c>
      <c r="F354" s="238" t="s">
        <v>3289</v>
      </c>
      <c r="G354" s="236"/>
      <c r="H354" s="239">
        <v>-31.739999999999998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178</v>
      </c>
      <c r="AU354" s="245" t="s">
        <v>79</v>
      </c>
      <c r="AV354" s="13" t="s">
        <v>79</v>
      </c>
      <c r="AW354" s="13" t="s">
        <v>31</v>
      </c>
      <c r="AX354" s="13" t="s">
        <v>69</v>
      </c>
      <c r="AY354" s="245" t="s">
        <v>161</v>
      </c>
    </row>
    <row r="355" s="15" customFormat="1">
      <c r="A355" s="15"/>
      <c r="B355" s="256"/>
      <c r="C355" s="257"/>
      <c r="D355" s="233" t="s">
        <v>178</v>
      </c>
      <c r="E355" s="258" t="s">
        <v>19</v>
      </c>
      <c r="F355" s="259" t="s">
        <v>221</v>
      </c>
      <c r="G355" s="257"/>
      <c r="H355" s="260">
        <v>89.010000000000005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178</v>
      </c>
      <c r="AU355" s="266" t="s">
        <v>79</v>
      </c>
      <c r="AV355" s="15" t="s">
        <v>168</v>
      </c>
      <c r="AW355" s="15" t="s">
        <v>31</v>
      </c>
      <c r="AX355" s="15" t="s">
        <v>77</v>
      </c>
      <c r="AY355" s="266" t="s">
        <v>161</v>
      </c>
    </row>
    <row r="356" s="2" customFormat="1" ht="37.8" customHeight="1">
      <c r="A356" s="41"/>
      <c r="B356" s="42"/>
      <c r="C356" s="215" t="s">
        <v>406</v>
      </c>
      <c r="D356" s="215" t="s">
        <v>163</v>
      </c>
      <c r="E356" s="216" t="s">
        <v>3322</v>
      </c>
      <c r="F356" s="217" t="s">
        <v>3323</v>
      </c>
      <c r="G356" s="218" t="s">
        <v>189</v>
      </c>
      <c r="H356" s="219">
        <v>10.44</v>
      </c>
      <c r="I356" s="220"/>
      <c r="J356" s="221">
        <f>ROUND(I356*H356,2)</f>
        <v>0</v>
      </c>
      <c r="K356" s="217" t="s">
        <v>167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0.00026694000000000002</v>
      </c>
      <c r="R356" s="224">
        <f>Q356*H356</f>
        <v>0.0027868535999999999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279</v>
      </c>
      <c r="AT356" s="226" t="s">
        <v>163</v>
      </c>
      <c r="AU356" s="226" t="s">
        <v>79</v>
      </c>
      <c r="AY356" s="20" t="s">
        <v>161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279</v>
      </c>
      <c r="BM356" s="226" t="s">
        <v>3324</v>
      </c>
    </row>
    <row r="357" s="2" customFormat="1">
      <c r="A357" s="41"/>
      <c r="B357" s="42"/>
      <c r="C357" s="43"/>
      <c r="D357" s="228" t="s">
        <v>170</v>
      </c>
      <c r="E357" s="43"/>
      <c r="F357" s="229" t="s">
        <v>3325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170</v>
      </c>
      <c r="AU357" s="20" t="s">
        <v>79</v>
      </c>
    </row>
    <row r="358" s="2" customFormat="1" ht="16.5" customHeight="1">
      <c r="A358" s="41"/>
      <c r="B358" s="42"/>
      <c r="C358" s="271" t="s">
        <v>412</v>
      </c>
      <c r="D358" s="271" t="s">
        <v>715</v>
      </c>
      <c r="E358" s="272" t="s">
        <v>3326</v>
      </c>
      <c r="F358" s="273" t="s">
        <v>3327</v>
      </c>
      <c r="G358" s="274" t="s">
        <v>189</v>
      </c>
      <c r="H358" s="275">
        <v>10.44</v>
      </c>
      <c r="I358" s="276"/>
      <c r="J358" s="277">
        <f>ROUND(I358*H358,2)</f>
        <v>0</v>
      </c>
      <c r="K358" s="273" t="s">
        <v>167</v>
      </c>
      <c r="L358" s="278"/>
      <c r="M358" s="279" t="s">
        <v>19</v>
      </c>
      <c r="N358" s="280" t="s">
        <v>40</v>
      </c>
      <c r="O358" s="87"/>
      <c r="P358" s="224">
        <f>O358*H358</f>
        <v>0</v>
      </c>
      <c r="Q358" s="224">
        <v>0.00054000000000000001</v>
      </c>
      <c r="R358" s="224">
        <f>Q358*H358</f>
        <v>0.0056375999999999996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406</v>
      </c>
      <c r="AT358" s="226" t="s">
        <v>715</v>
      </c>
      <c r="AU358" s="226" t="s">
        <v>79</v>
      </c>
      <c r="AY358" s="20" t="s">
        <v>161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279</v>
      </c>
      <c r="BM358" s="226" t="s">
        <v>3328</v>
      </c>
    </row>
    <row r="359" s="14" customFormat="1">
      <c r="A359" s="14"/>
      <c r="B359" s="246"/>
      <c r="C359" s="247"/>
      <c r="D359" s="233" t="s">
        <v>178</v>
      </c>
      <c r="E359" s="248" t="s">
        <v>19</v>
      </c>
      <c r="F359" s="249" t="s">
        <v>3196</v>
      </c>
      <c r="G359" s="247"/>
      <c r="H359" s="248" t="s">
        <v>19</v>
      </c>
      <c r="I359" s="250"/>
      <c r="J359" s="247"/>
      <c r="K359" s="247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178</v>
      </c>
      <c r="AU359" s="255" t="s">
        <v>79</v>
      </c>
      <c r="AV359" s="14" t="s">
        <v>77</v>
      </c>
      <c r="AW359" s="14" t="s">
        <v>31</v>
      </c>
      <c r="AX359" s="14" t="s">
        <v>69</v>
      </c>
      <c r="AY359" s="255" t="s">
        <v>161</v>
      </c>
    </row>
    <row r="360" s="14" customFormat="1">
      <c r="A360" s="14"/>
      <c r="B360" s="246"/>
      <c r="C360" s="247"/>
      <c r="D360" s="233" t="s">
        <v>178</v>
      </c>
      <c r="E360" s="248" t="s">
        <v>19</v>
      </c>
      <c r="F360" s="249" t="s">
        <v>3243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178</v>
      </c>
      <c r="AU360" s="255" t="s">
        <v>79</v>
      </c>
      <c r="AV360" s="14" t="s">
        <v>77</v>
      </c>
      <c r="AW360" s="14" t="s">
        <v>31</v>
      </c>
      <c r="AX360" s="14" t="s">
        <v>69</v>
      </c>
      <c r="AY360" s="255" t="s">
        <v>161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3200</v>
      </c>
      <c r="G361" s="236"/>
      <c r="H361" s="239">
        <v>10.44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69</v>
      </c>
      <c r="AY361" s="245" t="s">
        <v>161</v>
      </c>
    </row>
    <row r="362" s="15" customFormat="1">
      <c r="A362" s="15"/>
      <c r="B362" s="256"/>
      <c r="C362" s="257"/>
      <c r="D362" s="233" t="s">
        <v>178</v>
      </c>
      <c r="E362" s="258" t="s">
        <v>19</v>
      </c>
      <c r="F362" s="259" t="s">
        <v>221</v>
      </c>
      <c r="G362" s="257"/>
      <c r="H362" s="260">
        <v>10.44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178</v>
      </c>
      <c r="AU362" s="266" t="s">
        <v>79</v>
      </c>
      <c r="AV362" s="15" t="s">
        <v>168</v>
      </c>
      <c r="AW362" s="15" t="s">
        <v>31</v>
      </c>
      <c r="AX362" s="15" t="s">
        <v>77</v>
      </c>
      <c r="AY362" s="266" t="s">
        <v>161</v>
      </c>
    </row>
    <row r="363" s="2" customFormat="1" ht="37.8" customHeight="1">
      <c r="A363" s="41"/>
      <c r="B363" s="42"/>
      <c r="C363" s="215" t="s">
        <v>421</v>
      </c>
      <c r="D363" s="215" t="s">
        <v>163</v>
      </c>
      <c r="E363" s="216" t="s">
        <v>3329</v>
      </c>
      <c r="F363" s="217" t="s">
        <v>3330</v>
      </c>
      <c r="G363" s="218" t="s">
        <v>189</v>
      </c>
      <c r="H363" s="219">
        <v>58.659999999999997</v>
      </c>
      <c r="I363" s="220"/>
      <c r="J363" s="221">
        <f>ROUND(I363*H363,2)</f>
        <v>0</v>
      </c>
      <c r="K363" s="217" t="s">
        <v>167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0.00040999999999999999</v>
      </c>
      <c r="R363" s="224">
        <f>Q363*H363</f>
        <v>0.024050599999999998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279</v>
      </c>
      <c r="AT363" s="226" t="s">
        <v>163</v>
      </c>
      <c r="AU363" s="226" t="s">
        <v>79</v>
      </c>
      <c r="AY363" s="20" t="s">
        <v>161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279</v>
      </c>
      <c r="BM363" s="226" t="s">
        <v>3331</v>
      </c>
    </row>
    <row r="364" s="2" customFormat="1">
      <c r="A364" s="41"/>
      <c r="B364" s="42"/>
      <c r="C364" s="43"/>
      <c r="D364" s="228" t="s">
        <v>170</v>
      </c>
      <c r="E364" s="43"/>
      <c r="F364" s="229" t="s">
        <v>3332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170</v>
      </c>
      <c r="AU364" s="20" t="s">
        <v>79</v>
      </c>
    </row>
    <row r="365" s="2" customFormat="1" ht="16.5" customHeight="1">
      <c r="A365" s="41"/>
      <c r="B365" s="42"/>
      <c r="C365" s="271" t="s">
        <v>427</v>
      </c>
      <c r="D365" s="271" t="s">
        <v>715</v>
      </c>
      <c r="E365" s="272" t="s">
        <v>3333</v>
      </c>
      <c r="F365" s="273" t="s">
        <v>3334</v>
      </c>
      <c r="G365" s="274" t="s">
        <v>189</v>
      </c>
      <c r="H365" s="275">
        <v>24.100000000000001</v>
      </c>
      <c r="I365" s="276"/>
      <c r="J365" s="277">
        <f>ROUND(I365*H365,2)</f>
        <v>0</v>
      </c>
      <c r="K365" s="273" t="s">
        <v>167</v>
      </c>
      <c r="L365" s="278"/>
      <c r="M365" s="279" t="s">
        <v>19</v>
      </c>
      <c r="N365" s="280" t="s">
        <v>40</v>
      </c>
      <c r="O365" s="87"/>
      <c r="P365" s="224">
        <f>O365*H365</f>
        <v>0</v>
      </c>
      <c r="Q365" s="224">
        <v>0.00083000000000000001</v>
      </c>
      <c r="R365" s="224">
        <f>Q365*H365</f>
        <v>0.020003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406</v>
      </c>
      <c r="AT365" s="226" t="s">
        <v>715</v>
      </c>
      <c r="AU365" s="226" t="s">
        <v>79</v>
      </c>
      <c r="AY365" s="20" t="s">
        <v>161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77</v>
      </c>
      <c r="BK365" s="227">
        <f>ROUND(I365*H365,2)</f>
        <v>0</v>
      </c>
      <c r="BL365" s="20" t="s">
        <v>279</v>
      </c>
      <c r="BM365" s="226" t="s">
        <v>3335</v>
      </c>
    </row>
    <row r="366" s="14" customFormat="1">
      <c r="A366" s="14"/>
      <c r="B366" s="246"/>
      <c r="C366" s="247"/>
      <c r="D366" s="233" t="s">
        <v>178</v>
      </c>
      <c r="E366" s="248" t="s">
        <v>19</v>
      </c>
      <c r="F366" s="249" t="s">
        <v>3196</v>
      </c>
      <c r="G366" s="247"/>
      <c r="H366" s="248" t="s">
        <v>19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178</v>
      </c>
      <c r="AU366" s="255" t="s">
        <v>79</v>
      </c>
      <c r="AV366" s="14" t="s">
        <v>77</v>
      </c>
      <c r="AW366" s="14" t="s">
        <v>31</v>
      </c>
      <c r="AX366" s="14" t="s">
        <v>69</v>
      </c>
      <c r="AY366" s="255" t="s">
        <v>161</v>
      </c>
    </row>
    <row r="367" s="14" customFormat="1">
      <c r="A367" s="14"/>
      <c r="B367" s="246"/>
      <c r="C367" s="247"/>
      <c r="D367" s="233" t="s">
        <v>178</v>
      </c>
      <c r="E367" s="248" t="s">
        <v>19</v>
      </c>
      <c r="F367" s="249" t="s">
        <v>3208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178</v>
      </c>
      <c r="AU367" s="255" t="s">
        <v>79</v>
      </c>
      <c r="AV367" s="14" t="s">
        <v>77</v>
      </c>
      <c r="AW367" s="14" t="s">
        <v>31</v>
      </c>
      <c r="AX367" s="14" t="s">
        <v>69</v>
      </c>
      <c r="AY367" s="255" t="s">
        <v>161</v>
      </c>
    </row>
    <row r="368" s="13" customFormat="1">
      <c r="A368" s="13"/>
      <c r="B368" s="235"/>
      <c r="C368" s="236"/>
      <c r="D368" s="233" t="s">
        <v>178</v>
      </c>
      <c r="E368" s="237" t="s">
        <v>19</v>
      </c>
      <c r="F368" s="238" t="s">
        <v>3209</v>
      </c>
      <c r="G368" s="236"/>
      <c r="H368" s="239">
        <v>21.600000000000001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178</v>
      </c>
      <c r="AU368" s="245" t="s">
        <v>79</v>
      </c>
      <c r="AV368" s="13" t="s">
        <v>79</v>
      </c>
      <c r="AW368" s="13" t="s">
        <v>31</v>
      </c>
      <c r="AX368" s="13" t="s">
        <v>69</v>
      </c>
      <c r="AY368" s="245" t="s">
        <v>161</v>
      </c>
    </row>
    <row r="369" s="13" customFormat="1">
      <c r="A369" s="13"/>
      <c r="B369" s="235"/>
      <c r="C369" s="236"/>
      <c r="D369" s="233" t="s">
        <v>178</v>
      </c>
      <c r="E369" s="237" t="s">
        <v>19</v>
      </c>
      <c r="F369" s="238" t="s">
        <v>3210</v>
      </c>
      <c r="G369" s="236"/>
      <c r="H369" s="239">
        <v>2.5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178</v>
      </c>
      <c r="AU369" s="245" t="s">
        <v>79</v>
      </c>
      <c r="AV369" s="13" t="s">
        <v>79</v>
      </c>
      <c r="AW369" s="13" t="s">
        <v>31</v>
      </c>
      <c r="AX369" s="13" t="s">
        <v>69</v>
      </c>
      <c r="AY369" s="245" t="s">
        <v>161</v>
      </c>
    </row>
    <row r="370" s="15" customFormat="1">
      <c r="A370" s="15"/>
      <c r="B370" s="256"/>
      <c r="C370" s="257"/>
      <c r="D370" s="233" t="s">
        <v>178</v>
      </c>
      <c r="E370" s="258" t="s">
        <v>19</v>
      </c>
      <c r="F370" s="259" t="s">
        <v>221</v>
      </c>
      <c r="G370" s="257"/>
      <c r="H370" s="260">
        <v>24.100000000000001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178</v>
      </c>
      <c r="AU370" s="266" t="s">
        <v>79</v>
      </c>
      <c r="AV370" s="15" t="s">
        <v>168</v>
      </c>
      <c r="AW370" s="15" t="s">
        <v>31</v>
      </c>
      <c r="AX370" s="15" t="s">
        <v>77</v>
      </c>
      <c r="AY370" s="266" t="s">
        <v>161</v>
      </c>
    </row>
    <row r="371" s="2" customFormat="1" ht="16.5" customHeight="1">
      <c r="A371" s="41"/>
      <c r="B371" s="42"/>
      <c r="C371" s="271" t="s">
        <v>433</v>
      </c>
      <c r="D371" s="271" t="s">
        <v>715</v>
      </c>
      <c r="E371" s="272" t="s">
        <v>3336</v>
      </c>
      <c r="F371" s="273" t="s">
        <v>3337</v>
      </c>
      <c r="G371" s="274" t="s">
        <v>189</v>
      </c>
      <c r="H371" s="275">
        <v>34.560000000000002</v>
      </c>
      <c r="I371" s="276"/>
      <c r="J371" s="277">
        <f>ROUND(I371*H371,2)</f>
        <v>0</v>
      </c>
      <c r="K371" s="273" t="s">
        <v>167</v>
      </c>
      <c r="L371" s="278"/>
      <c r="M371" s="279" t="s">
        <v>19</v>
      </c>
      <c r="N371" s="280" t="s">
        <v>40</v>
      </c>
      <c r="O371" s="87"/>
      <c r="P371" s="224">
        <f>O371*H371</f>
        <v>0</v>
      </c>
      <c r="Q371" s="224">
        <v>0.00092000000000000003</v>
      </c>
      <c r="R371" s="224">
        <f>Q371*H371</f>
        <v>0.031795200000000003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406</v>
      </c>
      <c r="AT371" s="226" t="s">
        <v>715</v>
      </c>
      <c r="AU371" s="226" t="s">
        <v>79</v>
      </c>
      <c r="AY371" s="20" t="s">
        <v>161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279</v>
      </c>
      <c r="BM371" s="226" t="s">
        <v>3338</v>
      </c>
    </row>
    <row r="372" s="14" customFormat="1">
      <c r="A372" s="14"/>
      <c r="B372" s="246"/>
      <c r="C372" s="247"/>
      <c r="D372" s="233" t="s">
        <v>178</v>
      </c>
      <c r="E372" s="248" t="s">
        <v>19</v>
      </c>
      <c r="F372" s="249" t="s">
        <v>3196</v>
      </c>
      <c r="G372" s="247"/>
      <c r="H372" s="248" t="s">
        <v>19</v>
      </c>
      <c r="I372" s="250"/>
      <c r="J372" s="247"/>
      <c r="K372" s="247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178</v>
      </c>
      <c r="AU372" s="255" t="s">
        <v>79</v>
      </c>
      <c r="AV372" s="14" t="s">
        <v>77</v>
      </c>
      <c r="AW372" s="14" t="s">
        <v>31</v>
      </c>
      <c r="AX372" s="14" t="s">
        <v>69</v>
      </c>
      <c r="AY372" s="255" t="s">
        <v>161</v>
      </c>
    </row>
    <row r="373" s="14" customFormat="1">
      <c r="A373" s="14"/>
      <c r="B373" s="246"/>
      <c r="C373" s="247"/>
      <c r="D373" s="233" t="s">
        <v>178</v>
      </c>
      <c r="E373" s="248" t="s">
        <v>19</v>
      </c>
      <c r="F373" s="249" t="s">
        <v>3208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178</v>
      </c>
      <c r="AU373" s="255" t="s">
        <v>79</v>
      </c>
      <c r="AV373" s="14" t="s">
        <v>77</v>
      </c>
      <c r="AW373" s="14" t="s">
        <v>31</v>
      </c>
      <c r="AX373" s="14" t="s">
        <v>69</v>
      </c>
      <c r="AY373" s="255" t="s">
        <v>161</v>
      </c>
    </row>
    <row r="374" s="13" customFormat="1">
      <c r="A374" s="13"/>
      <c r="B374" s="235"/>
      <c r="C374" s="236"/>
      <c r="D374" s="233" t="s">
        <v>178</v>
      </c>
      <c r="E374" s="237" t="s">
        <v>19</v>
      </c>
      <c r="F374" s="238" t="s">
        <v>3198</v>
      </c>
      <c r="G374" s="236"/>
      <c r="H374" s="239">
        <v>34.560000000000002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178</v>
      </c>
      <c r="AU374" s="245" t="s">
        <v>79</v>
      </c>
      <c r="AV374" s="13" t="s">
        <v>79</v>
      </c>
      <c r="AW374" s="13" t="s">
        <v>31</v>
      </c>
      <c r="AX374" s="13" t="s">
        <v>69</v>
      </c>
      <c r="AY374" s="245" t="s">
        <v>161</v>
      </c>
    </row>
    <row r="375" s="15" customFormat="1">
      <c r="A375" s="15"/>
      <c r="B375" s="256"/>
      <c r="C375" s="257"/>
      <c r="D375" s="233" t="s">
        <v>178</v>
      </c>
      <c r="E375" s="258" t="s">
        <v>19</v>
      </c>
      <c r="F375" s="259" t="s">
        <v>221</v>
      </c>
      <c r="G375" s="257"/>
      <c r="H375" s="260">
        <v>34.560000000000002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178</v>
      </c>
      <c r="AU375" s="266" t="s">
        <v>79</v>
      </c>
      <c r="AV375" s="15" t="s">
        <v>168</v>
      </c>
      <c r="AW375" s="15" t="s">
        <v>31</v>
      </c>
      <c r="AX375" s="15" t="s">
        <v>77</v>
      </c>
      <c r="AY375" s="266" t="s">
        <v>161</v>
      </c>
    </row>
    <row r="376" s="2" customFormat="1" ht="24.15" customHeight="1">
      <c r="A376" s="41"/>
      <c r="B376" s="42"/>
      <c r="C376" s="215" t="s">
        <v>440</v>
      </c>
      <c r="D376" s="215" t="s">
        <v>163</v>
      </c>
      <c r="E376" s="216" t="s">
        <v>3339</v>
      </c>
      <c r="F376" s="217" t="s">
        <v>3340</v>
      </c>
      <c r="G376" s="218" t="s">
        <v>214</v>
      </c>
      <c r="H376" s="219">
        <v>0.27500000000000002</v>
      </c>
      <c r="I376" s="220"/>
      <c r="J376" s="221">
        <f>ROUND(I376*H376,2)</f>
        <v>0</v>
      </c>
      <c r="K376" s="217" t="s">
        <v>167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279</v>
      </c>
      <c r="AT376" s="226" t="s">
        <v>163</v>
      </c>
      <c r="AU376" s="226" t="s">
        <v>79</v>
      </c>
      <c r="AY376" s="20" t="s">
        <v>161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279</v>
      </c>
      <c r="BM376" s="226" t="s">
        <v>3341</v>
      </c>
    </row>
    <row r="377" s="2" customFormat="1">
      <c r="A377" s="41"/>
      <c r="B377" s="42"/>
      <c r="C377" s="43"/>
      <c r="D377" s="228" t="s">
        <v>170</v>
      </c>
      <c r="E377" s="43"/>
      <c r="F377" s="229" t="s">
        <v>3342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170</v>
      </c>
      <c r="AU377" s="20" t="s">
        <v>79</v>
      </c>
    </row>
    <row r="378" s="14" customFormat="1">
      <c r="A378" s="14"/>
      <c r="B378" s="246"/>
      <c r="C378" s="247"/>
      <c r="D378" s="233" t="s">
        <v>178</v>
      </c>
      <c r="E378" s="248" t="s">
        <v>19</v>
      </c>
      <c r="F378" s="249" t="s">
        <v>3143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178</v>
      </c>
      <c r="AU378" s="255" t="s">
        <v>79</v>
      </c>
      <c r="AV378" s="14" t="s">
        <v>77</v>
      </c>
      <c r="AW378" s="14" t="s">
        <v>31</v>
      </c>
      <c r="AX378" s="14" t="s">
        <v>69</v>
      </c>
      <c r="AY378" s="255" t="s">
        <v>161</v>
      </c>
    </row>
    <row r="379" s="13" customFormat="1">
      <c r="A379" s="13"/>
      <c r="B379" s="235"/>
      <c r="C379" s="236"/>
      <c r="D379" s="233" t="s">
        <v>178</v>
      </c>
      <c r="E379" s="237" t="s">
        <v>19</v>
      </c>
      <c r="F379" s="238" t="s">
        <v>3144</v>
      </c>
      <c r="G379" s="236"/>
      <c r="H379" s="239">
        <v>0.184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178</v>
      </c>
      <c r="AU379" s="245" t="s">
        <v>79</v>
      </c>
      <c r="AV379" s="13" t="s">
        <v>79</v>
      </c>
      <c r="AW379" s="13" t="s">
        <v>31</v>
      </c>
      <c r="AX379" s="13" t="s">
        <v>69</v>
      </c>
      <c r="AY379" s="245" t="s">
        <v>161</v>
      </c>
    </row>
    <row r="380" s="14" customFormat="1">
      <c r="A380" s="14"/>
      <c r="B380" s="246"/>
      <c r="C380" s="247"/>
      <c r="D380" s="233" t="s">
        <v>178</v>
      </c>
      <c r="E380" s="248" t="s">
        <v>19</v>
      </c>
      <c r="F380" s="249" t="s">
        <v>3343</v>
      </c>
      <c r="G380" s="247"/>
      <c r="H380" s="248" t="s">
        <v>19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178</v>
      </c>
      <c r="AU380" s="255" t="s">
        <v>79</v>
      </c>
      <c r="AV380" s="14" t="s">
        <v>77</v>
      </c>
      <c r="AW380" s="14" t="s">
        <v>31</v>
      </c>
      <c r="AX380" s="14" t="s">
        <v>69</v>
      </c>
      <c r="AY380" s="255" t="s">
        <v>161</v>
      </c>
    </row>
    <row r="381" s="13" customFormat="1">
      <c r="A381" s="13"/>
      <c r="B381" s="235"/>
      <c r="C381" s="236"/>
      <c r="D381" s="233" t="s">
        <v>178</v>
      </c>
      <c r="E381" s="237" t="s">
        <v>19</v>
      </c>
      <c r="F381" s="238" t="s">
        <v>3344</v>
      </c>
      <c r="G381" s="236"/>
      <c r="H381" s="239">
        <v>0.092999999999999999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178</v>
      </c>
      <c r="AU381" s="245" t="s">
        <v>79</v>
      </c>
      <c r="AV381" s="13" t="s">
        <v>79</v>
      </c>
      <c r="AW381" s="13" t="s">
        <v>31</v>
      </c>
      <c r="AX381" s="13" t="s">
        <v>69</v>
      </c>
      <c r="AY381" s="245" t="s">
        <v>161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3345</v>
      </c>
      <c r="G382" s="236"/>
      <c r="H382" s="239">
        <v>-0.002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79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5" customFormat="1">
      <c r="A383" s="15"/>
      <c r="B383" s="256"/>
      <c r="C383" s="257"/>
      <c r="D383" s="233" t="s">
        <v>178</v>
      </c>
      <c r="E383" s="258" t="s">
        <v>19</v>
      </c>
      <c r="F383" s="259" t="s">
        <v>221</v>
      </c>
      <c r="G383" s="257"/>
      <c r="H383" s="260">
        <v>0.27500000000000002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6" t="s">
        <v>178</v>
      </c>
      <c r="AU383" s="266" t="s">
        <v>79</v>
      </c>
      <c r="AV383" s="15" t="s">
        <v>168</v>
      </c>
      <c r="AW383" s="15" t="s">
        <v>31</v>
      </c>
      <c r="AX383" s="15" t="s">
        <v>77</v>
      </c>
      <c r="AY383" s="266" t="s">
        <v>161</v>
      </c>
    </row>
    <row r="384" s="2" customFormat="1" ht="37.8" customHeight="1">
      <c r="A384" s="41"/>
      <c r="B384" s="42"/>
      <c r="C384" s="215" t="s">
        <v>447</v>
      </c>
      <c r="D384" s="215" t="s">
        <v>163</v>
      </c>
      <c r="E384" s="216" t="s">
        <v>3346</v>
      </c>
      <c r="F384" s="217" t="s">
        <v>3347</v>
      </c>
      <c r="G384" s="218" t="s">
        <v>214</v>
      </c>
      <c r="H384" s="219">
        <v>0.090999999999999998</v>
      </c>
      <c r="I384" s="220"/>
      <c r="J384" s="221">
        <f>ROUND(I384*H384,2)</f>
        <v>0</v>
      </c>
      <c r="K384" s="217" t="s">
        <v>167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279</v>
      </c>
      <c r="AT384" s="226" t="s">
        <v>163</v>
      </c>
      <c r="AU384" s="226" t="s">
        <v>79</v>
      </c>
      <c r="AY384" s="20" t="s">
        <v>161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279</v>
      </c>
      <c r="BM384" s="226" t="s">
        <v>3348</v>
      </c>
    </row>
    <row r="385" s="2" customFormat="1">
      <c r="A385" s="41"/>
      <c r="B385" s="42"/>
      <c r="C385" s="43"/>
      <c r="D385" s="228" t="s">
        <v>170</v>
      </c>
      <c r="E385" s="43"/>
      <c r="F385" s="229" t="s">
        <v>3349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170</v>
      </c>
      <c r="AU385" s="20" t="s">
        <v>79</v>
      </c>
    </row>
    <row r="386" s="14" customFormat="1">
      <c r="A386" s="14"/>
      <c r="B386" s="246"/>
      <c r="C386" s="247"/>
      <c r="D386" s="233" t="s">
        <v>178</v>
      </c>
      <c r="E386" s="248" t="s">
        <v>19</v>
      </c>
      <c r="F386" s="249" t="s">
        <v>3343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178</v>
      </c>
      <c r="AU386" s="255" t="s">
        <v>79</v>
      </c>
      <c r="AV386" s="14" t="s">
        <v>77</v>
      </c>
      <c r="AW386" s="14" t="s">
        <v>31</v>
      </c>
      <c r="AX386" s="14" t="s">
        <v>69</v>
      </c>
      <c r="AY386" s="255" t="s">
        <v>161</v>
      </c>
    </row>
    <row r="387" s="13" customFormat="1">
      <c r="A387" s="13"/>
      <c r="B387" s="235"/>
      <c r="C387" s="236"/>
      <c r="D387" s="233" t="s">
        <v>178</v>
      </c>
      <c r="E387" s="237" t="s">
        <v>19</v>
      </c>
      <c r="F387" s="238" t="s">
        <v>3344</v>
      </c>
      <c r="G387" s="236"/>
      <c r="H387" s="239">
        <v>0.092999999999999999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178</v>
      </c>
      <c r="AU387" s="245" t="s">
        <v>79</v>
      </c>
      <c r="AV387" s="13" t="s">
        <v>79</v>
      </c>
      <c r="AW387" s="13" t="s">
        <v>31</v>
      </c>
      <c r="AX387" s="13" t="s">
        <v>69</v>
      </c>
      <c r="AY387" s="245" t="s">
        <v>161</v>
      </c>
    </row>
    <row r="388" s="13" customFormat="1">
      <c r="A388" s="13"/>
      <c r="B388" s="235"/>
      <c r="C388" s="236"/>
      <c r="D388" s="233" t="s">
        <v>178</v>
      </c>
      <c r="E388" s="237" t="s">
        <v>19</v>
      </c>
      <c r="F388" s="238" t="s">
        <v>3350</v>
      </c>
      <c r="G388" s="236"/>
      <c r="H388" s="239">
        <v>-0.002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178</v>
      </c>
      <c r="AU388" s="245" t="s">
        <v>79</v>
      </c>
      <c r="AV388" s="13" t="s">
        <v>79</v>
      </c>
      <c r="AW388" s="13" t="s">
        <v>31</v>
      </c>
      <c r="AX388" s="13" t="s">
        <v>69</v>
      </c>
      <c r="AY388" s="245" t="s">
        <v>161</v>
      </c>
    </row>
    <row r="389" s="15" customFormat="1">
      <c r="A389" s="15"/>
      <c r="B389" s="256"/>
      <c r="C389" s="257"/>
      <c r="D389" s="233" t="s">
        <v>178</v>
      </c>
      <c r="E389" s="258" t="s">
        <v>19</v>
      </c>
      <c r="F389" s="259" t="s">
        <v>221</v>
      </c>
      <c r="G389" s="257"/>
      <c r="H389" s="260">
        <v>0.090999999999999998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178</v>
      </c>
      <c r="AU389" s="266" t="s">
        <v>79</v>
      </c>
      <c r="AV389" s="15" t="s">
        <v>168</v>
      </c>
      <c r="AW389" s="15" t="s">
        <v>31</v>
      </c>
      <c r="AX389" s="15" t="s">
        <v>77</v>
      </c>
      <c r="AY389" s="266" t="s">
        <v>161</v>
      </c>
    </row>
    <row r="390" s="12" customFormat="1" ht="22.8" customHeight="1">
      <c r="A390" s="12"/>
      <c r="B390" s="199"/>
      <c r="C390" s="200"/>
      <c r="D390" s="201" t="s">
        <v>68</v>
      </c>
      <c r="E390" s="213" t="s">
        <v>3351</v>
      </c>
      <c r="F390" s="213" t="s">
        <v>3352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SUM(P391:P405)</f>
        <v>0</v>
      </c>
      <c r="Q390" s="207"/>
      <c r="R390" s="208">
        <f>SUM(R391:R405)</f>
        <v>0.0040000000000000001</v>
      </c>
      <c r="S390" s="207"/>
      <c r="T390" s="209">
        <f>SUM(T391:T405)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79</v>
      </c>
      <c r="AT390" s="211" t="s">
        <v>68</v>
      </c>
      <c r="AU390" s="211" t="s">
        <v>77</v>
      </c>
      <c r="AY390" s="210" t="s">
        <v>161</v>
      </c>
      <c r="BK390" s="212">
        <f>SUM(BK391:BK405)</f>
        <v>0</v>
      </c>
    </row>
    <row r="391" s="2" customFormat="1" ht="16.5" customHeight="1">
      <c r="A391" s="41"/>
      <c r="B391" s="42"/>
      <c r="C391" s="215" t="s">
        <v>453</v>
      </c>
      <c r="D391" s="215" t="s">
        <v>163</v>
      </c>
      <c r="E391" s="216" t="s">
        <v>3353</v>
      </c>
      <c r="F391" s="217" t="s">
        <v>3354</v>
      </c>
      <c r="G391" s="218" t="s">
        <v>189</v>
      </c>
      <c r="H391" s="219">
        <v>10</v>
      </c>
      <c r="I391" s="220"/>
      <c r="J391" s="221">
        <f>ROUND(I391*H391,2)</f>
        <v>0</v>
      </c>
      <c r="K391" s="217" t="s">
        <v>167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0.00040000000000000002</v>
      </c>
      <c r="R391" s="224">
        <f>Q391*H391</f>
        <v>0.0040000000000000001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279</v>
      </c>
      <c r="AT391" s="226" t="s">
        <v>163</v>
      </c>
      <c r="AU391" s="226" t="s">
        <v>79</v>
      </c>
      <c r="AY391" s="20" t="s">
        <v>161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279</v>
      </c>
      <c r="BM391" s="226" t="s">
        <v>3355</v>
      </c>
    </row>
    <row r="392" s="2" customFormat="1">
      <c r="A392" s="41"/>
      <c r="B392" s="42"/>
      <c r="C392" s="43"/>
      <c r="D392" s="228" t="s">
        <v>170</v>
      </c>
      <c r="E392" s="43"/>
      <c r="F392" s="229" t="s">
        <v>3356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170</v>
      </c>
      <c r="AU392" s="20" t="s">
        <v>79</v>
      </c>
    </row>
    <row r="393" s="14" customFormat="1">
      <c r="A393" s="14"/>
      <c r="B393" s="246"/>
      <c r="C393" s="247"/>
      <c r="D393" s="233" t="s">
        <v>178</v>
      </c>
      <c r="E393" s="248" t="s">
        <v>19</v>
      </c>
      <c r="F393" s="249" t="s">
        <v>3357</v>
      </c>
      <c r="G393" s="247"/>
      <c r="H393" s="248" t="s">
        <v>19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178</v>
      </c>
      <c r="AU393" s="255" t="s">
        <v>79</v>
      </c>
      <c r="AV393" s="14" t="s">
        <v>77</v>
      </c>
      <c r="AW393" s="14" t="s">
        <v>31</v>
      </c>
      <c r="AX393" s="14" t="s">
        <v>69</v>
      </c>
      <c r="AY393" s="255" t="s">
        <v>161</v>
      </c>
    </row>
    <row r="394" s="13" customFormat="1">
      <c r="A394" s="13"/>
      <c r="B394" s="235"/>
      <c r="C394" s="236"/>
      <c r="D394" s="233" t="s">
        <v>178</v>
      </c>
      <c r="E394" s="237" t="s">
        <v>19</v>
      </c>
      <c r="F394" s="238" t="s">
        <v>237</v>
      </c>
      <c r="G394" s="236"/>
      <c r="H394" s="239">
        <v>10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178</v>
      </c>
      <c r="AU394" s="245" t="s">
        <v>79</v>
      </c>
      <c r="AV394" s="13" t="s">
        <v>79</v>
      </c>
      <c r="AW394" s="13" t="s">
        <v>31</v>
      </c>
      <c r="AX394" s="13" t="s">
        <v>69</v>
      </c>
      <c r="AY394" s="245" t="s">
        <v>161</v>
      </c>
    </row>
    <row r="395" s="15" customFormat="1">
      <c r="A395" s="15"/>
      <c r="B395" s="256"/>
      <c r="C395" s="257"/>
      <c r="D395" s="233" t="s">
        <v>178</v>
      </c>
      <c r="E395" s="258" t="s">
        <v>19</v>
      </c>
      <c r="F395" s="259" t="s">
        <v>221</v>
      </c>
      <c r="G395" s="257"/>
      <c r="H395" s="260">
        <v>10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178</v>
      </c>
      <c r="AU395" s="266" t="s">
        <v>79</v>
      </c>
      <c r="AV395" s="15" t="s">
        <v>168</v>
      </c>
      <c r="AW395" s="15" t="s">
        <v>31</v>
      </c>
      <c r="AX395" s="15" t="s">
        <v>77</v>
      </c>
      <c r="AY395" s="266" t="s">
        <v>161</v>
      </c>
    </row>
    <row r="396" s="2" customFormat="1" ht="24.15" customHeight="1">
      <c r="A396" s="41"/>
      <c r="B396" s="42"/>
      <c r="C396" s="215" t="s">
        <v>458</v>
      </c>
      <c r="D396" s="215" t="s">
        <v>163</v>
      </c>
      <c r="E396" s="216" t="s">
        <v>3358</v>
      </c>
      <c r="F396" s="217" t="s">
        <v>3359</v>
      </c>
      <c r="G396" s="218" t="s">
        <v>214</v>
      </c>
      <c r="H396" s="219">
        <v>0.0040000000000000001</v>
      </c>
      <c r="I396" s="220"/>
      <c r="J396" s="221">
        <f>ROUND(I396*H396,2)</f>
        <v>0</v>
      </c>
      <c r="K396" s="217" t="s">
        <v>167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279</v>
      </c>
      <c r="AT396" s="226" t="s">
        <v>163</v>
      </c>
      <c r="AU396" s="226" t="s">
        <v>79</v>
      </c>
      <c r="AY396" s="20" t="s">
        <v>161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279</v>
      </c>
      <c r="BM396" s="226" t="s">
        <v>3360</v>
      </c>
    </row>
    <row r="397" s="2" customFormat="1">
      <c r="A397" s="41"/>
      <c r="B397" s="42"/>
      <c r="C397" s="43"/>
      <c r="D397" s="228" t="s">
        <v>170</v>
      </c>
      <c r="E397" s="43"/>
      <c r="F397" s="229" t="s">
        <v>3361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170</v>
      </c>
      <c r="AU397" s="20" t="s">
        <v>79</v>
      </c>
    </row>
    <row r="398" s="14" customFormat="1">
      <c r="A398" s="14"/>
      <c r="B398" s="246"/>
      <c r="C398" s="247"/>
      <c r="D398" s="233" t="s">
        <v>178</v>
      </c>
      <c r="E398" s="248" t="s">
        <v>19</v>
      </c>
      <c r="F398" s="249" t="s">
        <v>3362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178</v>
      </c>
      <c r="AU398" s="255" t="s">
        <v>79</v>
      </c>
      <c r="AV398" s="14" t="s">
        <v>77</v>
      </c>
      <c r="AW398" s="14" t="s">
        <v>31</v>
      </c>
      <c r="AX398" s="14" t="s">
        <v>69</v>
      </c>
      <c r="AY398" s="255" t="s">
        <v>161</v>
      </c>
    </row>
    <row r="399" s="13" customFormat="1">
      <c r="A399" s="13"/>
      <c r="B399" s="235"/>
      <c r="C399" s="236"/>
      <c r="D399" s="233" t="s">
        <v>178</v>
      </c>
      <c r="E399" s="237" t="s">
        <v>19</v>
      </c>
      <c r="F399" s="238" t="s">
        <v>3363</v>
      </c>
      <c r="G399" s="236"/>
      <c r="H399" s="239">
        <v>0.0040000000000000001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178</v>
      </c>
      <c r="AU399" s="245" t="s">
        <v>79</v>
      </c>
      <c r="AV399" s="13" t="s">
        <v>79</v>
      </c>
      <c r="AW399" s="13" t="s">
        <v>31</v>
      </c>
      <c r="AX399" s="13" t="s">
        <v>69</v>
      </c>
      <c r="AY399" s="245" t="s">
        <v>161</v>
      </c>
    </row>
    <row r="400" s="15" customFormat="1">
      <c r="A400" s="15"/>
      <c r="B400" s="256"/>
      <c r="C400" s="257"/>
      <c r="D400" s="233" t="s">
        <v>178</v>
      </c>
      <c r="E400" s="258" t="s">
        <v>19</v>
      </c>
      <c r="F400" s="259" t="s">
        <v>221</v>
      </c>
      <c r="G400" s="257"/>
      <c r="H400" s="260">
        <v>0.0040000000000000001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178</v>
      </c>
      <c r="AU400" s="266" t="s">
        <v>79</v>
      </c>
      <c r="AV400" s="15" t="s">
        <v>168</v>
      </c>
      <c r="AW400" s="15" t="s">
        <v>31</v>
      </c>
      <c r="AX400" s="15" t="s">
        <v>77</v>
      </c>
      <c r="AY400" s="266" t="s">
        <v>161</v>
      </c>
    </row>
    <row r="401" s="2" customFormat="1" ht="37.8" customHeight="1">
      <c r="A401" s="41"/>
      <c r="B401" s="42"/>
      <c r="C401" s="215" t="s">
        <v>465</v>
      </c>
      <c r="D401" s="215" t="s">
        <v>163</v>
      </c>
      <c r="E401" s="216" t="s">
        <v>3364</v>
      </c>
      <c r="F401" s="217" t="s">
        <v>3365</v>
      </c>
      <c r="G401" s="218" t="s">
        <v>214</v>
      </c>
      <c r="H401" s="219">
        <v>0.0040000000000000001</v>
      </c>
      <c r="I401" s="220"/>
      <c r="J401" s="221">
        <f>ROUND(I401*H401,2)</f>
        <v>0</v>
      </c>
      <c r="K401" s="217" t="s">
        <v>167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279</v>
      </c>
      <c r="AT401" s="226" t="s">
        <v>163</v>
      </c>
      <c r="AU401" s="226" t="s">
        <v>79</v>
      </c>
      <c r="AY401" s="20" t="s">
        <v>161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279</v>
      </c>
      <c r="BM401" s="226" t="s">
        <v>3366</v>
      </c>
    </row>
    <row r="402" s="2" customFormat="1">
      <c r="A402" s="41"/>
      <c r="B402" s="42"/>
      <c r="C402" s="43"/>
      <c r="D402" s="228" t="s">
        <v>170</v>
      </c>
      <c r="E402" s="43"/>
      <c r="F402" s="229" t="s">
        <v>3367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170</v>
      </c>
      <c r="AU402" s="20" t="s">
        <v>79</v>
      </c>
    </row>
    <row r="403" s="14" customFormat="1">
      <c r="A403" s="14"/>
      <c r="B403" s="246"/>
      <c r="C403" s="247"/>
      <c r="D403" s="233" t="s">
        <v>178</v>
      </c>
      <c r="E403" s="248" t="s">
        <v>19</v>
      </c>
      <c r="F403" s="249" t="s">
        <v>3362</v>
      </c>
      <c r="G403" s="247"/>
      <c r="H403" s="248" t="s">
        <v>19</v>
      </c>
      <c r="I403" s="250"/>
      <c r="J403" s="247"/>
      <c r="K403" s="247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178</v>
      </c>
      <c r="AU403" s="255" t="s">
        <v>79</v>
      </c>
      <c r="AV403" s="14" t="s">
        <v>77</v>
      </c>
      <c r="AW403" s="14" t="s">
        <v>31</v>
      </c>
      <c r="AX403" s="14" t="s">
        <v>69</v>
      </c>
      <c r="AY403" s="255" t="s">
        <v>161</v>
      </c>
    </row>
    <row r="404" s="13" customFormat="1">
      <c r="A404" s="13"/>
      <c r="B404" s="235"/>
      <c r="C404" s="236"/>
      <c r="D404" s="233" t="s">
        <v>178</v>
      </c>
      <c r="E404" s="237" t="s">
        <v>19</v>
      </c>
      <c r="F404" s="238" t="s">
        <v>3363</v>
      </c>
      <c r="G404" s="236"/>
      <c r="H404" s="239">
        <v>0.0040000000000000001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178</v>
      </c>
      <c r="AU404" s="245" t="s">
        <v>79</v>
      </c>
      <c r="AV404" s="13" t="s">
        <v>79</v>
      </c>
      <c r="AW404" s="13" t="s">
        <v>31</v>
      </c>
      <c r="AX404" s="13" t="s">
        <v>69</v>
      </c>
      <c r="AY404" s="245" t="s">
        <v>161</v>
      </c>
    </row>
    <row r="405" s="15" customFormat="1">
      <c r="A405" s="15"/>
      <c r="B405" s="256"/>
      <c r="C405" s="257"/>
      <c r="D405" s="233" t="s">
        <v>178</v>
      </c>
      <c r="E405" s="258" t="s">
        <v>19</v>
      </c>
      <c r="F405" s="259" t="s">
        <v>221</v>
      </c>
      <c r="G405" s="257"/>
      <c r="H405" s="260">
        <v>0.0040000000000000001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178</v>
      </c>
      <c r="AU405" s="266" t="s">
        <v>79</v>
      </c>
      <c r="AV405" s="15" t="s">
        <v>168</v>
      </c>
      <c r="AW405" s="15" t="s">
        <v>31</v>
      </c>
      <c r="AX405" s="15" t="s">
        <v>77</v>
      </c>
      <c r="AY405" s="266" t="s">
        <v>161</v>
      </c>
    </row>
    <row r="406" s="12" customFormat="1" ht="22.8" customHeight="1">
      <c r="A406" s="12"/>
      <c r="B406" s="199"/>
      <c r="C406" s="200"/>
      <c r="D406" s="201" t="s">
        <v>68</v>
      </c>
      <c r="E406" s="213" t="s">
        <v>3368</v>
      </c>
      <c r="F406" s="213" t="s">
        <v>3369</v>
      </c>
      <c r="G406" s="200"/>
      <c r="H406" s="200"/>
      <c r="I406" s="203"/>
      <c r="J406" s="214">
        <f>BK406</f>
        <v>0</v>
      </c>
      <c r="K406" s="200"/>
      <c r="L406" s="205"/>
      <c r="M406" s="206"/>
      <c r="N406" s="207"/>
      <c r="O406" s="207"/>
      <c r="P406" s="208">
        <f>SUM(P407:P441)</f>
        <v>0</v>
      </c>
      <c r="Q406" s="207"/>
      <c r="R406" s="208">
        <f>SUM(R407:R441)</f>
        <v>0.0039100000000000003</v>
      </c>
      <c r="S406" s="207"/>
      <c r="T406" s="209">
        <f>SUM(T407:T441)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0" t="s">
        <v>79</v>
      </c>
      <c r="AT406" s="211" t="s">
        <v>68</v>
      </c>
      <c r="AU406" s="211" t="s">
        <v>77</v>
      </c>
      <c r="AY406" s="210" t="s">
        <v>161</v>
      </c>
      <c r="BK406" s="212">
        <f>SUM(BK407:BK441)</f>
        <v>0</v>
      </c>
    </row>
    <row r="407" s="2" customFormat="1" ht="16.5" customHeight="1">
      <c r="A407" s="41"/>
      <c r="B407" s="42"/>
      <c r="C407" s="215" t="s">
        <v>469</v>
      </c>
      <c r="D407" s="215" t="s">
        <v>163</v>
      </c>
      <c r="E407" s="216" t="s">
        <v>3370</v>
      </c>
      <c r="F407" s="217" t="s">
        <v>3371</v>
      </c>
      <c r="G407" s="218" t="s">
        <v>387</v>
      </c>
      <c r="H407" s="219">
        <v>1</v>
      </c>
      <c r="I407" s="220"/>
      <c r="J407" s="221">
        <f>ROUND(I407*H407,2)</f>
        <v>0</v>
      </c>
      <c r="K407" s="217" t="s">
        <v>167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0.00035</v>
      </c>
      <c r="R407" s="224">
        <f>Q407*H407</f>
        <v>0.00035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279</v>
      </c>
      <c r="AT407" s="226" t="s">
        <v>163</v>
      </c>
      <c r="AU407" s="226" t="s">
        <v>79</v>
      </c>
      <c r="AY407" s="20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279</v>
      </c>
      <c r="BM407" s="226" t="s">
        <v>3372</v>
      </c>
    </row>
    <row r="408" s="2" customFormat="1">
      <c r="A408" s="41"/>
      <c r="B408" s="42"/>
      <c r="C408" s="43"/>
      <c r="D408" s="228" t="s">
        <v>170</v>
      </c>
      <c r="E408" s="43"/>
      <c r="F408" s="229" t="s">
        <v>3373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170</v>
      </c>
      <c r="AU408" s="20" t="s">
        <v>79</v>
      </c>
    </row>
    <row r="409" s="14" customFormat="1">
      <c r="A409" s="14"/>
      <c r="B409" s="246"/>
      <c r="C409" s="247"/>
      <c r="D409" s="233" t="s">
        <v>178</v>
      </c>
      <c r="E409" s="248" t="s">
        <v>19</v>
      </c>
      <c r="F409" s="249" t="s">
        <v>3374</v>
      </c>
      <c r="G409" s="247"/>
      <c r="H409" s="248" t="s">
        <v>19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178</v>
      </c>
      <c r="AU409" s="255" t="s">
        <v>79</v>
      </c>
      <c r="AV409" s="14" t="s">
        <v>77</v>
      </c>
      <c r="AW409" s="14" t="s">
        <v>31</v>
      </c>
      <c r="AX409" s="14" t="s">
        <v>69</v>
      </c>
      <c r="AY409" s="255" t="s">
        <v>161</v>
      </c>
    </row>
    <row r="410" s="13" customFormat="1">
      <c r="A410" s="13"/>
      <c r="B410" s="235"/>
      <c r="C410" s="236"/>
      <c r="D410" s="233" t="s">
        <v>178</v>
      </c>
      <c r="E410" s="237" t="s">
        <v>19</v>
      </c>
      <c r="F410" s="238" t="s">
        <v>77</v>
      </c>
      <c r="G410" s="236"/>
      <c r="H410" s="239">
        <v>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178</v>
      </c>
      <c r="AU410" s="245" t="s">
        <v>79</v>
      </c>
      <c r="AV410" s="13" t="s">
        <v>79</v>
      </c>
      <c r="AW410" s="13" t="s">
        <v>31</v>
      </c>
      <c r="AX410" s="13" t="s">
        <v>69</v>
      </c>
      <c r="AY410" s="245" t="s">
        <v>161</v>
      </c>
    </row>
    <row r="411" s="15" customFormat="1">
      <c r="A411" s="15"/>
      <c r="B411" s="256"/>
      <c r="C411" s="257"/>
      <c r="D411" s="233" t="s">
        <v>178</v>
      </c>
      <c r="E411" s="258" t="s">
        <v>19</v>
      </c>
      <c r="F411" s="259" t="s">
        <v>221</v>
      </c>
      <c r="G411" s="257"/>
      <c r="H411" s="260">
        <v>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178</v>
      </c>
      <c r="AU411" s="266" t="s">
        <v>79</v>
      </c>
      <c r="AV411" s="15" t="s">
        <v>168</v>
      </c>
      <c r="AW411" s="15" t="s">
        <v>31</v>
      </c>
      <c r="AX411" s="15" t="s">
        <v>77</v>
      </c>
      <c r="AY411" s="266" t="s">
        <v>161</v>
      </c>
    </row>
    <row r="412" s="2" customFormat="1" ht="16.5" customHeight="1">
      <c r="A412" s="41"/>
      <c r="B412" s="42"/>
      <c r="C412" s="215" t="s">
        <v>475</v>
      </c>
      <c r="D412" s="215" t="s">
        <v>163</v>
      </c>
      <c r="E412" s="216" t="s">
        <v>3375</v>
      </c>
      <c r="F412" s="217" t="s">
        <v>3376</v>
      </c>
      <c r="G412" s="218" t="s">
        <v>387</v>
      </c>
      <c r="H412" s="219">
        <v>1</v>
      </c>
      <c r="I412" s="220"/>
      <c r="J412" s="221">
        <f>ROUND(I412*H412,2)</f>
        <v>0</v>
      </c>
      <c r="K412" s="217" t="s">
        <v>167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0.00021000000000000001</v>
      </c>
      <c r="R412" s="224">
        <f>Q412*H412</f>
        <v>0.00021000000000000001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279</v>
      </c>
      <c r="AT412" s="226" t="s">
        <v>163</v>
      </c>
      <c r="AU412" s="226" t="s">
        <v>79</v>
      </c>
      <c r="AY412" s="20" t="s">
        <v>161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77</v>
      </c>
      <c r="BK412" s="227">
        <f>ROUND(I412*H412,2)</f>
        <v>0</v>
      </c>
      <c r="BL412" s="20" t="s">
        <v>279</v>
      </c>
      <c r="BM412" s="226" t="s">
        <v>3377</v>
      </c>
    </row>
    <row r="413" s="2" customFormat="1">
      <c r="A413" s="41"/>
      <c r="B413" s="42"/>
      <c r="C413" s="43"/>
      <c r="D413" s="228" t="s">
        <v>170</v>
      </c>
      <c r="E413" s="43"/>
      <c r="F413" s="229" t="s">
        <v>3378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170</v>
      </c>
      <c r="AU413" s="20" t="s">
        <v>79</v>
      </c>
    </row>
    <row r="414" s="14" customFormat="1">
      <c r="A414" s="14"/>
      <c r="B414" s="246"/>
      <c r="C414" s="247"/>
      <c r="D414" s="233" t="s">
        <v>178</v>
      </c>
      <c r="E414" s="248" t="s">
        <v>19</v>
      </c>
      <c r="F414" s="249" t="s">
        <v>3374</v>
      </c>
      <c r="G414" s="247"/>
      <c r="H414" s="248" t="s">
        <v>19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178</v>
      </c>
      <c r="AU414" s="255" t="s">
        <v>79</v>
      </c>
      <c r="AV414" s="14" t="s">
        <v>77</v>
      </c>
      <c r="AW414" s="14" t="s">
        <v>31</v>
      </c>
      <c r="AX414" s="14" t="s">
        <v>69</v>
      </c>
      <c r="AY414" s="255" t="s">
        <v>161</v>
      </c>
    </row>
    <row r="415" s="13" customFormat="1">
      <c r="A415" s="13"/>
      <c r="B415" s="235"/>
      <c r="C415" s="236"/>
      <c r="D415" s="233" t="s">
        <v>178</v>
      </c>
      <c r="E415" s="237" t="s">
        <v>19</v>
      </c>
      <c r="F415" s="238" t="s">
        <v>77</v>
      </c>
      <c r="G415" s="236"/>
      <c r="H415" s="239">
        <v>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178</v>
      </c>
      <c r="AU415" s="245" t="s">
        <v>79</v>
      </c>
      <c r="AV415" s="13" t="s">
        <v>79</v>
      </c>
      <c r="AW415" s="13" t="s">
        <v>31</v>
      </c>
      <c r="AX415" s="13" t="s">
        <v>69</v>
      </c>
      <c r="AY415" s="245" t="s">
        <v>161</v>
      </c>
    </row>
    <row r="416" s="15" customFormat="1">
      <c r="A416" s="15"/>
      <c r="B416" s="256"/>
      <c r="C416" s="257"/>
      <c r="D416" s="233" t="s">
        <v>178</v>
      </c>
      <c r="E416" s="258" t="s">
        <v>19</v>
      </c>
      <c r="F416" s="259" t="s">
        <v>221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178</v>
      </c>
      <c r="AU416" s="266" t="s">
        <v>79</v>
      </c>
      <c r="AV416" s="15" t="s">
        <v>168</v>
      </c>
      <c r="AW416" s="15" t="s">
        <v>31</v>
      </c>
      <c r="AX416" s="15" t="s">
        <v>77</v>
      </c>
      <c r="AY416" s="266" t="s">
        <v>161</v>
      </c>
    </row>
    <row r="417" s="2" customFormat="1" ht="16.5" customHeight="1">
      <c r="A417" s="41"/>
      <c r="B417" s="42"/>
      <c r="C417" s="215" t="s">
        <v>481</v>
      </c>
      <c r="D417" s="215" t="s">
        <v>163</v>
      </c>
      <c r="E417" s="216" t="s">
        <v>3379</v>
      </c>
      <c r="F417" s="217" t="s">
        <v>3380</v>
      </c>
      <c r="G417" s="218" t="s">
        <v>387</v>
      </c>
      <c r="H417" s="219">
        <v>1</v>
      </c>
      <c r="I417" s="220"/>
      <c r="J417" s="221">
        <f>ROUND(I417*H417,2)</f>
        <v>0</v>
      </c>
      <c r="K417" s="217" t="s">
        <v>167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0.0018600000000000001</v>
      </c>
      <c r="R417" s="224">
        <f>Q417*H417</f>
        <v>0.0018600000000000001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279</v>
      </c>
      <c r="AT417" s="226" t="s">
        <v>163</v>
      </c>
      <c r="AU417" s="226" t="s">
        <v>79</v>
      </c>
      <c r="AY417" s="20" t="s">
        <v>161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279</v>
      </c>
      <c r="BM417" s="226" t="s">
        <v>3381</v>
      </c>
    </row>
    <row r="418" s="2" customFormat="1">
      <c r="A418" s="41"/>
      <c r="B418" s="42"/>
      <c r="C418" s="43"/>
      <c r="D418" s="228" t="s">
        <v>170</v>
      </c>
      <c r="E418" s="43"/>
      <c r="F418" s="229" t="s">
        <v>3382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170</v>
      </c>
      <c r="AU418" s="20" t="s">
        <v>79</v>
      </c>
    </row>
    <row r="419" s="14" customFormat="1">
      <c r="A419" s="14"/>
      <c r="B419" s="246"/>
      <c r="C419" s="247"/>
      <c r="D419" s="233" t="s">
        <v>178</v>
      </c>
      <c r="E419" s="248" t="s">
        <v>19</v>
      </c>
      <c r="F419" s="249" t="s">
        <v>3374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178</v>
      </c>
      <c r="AU419" s="255" t="s">
        <v>79</v>
      </c>
      <c r="AV419" s="14" t="s">
        <v>77</v>
      </c>
      <c r="AW419" s="14" t="s">
        <v>31</v>
      </c>
      <c r="AX419" s="14" t="s">
        <v>69</v>
      </c>
      <c r="AY419" s="255" t="s">
        <v>161</v>
      </c>
    </row>
    <row r="420" s="13" customFormat="1">
      <c r="A420" s="13"/>
      <c r="B420" s="235"/>
      <c r="C420" s="236"/>
      <c r="D420" s="233" t="s">
        <v>178</v>
      </c>
      <c r="E420" s="237" t="s">
        <v>19</v>
      </c>
      <c r="F420" s="238" t="s">
        <v>77</v>
      </c>
      <c r="G420" s="236"/>
      <c r="H420" s="239">
        <v>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178</v>
      </c>
      <c r="AU420" s="245" t="s">
        <v>79</v>
      </c>
      <c r="AV420" s="13" t="s">
        <v>79</v>
      </c>
      <c r="AW420" s="13" t="s">
        <v>31</v>
      </c>
      <c r="AX420" s="13" t="s">
        <v>69</v>
      </c>
      <c r="AY420" s="245" t="s">
        <v>161</v>
      </c>
    </row>
    <row r="421" s="15" customFormat="1">
      <c r="A421" s="15"/>
      <c r="B421" s="256"/>
      <c r="C421" s="257"/>
      <c r="D421" s="233" t="s">
        <v>178</v>
      </c>
      <c r="E421" s="258" t="s">
        <v>19</v>
      </c>
      <c r="F421" s="259" t="s">
        <v>221</v>
      </c>
      <c r="G421" s="257"/>
      <c r="H421" s="260">
        <v>1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178</v>
      </c>
      <c r="AU421" s="266" t="s">
        <v>79</v>
      </c>
      <c r="AV421" s="15" t="s">
        <v>168</v>
      </c>
      <c r="AW421" s="15" t="s">
        <v>31</v>
      </c>
      <c r="AX421" s="15" t="s">
        <v>77</v>
      </c>
      <c r="AY421" s="266" t="s">
        <v>161</v>
      </c>
    </row>
    <row r="422" s="2" customFormat="1" ht="16.5" customHeight="1">
      <c r="A422" s="41"/>
      <c r="B422" s="42"/>
      <c r="C422" s="215" t="s">
        <v>487</v>
      </c>
      <c r="D422" s="215" t="s">
        <v>163</v>
      </c>
      <c r="E422" s="216" t="s">
        <v>3383</v>
      </c>
      <c r="F422" s="217" t="s">
        <v>3384</v>
      </c>
      <c r="G422" s="218" t="s">
        <v>387</v>
      </c>
      <c r="H422" s="219">
        <v>1</v>
      </c>
      <c r="I422" s="220"/>
      <c r="J422" s="221">
        <f>ROUND(I422*H422,2)</f>
        <v>0</v>
      </c>
      <c r="K422" s="217" t="s">
        <v>167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0.00022000000000000001</v>
      </c>
      <c r="R422" s="224">
        <f>Q422*H422</f>
        <v>0.00022000000000000001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279</v>
      </c>
      <c r="AT422" s="226" t="s">
        <v>163</v>
      </c>
      <c r="AU422" s="226" t="s">
        <v>79</v>
      </c>
      <c r="AY422" s="20" t="s">
        <v>161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279</v>
      </c>
      <c r="BM422" s="226" t="s">
        <v>3385</v>
      </c>
    </row>
    <row r="423" s="2" customFormat="1">
      <c r="A423" s="41"/>
      <c r="B423" s="42"/>
      <c r="C423" s="43"/>
      <c r="D423" s="228" t="s">
        <v>170</v>
      </c>
      <c r="E423" s="43"/>
      <c r="F423" s="229" t="s">
        <v>3386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170</v>
      </c>
      <c r="AU423" s="20" t="s">
        <v>79</v>
      </c>
    </row>
    <row r="424" s="14" customFormat="1">
      <c r="A424" s="14"/>
      <c r="B424" s="246"/>
      <c r="C424" s="247"/>
      <c r="D424" s="233" t="s">
        <v>178</v>
      </c>
      <c r="E424" s="248" t="s">
        <v>19</v>
      </c>
      <c r="F424" s="249" t="s">
        <v>3374</v>
      </c>
      <c r="G424" s="247"/>
      <c r="H424" s="248" t="s">
        <v>19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178</v>
      </c>
      <c r="AU424" s="255" t="s">
        <v>79</v>
      </c>
      <c r="AV424" s="14" t="s">
        <v>77</v>
      </c>
      <c r="AW424" s="14" t="s">
        <v>31</v>
      </c>
      <c r="AX424" s="14" t="s">
        <v>69</v>
      </c>
      <c r="AY424" s="255" t="s">
        <v>161</v>
      </c>
    </row>
    <row r="425" s="13" customFormat="1">
      <c r="A425" s="13"/>
      <c r="B425" s="235"/>
      <c r="C425" s="236"/>
      <c r="D425" s="233" t="s">
        <v>178</v>
      </c>
      <c r="E425" s="237" t="s">
        <v>19</v>
      </c>
      <c r="F425" s="238" t="s">
        <v>77</v>
      </c>
      <c r="G425" s="236"/>
      <c r="H425" s="239">
        <v>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178</v>
      </c>
      <c r="AU425" s="245" t="s">
        <v>79</v>
      </c>
      <c r="AV425" s="13" t="s">
        <v>79</v>
      </c>
      <c r="AW425" s="13" t="s">
        <v>31</v>
      </c>
      <c r="AX425" s="13" t="s">
        <v>69</v>
      </c>
      <c r="AY425" s="245" t="s">
        <v>161</v>
      </c>
    </row>
    <row r="426" s="15" customFormat="1">
      <c r="A426" s="15"/>
      <c r="B426" s="256"/>
      <c r="C426" s="257"/>
      <c r="D426" s="233" t="s">
        <v>178</v>
      </c>
      <c r="E426" s="258" t="s">
        <v>19</v>
      </c>
      <c r="F426" s="259" t="s">
        <v>221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178</v>
      </c>
      <c r="AU426" s="266" t="s">
        <v>79</v>
      </c>
      <c r="AV426" s="15" t="s">
        <v>168</v>
      </c>
      <c r="AW426" s="15" t="s">
        <v>31</v>
      </c>
      <c r="AX426" s="15" t="s">
        <v>77</v>
      </c>
      <c r="AY426" s="266" t="s">
        <v>161</v>
      </c>
    </row>
    <row r="427" s="2" customFormat="1" ht="21.75" customHeight="1">
      <c r="A427" s="41"/>
      <c r="B427" s="42"/>
      <c r="C427" s="215" t="s">
        <v>493</v>
      </c>
      <c r="D427" s="215" t="s">
        <v>163</v>
      </c>
      <c r="E427" s="216" t="s">
        <v>3387</v>
      </c>
      <c r="F427" s="217" t="s">
        <v>3388</v>
      </c>
      <c r="G427" s="218" t="s">
        <v>387</v>
      </c>
      <c r="H427" s="219">
        <v>1</v>
      </c>
      <c r="I427" s="220"/>
      <c r="J427" s="221">
        <f>ROUND(I427*H427,2)</f>
        <v>0</v>
      </c>
      <c r="K427" s="217" t="s">
        <v>167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0.0012700000000000001</v>
      </c>
      <c r="R427" s="224">
        <f>Q427*H427</f>
        <v>0.0012700000000000001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279</v>
      </c>
      <c r="AT427" s="226" t="s">
        <v>163</v>
      </c>
      <c r="AU427" s="226" t="s">
        <v>79</v>
      </c>
      <c r="AY427" s="20" t="s">
        <v>161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279</v>
      </c>
      <c r="BM427" s="226" t="s">
        <v>3389</v>
      </c>
    </row>
    <row r="428" s="2" customFormat="1">
      <c r="A428" s="41"/>
      <c r="B428" s="42"/>
      <c r="C428" s="43"/>
      <c r="D428" s="228" t="s">
        <v>170</v>
      </c>
      <c r="E428" s="43"/>
      <c r="F428" s="229" t="s">
        <v>3390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170</v>
      </c>
      <c r="AU428" s="20" t="s">
        <v>79</v>
      </c>
    </row>
    <row r="429" s="14" customFormat="1">
      <c r="A429" s="14"/>
      <c r="B429" s="246"/>
      <c r="C429" s="247"/>
      <c r="D429" s="233" t="s">
        <v>178</v>
      </c>
      <c r="E429" s="248" t="s">
        <v>19</v>
      </c>
      <c r="F429" s="249" t="s">
        <v>3374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178</v>
      </c>
      <c r="AU429" s="255" t="s">
        <v>79</v>
      </c>
      <c r="AV429" s="14" t="s">
        <v>77</v>
      </c>
      <c r="AW429" s="14" t="s">
        <v>31</v>
      </c>
      <c r="AX429" s="14" t="s">
        <v>69</v>
      </c>
      <c r="AY429" s="255" t="s">
        <v>161</v>
      </c>
    </row>
    <row r="430" s="13" customFormat="1">
      <c r="A430" s="13"/>
      <c r="B430" s="235"/>
      <c r="C430" s="236"/>
      <c r="D430" s="233" t="s">
        <v>178</v>
      </c>
      <c r="E430" s="237" t="s">
        <v>19</v>
      </c>
      <c r="F430" s="238" t="s">
        <v>77</v>
      </c>
      <c r="G430" s="236"/>
      <c r="H430" s="239">
        <v>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178</v>
      </c>
      <c r="AU430" s="245" t="s">
        <v>79</v>
      </c>
      <c r="AV430" s="13" t="s">
        <v>79</v>
      </c>
      <c r="AW430" s="13" t="s">
        <v>31</v>
      </c>
      <c r="AX430" s="13" t="s">
        <v>69</v>
      </c>
      <c r="AY430" s="245" t="s">
        <v>161</v>
      </c>
    </row>
    <row r="431" s="15" customFormat="1">
      <c r="A431" s="15"/>
      <c r="B431" s="256"/>
      <c r="C431" s="257"/>
      <c r="D431" s="233" t="s">
        <v>178</v>
      </c>
      <c r="E431" s="258" t="s">
        <v>19</v>
      </c>
      <c r="F431" s="259" t="s">
        <v>221</v>
      </c>
      <c r="G431" s="257"/>
      <c r="H431" s="260">
        <v>1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178</v>
      </c>
      <c r="AU431" s="266" t="s">
        <v>79</v>
      </c>
      <c r="AV431" s="15" t="s">
        <v>168</v>
      </c>
      <c r="AW431" s="15" t="s">
        <v>31</v>
      </c>
      <c r="AX431" s="15" t="s">
        <v>77</v>
      </c>
      <c r="AY431" s="266" t="s">
        <v>161</v>
      </c>
    </row>
    <row r="432" s="2" customFormat="1" ht="24.15" customHeight="1">
      <c r="A432" s="41"/>
      <c r="B432" s="42"/>
      <c r="C432" s="215" t="s">
        <v>499</v>
      </c>
      <c r="D432" s="215" t="s">
        <v>163</v>
      </c>
      <c r="E432" s="216" t="s">
        <v>3391</v>
      </c>
      <c r="F432" s="217" t="s">
        <v>3392</v>
      </c>
      <c r="G432" s="218" t="s">
        <v>214</v>
      </c>
      <c r="H432" s="219">
        <v>0.0040000000000000001</v>
      </c>
      <c r="I432" s="220"/>
      <c r="J432" s="221">
        <f>ROUND(I432*H432,2)</f>
        <v>0</v>
      </c>
      <c r="K432" s="217" t="s">
        <v>167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279</v>
      </c>
      <c r="AT432" s="226" t="s">
        <v>163</v>
      </c>
      <c r="AU432" s="226" t="s">
        <v>79</v>
      </c>
      <c r="AY432" s="20" t="s">
        <v>161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77</v>
      </c>
      <c r="BK432" s="227">
        <f>ROUND(I432*H432,2)</f>
        <v>0</v>
      </c>
      <c r="BL432" s="20" t="s">
        <v>279</v>
      </c>
      <c r="BM432" s="226" t="s">
        <v>3393</v>
      </c>
    </row>
    <row r="433" s="2" customFormat="1">
      <c r="A433" s="41"/>
      <c r="B433" s="42"/>
      <c r="C433" s="43"/>
      <c r="D433" s="228" t="s">
        <v>170</v>
      </c>
      <c r="E433" s="43"/>
      <c r="F433" s="229" t="s">
        <v>3394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170</v>
      </c>
      <c r="AU433" s="20" t="s">
        <v>79</v>
      </c>
    </row>
    <row r="434" s="14" customFormat="1">
      <c r="A434" s="14"/>
      <c r="B434" s="246"/>
      <c r="C434" s="247"/>
      <c r="D434" s="233" t="s">
        <v>178</v>
      </c>
      <c r="E434" s="248" t="s">
        <v>19</v>
      </c>
      <c r="F434" s="249" t="s">
        <v>3395</v>
      </c>
      <c r="G434" s="247"/>
      <c r="H434" s="248" t="s">
        <v>19</v>
      </c>
      <c r="I434" s="250"/>
      <c r="J434" s="247"/>
      <c r="K434" s="247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178</v>
      </c>
      <c r="AU434" s="255" t="s">
        <v>79</v>
      </c>
      <c r="AV434" s="14" t="s">
        <v>77</v>
      </c>
      <c r="AW434" s="14" t="s">
        <v>31</v>
      </c>
      <c r="AX434" s="14" t="s">
        <v>69</v>
      </c>
      <c r="AY434" s="255" t="s">
        <v>161</v>
      </c>
    </row>
    <row r="435" s="13" customFormat="1">
      <c r="A435" s="13"/>
      <c r="B435" s="235"/>
      <c r="C435" s="236"/>
      <c r="D435" s="233" t="s">
        <v>178</v>
      </c>
      <c r="E435" s="237" t="s">
        <v>19</v>
      </c>
      <c r="F435" s="238" t="s">
        <v>3363</v>
      </c>
      <c r="G435" s="236"/>
      <c r="H435" s="239">
        <v>0.0040000000000000001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178</v>
      </c>
      <c r="AU435" s="245" t="s">
        <v>79</v>
      </c>
      <c r="AV435" s="13" t="s">
        <v>79</v>
      </c>
      <c r="AW435" s="13" t="s">
        <v>31</v>
      </c>
      <c r="AX435" s="13" t="s">
        <v>69</v>
      </c>
      <c r="AY435" s="245" t="s">
        <v>161</v>
      </c>
    </row>
    <row r="436" s="15" customFormat="1">
      <c r="A436" s="15"/>
      <c r="B436" s="256"/>
      <c r="C436" s="257"/>
      <c r="D436" s="233" t="s">
        <v>178</v>
      </c>
      <c r="E436" s="258" t="s">
        <v>19</v>
      </c>
      <c r="F436" s="259" t="s">
        <v>221</v>
      </c>
      <c r="G436" s="257"/>
      <c r="H436" s="260">
        <v>0.0040000000000000001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178</v>
      </c>
      <c r="AU436" s="266" t="s">
        <v>79</v>
      </c>
      <c r="AV436" s="15" t="s">
        <v>168</v>
      </c>
      <c r="AW436" s="15" t="s">
        <v>31</v>
      </c>
      <c r="AX436" s="15" t="s">
        <v>77</v>
      </c>
      <c r="AY436" s="266" t="s">
        <v>161</v>
      </c>
    </row>
    <row r="437" s="2" customFormat="1" ht="37.8" customHeight="1">
      <c r="A437" s="41"/>
      <c r="B437" s="42"/>
      <c r="C437" s="215" t="s">
        <v>505</v>
      </c>
      <c r="D437" s="215" t="s">
        <v>163</v>
      </c>
      <c r="E437" s="216" t="s">
        <v>3396</v>
      </c>
      <c r="F437" s="217" t="s">
        <v>3397</v>
      </c>
      <c r="G437" s="218" t="s">
        <v>214</v>
      </c>
      <c r="H437" s="219">
        <v>0.0040000000000000001</v>
      </c>
      <c r="I437" s="220"/>
      <c r="J437" s="221">
        <f>ROUND(I437*H437,2)</f>
        <v>0</v>
      </c>
      <c r="K437" s="217" t="s">
        <v>167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279</v>
      </c>
      <c r="AT437" s="226" t="s">
        <v>163</v>
      </c>
      <c r="AU437" s="226" t="s">
        <v>79</v>
      </c>
      <c r="AY437" s="20" t="s">
        <v>161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279</v>
      </c>
      <c r="BM437" s="226" t="s">
        <v>3398</v>
      </c>
    </row>
    <row r="438" s="2" customFormat="1">
      <c r="A438" s="41"/>
      <c r="B438" s="42"/>
      <c r="C438" s="43"/>
      <c r="D438" s="228" t="s">
        <v>170</v>
      </c>
      <c r="E438" s="43"/>
      <c r="F438" s="229" t="s">
        <v>3399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170</v>
      </c>
      <c r="AU438" s="20" t="s">
        <v>79</v>
      </c>
    </row>
    <row r="439" s="14" customFormat="1">
      <c r="A439" s="14"/>
      <c r="B439" s="246"/>
      <c r="C439" s="247"/>
      <c r="D439" s="233" t="s">
        <v>178</v>
      </c>
      <c r="E439" s="248" t="s">
        <v>19</v>
      </c>
      <c r="F439" s="249" t="s">
        <v>3395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178</v>
      </c>
      <c r="AU439" s="255" t="s">
        <v>79</v>
      </c>
      <c r="AV439" s="14" t="s">
        <v>77</v>
      </c>
      <c r="AW439" s="14" t="s">
        <v>31</v>
      </c>
      <c r="AX439" s="14" t="s">
        <v>69</v>
      </c>
      <c r="AY439" s="255" t="s">
        <v>161</v>
      </c>
    </row>
    <row r="440" s="13" customFormat="1">
      <c r="A440" s="13"/>
      <c r="B440" s="235"/>
      <c r="C440" s="236"/>
      <c r="D440" s="233" t="s">
        <v>178</v>
      </c>
      <c r="E440" s="237" t="s">
        <v>19</v>
      </c>
      <c r="F440" s="238" t="s">
        <v>3363</v>
      </c>
      <c r="G440" s="236"/>
      <c r="H440" s="239">
        <v>0.0040000000000000001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178</v>
      </c>
      <c r="AU440" s="245" t="s">
        <v>79</v>
      </c>
      <c r="AV440" s="13" t="s">
        <v>79</v>
      </c>
      <c r="AW440" s="13" t="s">
        <v>31</v>
      </c>
      <c r="AX440" s="13" t="s">
        <v>69</v>
      </c>
      <c r="AY440" s="245" t="s">
        <v>161</v>
      </c>
    </row>
    <row r="441" s="15" customFormat="1">
      <c r="A441" s="15"/>
      <c r="B441" s="256"/>
      <c r="C441" s="257"/>
      <c r="D441" s="233" t="s">
        <v>178</v>
      </c>
      <c r="E441" s="258" t="s">
        <v>19</v>
      </c>
      <c r="F441" s="259" t="s">
        <v>221</v>
      </c>
      <c r="G441" s="257"/>
      <c r="H441" s="260">
        <v>0.0040000000000000001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178</v>
      </c>
      <c r="AU441" s="266" t="s">
        <v>79</v>
      </c>
      <c r="AV441" s="15" t="s">
        <v>168</v>
      </c>
      <c r="AW441" s="15" t="s">
        <v>31</v>
      </c>
      <c r="AX441" s="15" t="s">
        <v>77</v>
      </c>
      <c r="AY441" s="266" t="s">
        <v>161</v>
      </c>
    </row>
    <row r="442" s="12" customFormat="1" ht="22.8" customHeight="1">
      <c r="A442" s="12"/>
      <c r="B442" s="199"/>
      <c r="C442" s="200"/>
      <c r="D442" s="201" t="s">
        <v>68</v>
      </c>
      <c r="E442" s="213" t="s">
        <v>3400</v>
      </c>
      <c r="F442" s="213" t="s">
        <v>3401</v>
      </c>
      <c r="G442" s="200"/>
      <c r="H442" s="200"/>
      <c r="I442" s="203"/>
      <c r="J442" s="214">
        <f>BK442</f>
        <v>0</v>
      </c>
      <c r="K442" s="200"/>
      <c r="L442" s="205"/>
      <c r="M442" s="206"/>
      <c r="N442" s="207"/>
      <c r="O442" s="207"/>
      <c r="P442" s="208">
        <f>SUM(P443:P479)</f>
        <v>0</v>
      </c>
      <c r="Q442" s="207"/>
      <c r="R442" s="208">
        <f>SUM(R443:R479)</f>
        <v>0.047580000000000004</v>
      </c>
      <c r="S442" s="207"/>
      <c r="T442" s="209">
        <f>SUM(T443:T479)</f>
        <v>1.0687500000000001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0" t="s">
        <v>79</v>
      </c>
      <c r="AT442" s="211" t="s">
        <v>68</v>
      </c>
      <c r="AU442" s="211" t="s">
        <v>77</v>
      </c>
      <c r="AY442" s="210" t="s">
        <v>161</v>
      </c>
      <c r="BK442" s="212">
        <f>SUM(BK443:BK479)</f>
        <v>0</v>
      </c>
    </row>
    <row r="443" s="2" customFormat="1" ht="24.15" customHeight="1">
      <c r="A443" s="41"/>
      <c r="B443" s="42"/>
      <c r="C443" s="215" t="s">
        <v>511</v>
      </c>
      <c r="D443" s="215" t="s">
        <v>163</v>
      </c>
      <c r="E443" s="216" t="s">
        <v>3402</v>
      </c>
      <c r="F443" s="217" t="s">
        <v>3403</v>
      </c>
      <c r="G443" s="218" t="s">
        <v>532</v>
      </c>
      <c r="H443" s="219">
        <v>3</v>
      </c>
      <c r="I443" s="220"/>
      <c r="J443" s="221">
        <f>ROUND(I443*H443,2)</f>
        <v>0</v>
      </c>
      <c r="K443" s="217" t="s">
        <v>167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0.012630000000000001</v>
      </c>
      <c r="R443" s="224">
        <f>Q443*H443</f>
        <v>0.03789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279</v>
      </c>
      <c r="AT443" s="226" t="s">
        <v>163</v>
      </c>
      <c r="AU443" s="226" t="s">
        <v>79</v>
      </c>
      <c r="AY443" s="20" t="s">
        <v>161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279</v>
      </c>
      <c r="BM443" s="226" t="s">
        <v>3404</v>
      </c>
    </row>
    <row r="444" s="2" customFormat="1">
      <c r="A444" s="41"/>
      <c r="B444" s="42"/>
      <c r="C444" s="43"/>
      <c r="D444" s="228" t="s">
        <v>170</v>
      </c>
      <c r="E444" s="43"/>
      <c r="F444" s="229" t="s">
        <v>3405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170</v>
      </c>
      <c r="AU444" s="20" t="s">
        <v>79</v>
      </c>
    </row>
    <row r="445" s="14" customFormat="1">
      <c r="A445" s="14"/>
      <c r="B445" s="246"/>
      <c r="C445" s="247"/>
      <c r="D445" s="233" t="s">
        <v>178</v>
      </c>
      <c r="E445" s="248" t="s">
        <v>19</v>
      </c>
      <c r="F445" s="249" t="s">
        <v>3051</v>
      </c>
      <c r="G445" s="247"/>
      <c r="H445" s="248" t="s">
        <v>19</v>
      </c>
      <c r="I445" s="250"/>
      <c r="J445" s="247"/>
      <c r="K445" s="247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178</v>
      </c>
      <c r="AU445" s="255" t="s">
        <v>79</v>
      </c>
      <c r="AV445" s="14" t="s">
        <v>77</v>
      </c>
      <c r="AW445" s="14" t="s">
        <v>31</v>
      </c>
      <c r="AX445" s="14" t="s">
        <v>69</v>
      </c>
      <c r="AY445" s="255" t="s">
        <v>161</v>
      </c>
    </row>
    <row r="446" s="13" customFormat="1">
      <c r="A446" s="13"/>
      <c r="B446" s="235"/>
      <c r="C446" s="236"/>
      <c r="D446" s="233" t="s">
        <v>178</v>
      </c>
      <c r="E446" s="237" t="s">
        <v>19</v>
      </c>
      <c r="F446" s="238" t="s">
        <v>180</v>
      </c>
      <c r="G446" s="236"/>
      <c r="H446" s="239">
        <v>3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178</v>
      </c>
      <c r="AU446" s="245" t="s">
        <v>79</v>
      </c>
      <c r="AV446" s="13" t="s">
        <v>79</v>
      </c>
      <c r="AW446" s="13" t="s">
        <v>31</v>
      </c>
      <c r="AX446" s="13" t="s">
        <v>69</v>
      </c>
      <c r="AY446" s="245" t="s">
        <v>161</v>
      </c>
    </row>
    <row r="447" s="15" customFormat="1">
      <c r="A447" s="15"/>
      <c r="B447" s="256"/>
      <c r="C447" s="257"/>
      <c r="D447" s="233" t="s">
        <v>178</v>
      </c>
      <c r="E447" s="258" t="s">
        <v>19</v>
      </c>
      <c r="F447" s="259" t="s">
        <v>221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178</v>
      </c>
      <c r="AU447" s="266" t="s">
        <v>79</v>
      </c>
      <c r="AV447" s="15" t="s">
        <v>168</v>
      </c>
      <c r="AW447" s="15" t="s">
        <v>31</v>
      </c>
      <c r="AX447" s="15" t="s">
        <v>77</v>
      </c>
      <c r="AY447" s="266" t="s">
        <v>161</v>
      </c>
    </row>
    <row r="448" s="2" customFormat="1" ht="16.5" customHeight="1">
      <c r="A448" s="41"/>
      <c r="B448" s="42"/>
      <c r="C448" s="215" t="s">
        <v>519</v>
      </c>
      <c r="D448" s="215" t="s">
        <v>163</v>
      </c>
      <c r="E448" s="216" t="s">
        <v>3406</v>
      </c>
      <c r="F448" s="217" t="s">
        <v>3407</v>
      </c>
      <c r="G448" s="218" t="s">
        <v>387</v>
      </c>
      <c r="H448" s="219">
        <v>3</v>
      </c>
      <c r="I448" s="220"/>
      <c r="J448" s="221">
        <f>ROUND(I448*H448,2)</f>
        <v>0</v>
      </c>
      <c r="K448" s="217" t="s">
        <v>167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0.0030599999999999998</v>
      </c>
      <c r="R448" s="224">
        <f>Q448*H448</f>
        <v>0.0091799999999999989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279</v>
      </c>
      <c r="AT448" s="226" t="s">
        <v>163</v>
      </c>
      <c r="AU448" s="226" t="s">
        <v>79</v>
      </c>
      <c r="AY448" s="20" t="s">
        <v>161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279</v>
      </c>
      <c r="BM448" s="226" t="s">
        <v>3408</v>
      </c>
    </row>
    <row r="449" s="2" customFormat="1">
      <c r="A449" s="41"/>
      <c r="B449" s="42"/>
      <c r="C449" s="43"/>
      <c r="D449" s="228" t="s">
        <v>170</v>
      </c>
      <c r="E449" s="43"/>
      <c r="F449" s="229" t="s">
        <v>3409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170</v>
      </c>
      <c r="AU449" s="20" t="s">
        <v>79</v>
      </c>
    </row>
    <row r="450" s="14" customFormat="1">
      <c r="A450" s="14"/>
      <c r="B450" s="246"/>
      <c r="C450" s="247"/>
      <c r="D450" s="233" t="s">
        <v>178</v>
      </c>
      <c r="E450" s="248" t="s">
        <v>19</v>
      </c>
      <c r="F450" s="249" t="s">
        <v>3410</v>
      </c>
      <c r="G450" s="247"/>
      <c r="H450" s="248" t="s">
        <v>19</v>
      </c>
      <c r="I450" s="250"/>
      <c r="J450" s="247"/>
      <c r="K450" s="247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178</v>
      </c>
      <c r="AU450" s="255" t="s">
        <v>79</v>
      </c>
      <c r="AV450" s="14" t="s">
        <v>77</v>
      </c>
      <c r="AW450" s="14" t="s">
        <v>31</v>
      </c>
      <c r="AX450" s="14" t="s">
        <v>69</v>
      </c>
      <c r="AY450" s="255" t="s">
        <v>161</v>
      </c>
    </row>
    <row r="451" s="13" customFormat="1">
      <c r="A451" s="13"/>
      <c r="B451" s="235"/>
      <c r="C451" s="236"/>
      <c r="D451" s="233" t="s">
        <v>178</v>
      </c>
      <c r="E451" s="237" t="s">
        <v>19</v>
      </c>
      <c r="F451" s="238" t="s">
        <v>180</v>
      </c>
      <c r="G451" s="236"/>
      <c r="H451" s="239">
        <v>3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178</v>
      </c>
      <c r="AU451" s="245" t="s">
        <v>79</v>
      </c>
      <c r="AV451" s="13" t="s">
        <v>79</v>
      </c>
      <c r="AW451" s="13" t="s">
        <v>31</v>
      </c>
      <c r="AX451" s="13" t="s">
        <v>69</v>
      </c>
      <c r="AY451" s="245" t="s">
        <v>161</v>
      </c>
    </row>
    <row r="452" s="15" customFormat="1">
      <c r="A452" s="15"/>
      <c r="B452" s="256"/>
      <c r="C452" s="257"/>
      <c r="D452" s="233" t="s">
        <v>178</v>
      </c>
      <c r="E452" s="258" t="s">
        <v>19</v>
      </c>
      <c r="F452" s="259" t="s">
        <v>221</v>
      </c>
      <c r="G452" s="257"/>
      <c r="H452" s="260">
        <v>3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178</v>
      </c>
      <c r="AU452" s="266" t="s">
        <v>79</v>
      </c>
      <c r="AV452" s="15" t="s">
        <v>168</v>
      </c>
      <c r="AW452" s="15" t="s">
        <v>31</v>
      </c>
      <c r="AX452" s="15" t="s">
        <v>77</v>
      </c>
      <c r="AY452" s="266" t="s">
        <v>161</v>
      </c>
    </row>
    <row r="453" s="2" customFormat="1" ht="21.75" customHeight="1">
      <c r="A453" s="41"/>
      <c r="B453" s="42"/>
      <c r="C453" s="215" t="s">
        <v>529</v>
      </c>
      <c r="D453" s="215" t="s">
        <v>163</v>
      </c>
      <c r="E453" s="216" t="s">
        <v>3411</v>
      </c>
      <c r="F453" s="217" t="s">
        <v>3412</v>
      </c>
      <c r="G453" s="218" t="s">
        <v>387</v>
      </c>
      <c r="H453" s="219">
        <v>3</v>
      </c>
      <c r="I453" s="220"/>
      <c r="J453" s="221">
        <f>ROUND(I453*H453,2)</f>
        <v>0</v>
      </c>
      <c r="K453" s="217" t="s">
        <v>167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279</v>
      </c>
      <c r="AT453" s="226" t="s">
        <v>163</v>
      </c>
      <c r="AU453" s="226" t="s">
        <v>79</v>
      </c>
      <c r="AY453" s="20" t="s">
        <v>161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279</v>
      </c>
      <c r="BM453" s="226" t="s">
        <v>3413</v>
      </c>
    </row>
    <row r="454" s="2" customFormat="1">
      <c r="A454" s="41"/>
      <c r="B454" s="42"/>
      <c r="C454" s="43"/>
      <c r="D454" s="228" t="s">
        <v>170</v>
      </c>
      <c r="E454" s="43"/>
      <c r="F454" s="229" t="s">
        <v>3414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170</v>
      </c>
      <c r="AU454" s="20" t="s">
        <v>79</v>
      </c>
    </row>
    <row r="455" s="14" customFormat="1">
      <c r="A455" s="14"/>
      <c r="B455" s="246"/>
      <c r="C455" s="247"/>
      <c r="D455" s="233" t="s">
        <v>178</v>
      </c>
      <c r="E455" s="248" t="s">
        <v>19</v>
      </c>
      <c r="F455" s="249" t="s">
        <v>3415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178</v>
      </c>
      <c r="AU455" s="255" t="s">
        <v>79</v>
      </c>
      <c r="AV455" s="14" t="s">
        <v>77</v>
      </c>
      <c r="AW455" s="14" t="s">
        <v>31</v>
      </c>
      <c r="AX455" s="14" t="s">
        <v>69</v>
      </c>
      <c r="AY455" s="255" t="s">
        <v>161</v>
      </c>
    </row>
    <row r="456" s="13" customFormat="1">
      <c r="A456" s="13"/>
      <c r="B456" s="235"/>
      <c r="C456" s="236"/>
      <c r="D456" s="233" t="s">
        <v>178</v>
      </c>
      <c r="E456" s="237" t="s">
        <v>19</v>
      </c>
      <c r="F456" s="238" t="s">
        <v>180</v>
      </c>
      <c r="G456" s="236"/>
      <c r="H456" s="239">
        <v>3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178</v>
      </c>
      <c r="AU456" s="245" t="s">
        <v>79</v>
      </c>
      <c r="AV456" s="13" t="s">
        <v>79</v>
      </c>
      <c r="AW456" s="13" t="s">
        <v>31</v>
      </c>
      <c r="AX456" s="13" t="s">
        <v>69</v>
      </c>
      <c r="AY456" s="245" t="s">
        <v>161</v>
      </c>
    </row>
    <row r="457" s="15" customFormat="1">
      <c r="A457" s="15"/>
      <c r="B457" s="256"/>
      <c r="C457" s="257"/>
      <c r="D457" s="233" t="s">
        <v>178</v>
      </c>
      <c r="E457" s="258" t="s">
        <v>19</v>
      </c>
      <c r="F457" s="259" t="s">
        <v>221</v>
      </c>
      <c r="G457" s="257"/>
      <c r="H457" s="260">
        <v>3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178</v>
      </c>
      <c r="AU457" s="266" t="s">
        <v>79</v>
      </c>
      <c r="AV457" s="15" t="s">
        <v>168</v>
      </c>
      <c r="AW457" s="15" t="s">
        <v>31</v>
      </c>
      <c r="AX457" s="15" t="s">
        <v>77</v>
      </c>
      <c r="AY457" s="266" t="s">
        <v>161</v>
      </c>
    </row>
    <row r="458" s="2" customFormat="1" ht="16.5" customHeight="1">
      <c r="A458" s="41"/>
      <c r="B458" s="42"/>
      <c r="C458" s="215" t="s">
        <v>538</v>
      </c>
      <c r="D458" s="215" t="s">
        <v>163</v>
      </c>
      <c r="E458" s="216" t="s">
        <v>3416</v>
      </c>
      <c r="F458" s="217" t="s">
        <v>3417</v>
      </c>
      <c r="G458" s="218" t="s">
        <v>387</v>
      </c>
      <c r="H458" s="219">
        <v>3</v>
      </c>
      <c r="I458" s="220"/>
      <c r="J458" s="221">
        <f>ROUND(I458*H458,2)</f>
        <v>0</v>
      </c>
      <c r="K458" s="217" t="s">
        <v>167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0.00017000000000000001</v>
      </c>
      <c r="R458" s="224">
        <f>Q458*H458</f>
        <v>0.00051000000000000004</v>
      </c>
      <c r="S458" s="224">
        <v>0.35625000000000001</v>
      </c>
      <c r="T458" s="225">
        <f>S458*H458</f>
        <v>1.0687500000000001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279</v>
      </c>
      <c r="AT458" s="226" t="s">
        <v>163</v>
      </c>
      <c r="AU458" s="226" t="s">
        <v>79</v>
      </c>
      <c r="AY458" s="20" t="s">
        <v>161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279</v>
      </c>
      <c r="BM458" s="226" t="s">
        <v>3418</v>
      </c>
    </row>
    <row r="459" s="2" customFormat="1">
      <c r="A459" s="41"/>
      <c r="B459" s="42"/>
      <c r="C459" s="43"/>
      <c r="D459" s="228" t="s">
        <v>170</v>
      </c>
      <c r="E459" s="43"/>
      <c r="F459" s="229" t="s">
        <v>3419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170</v>
      </c>
      <c r="AU459" s="20" t="s">
        <v>79</v>
      </c>
    </row>
    <row r="460" s="2" customFormat="1">
      <c r="A460" s="41"/>
      <c r="B460" s="42"/>
      <c r="C460" s="43"/>
      <c r="D460" s="233" t="s">
        <v>176</v>
      </c>
      <c r="E460" s="43"/>
      <c r="F460" s="234" t="s">
        <v>3420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176</v>
      </c>
      <c r="AU460" s="20" t="s">
        <v>79</v>
      </c>
    </row>
    <row r="461" s="14" customFormat="1">
      <c r="A461" s="14"/>
      <c r="B461" s="246"/>
      <c r="C461" s="247"/>
      <c r="D461" s="233" t="s">
        <v>178</v>
      </c>
      <c r="E461" s="248" t="s">
        <v>19</v>
      </c>
      <c r="F461" s="249" t="s">
        <v>3421</v>
      </c>
      <c r="G461" s="247"/>
      <c r="H461" s="248" t="s">
        <v>19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178</v>
      </c>
      <c r="AU461" s="255" t="s">
        <v>79</v>
      </c>
      <c r="AV461" s="14" t="s">
        <v>77</v>
      </c>
      <c r="AW461" s="14" t="s">
        <v>31</v>
      </c>
      <c r="AX461" s="14" t="s">
        <v>69</v>
      </c>
      <c r="AY461" s="255" t="s">
        <v>161</v>
      </c>
    </row>
    <row r="462" s="13" customFormat="1">
      <c r="A462" s="13"/>
      <c r="B462" s="235"/>
      <c r="C462" s="236"/>
      <c r="D462" s="233" t="s">
        <v>178</v>
      </c>
      <c r="E462" s="237" t="s">
        <v>19</v>
      </c>
      <c r="F462" s="238" t="s">
        <v>180</v>
      </c>
      <c r="G462" s="236"/>
      <c r="H462" s="239">
        <v>3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178</v>
      </c>
      <c r="AU462" s="245" t="s">
        <v>79</v>
      </c>
      <c r="AV462" s="13" t="s">
        <v>79</v>
      </c>
      <c r="AW462" s="13" t="s">
        <v>31</v>
      </c>
      <c r="AX462" s="13" t="s">
        <v>69</v>
      </c>
      <c r="AY462" s="245" t="s">
        <v>161</v>
      </c>
    </row>
    <row r="463" s="15" customFormat="1">
      <c r="A463" s="15"/>
      <c r="B463" s="256"/>
      <c r="C463" s="257"/>
      <c r="D463" s="233" t="s">
        <v>178</v>
      </c>
      <c r="E463" s="258" t="s">
        <v>19</v>
      </c>
      <c r="F463" s="259" t="s">
        <v>221</v>
      </c>
      <c r="G463" s="257"/>
      <c r="H463" s="260">
        <v>3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178</v>
      </c>
      <c r="AU463" s="266" t="s">
        <v>79</v>
      </c>
      <c r="AV463" s="15" t="s">
        <v>168</v>
      </c>
      <c r="AW463" s="15" t="s">
        <v>31</v>
      </c>
      <c r="AX463" s="15" t="s">
        <v>77</v>
      </c>
      <c r="AY463" s="266" t="s">
        <v>161</v>
      </c>
    </row>
    <row r="464" s="2" customFormat="1" ht="16.5" customHeight="1">
      <c r="A464" s="41"/>
      <c r="B464" s="42"/>
      <c r="C464" s="215" t="s">
        <v>547</v>
      </c>
      <c r="D464" s="215" t="s">
        <v>163</v>
      </c>
      <c r="E464" s="216" t="s">
        <v>3422</v>
      </c>
      <c r="F464" s="217" t="s">
        <v>3423</v>
      </c>
      <c r="G464" s="218" t="s">
        <v>387</v>
      </c>
      <c r="H464" s="219">
        <v>3</v>
      </c>
      <c r="I464" s="220"/>
      <c r="J464" s="221">
        <f>ROUND(I464*H464,2)</f>
        <v>0</v>
      </c>
      <c r="K464" s="217" t="s">
        <v>167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279</v>
      </c>
      <c r="AT464" s="226" t="s">
        <v>163</v>
      </c>
      <c r="AU464" s="226" t="s">
        <v>79</v>
      </c>
      <c r="AY464" s="20" t="s">
        <v>161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279</v>
      </c>
      <c r="BM464" s="226" t="s">
        <v>3424</v>
      </c>
    </row>
    <row r="465" s="2" customFormat="1">
      <c r="A465" s="41"/>
      <c r="B465" s="42"/>
      <c r="C465" s="43"/>
      <c r="D465" s="228" t="s">
        <v>170</v>
      </c>
      <c r="E465" s="43"/>
      <c r="F465" s="229" t="s">
        <v>3425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170</v>
      </c>
      <c r="AU465" s="20" t="s">
        <v>79</v>
      </c>
    </row>
    <row r="466" s="2" customFormat="1" ht="24.15" customHeight="1">
      <c r="A466" s="41"/>
      <c r="B466" s="42"/>
      <c r="C466" s="215" t="s">
        <v>553</v>
      </c>
      <c r="D466" s="215" t="s">
        <v>163</v>
      </c>
      <c r="E466" s="216" t="s">
        <v>3426</v>
      </c>
      <c r="F466" s="217" t="s">
        <v>3427</v>
      </c>
      <c r="G466" s="218" t="s">
        <v>214</v>
      </c>
      <c r="H466" s="219">
        <v>1.069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279</v>
      </c>
      <c r="AT466" s="226" t="s">
        <v>163</v>
      </c>
      <c r="AU466" s="226" t="s">
        <v>79</v>
      </c>
      <c r="AY466" s="20" t="s">
        <v>161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279</v>
      </c>
      <c r="BM466" s="226" t="s">
        <v>3428</v>
      </c>
    </row>
    <row r="467" s="14" customFormat="1">
      <c r="A467" s="14"/>
      <c r="B467" s="246"/>
      <c r="C467" s="247"/>
      <c r="D467" s="233" t="s">
        <v>178</v>
      </c>
      <c r="E467" s="248" t="s">
        <v>19</v>
      </c>
      <c r="F467" s="249" t="s">
        <v>3145</v>
      </c>
      <c r="G467" s="247"/>
      <c r="H467" s="248" t="s">
        <v>19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178</v>
      </c>
      <c r="AU467" s="255" t="s">
        <v>79</v>
      </c>
      <c r="AV467" s="14" t="s">
        <v>77</v>
      </c>
      <c r="AW467" s="14" t="s">
        <v>31</v>
      </c>
      <c r="AX467" s="14" t="s">
        <v>69</v>
      </c>
      <c r="AY467" s="255" t="s">
        <v>161</v>
      </c>
    </row>
    <row r="468" s="13" customFormat="1">
      <c r="A468" s="13"/>
      <c r="B468" s="235"/>
      <c r="C468" s="236"/>
      <c r="D468" s="233" t="s">
        <v>178</v>
      </c>
      <c r="E468" s="237" t="s">
        <v>19</v>
      </c>
      <c r="F468" s="238" t="s">
        <v>3146</v>
      </c>
      <c r="G468" s="236"/>
      <c r="H468" s="239">
        <v>1.069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178</v>
      </c>
      <c r="AU468" s="245" t="s">
        <v>79</v>
      </c>
      <c r="AV468" s="13" t="s">
        <v>79</v>
      </c>
      <c r="AW468" s="13" t="s">
        <v>31</v>
      </c>
      <c r="AX468" s="13" t="s">
        <v>69</v>
      </c>
      <c r="AY468" s="245" t="s">
        <v>161</v>
      </c>
    </row>
    <row r="469" s="15" customFormat="1">
      <c r="A469" s="15"/>
      <c r="B469" s="256"/>
      <c r="C469" s="257"/>
      <c r="D469" s="233" t="s">
        <v>178</v>
      </c>
      <c r="E469" s="258" t="s">
        <v>19</v>
      </c>
      <c r="F469" s="259" t="s">
        <v>221</v>
      </c>
      <c r="G469" s="257"/>
      <c r="H469" s="260">
        <v>1.069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178</v>
      </c>
      <c r="AU469" s="266" t="s">
        <v>79</v>
      </c>
      <c r="AV469" s="15" t="s">
        <v>168</v>
      </c>
      <c r="AW469" s="15" t="s">
        <v>31</v>
      </c>
      <c r="AX469" s="15" t="s">
        <v>77</v>
      </c>
      <c r="AY469" s="266" t="s">
        <v>161</v>
      </c>
    </row>
    <row r="470" s="2" customFormat="1" ht="24.15" customHeight="1">
      <c r="A470" s="41"/>
      <c r="B470" s="42"/>
      <c r="C470" s="215" t="s">
        <v>561</v>
      </c>
      <c r="D470" s="215" t="s">
        <v>163</v>
      </c>
      <c r="E470" s="216" t="s">
        <v>3429</v>
      </c>
      <c r="F470" s="217" t="s">
        <v>3430</v>
      </c>
      <c r="G470" s="218" t="s">
        <v>214</v>
      </c>
      <c r="H470" s="219">
        <v>0.028000000000000001</v>
      </c>
      <c r="I470" s="220"/>
      <c r="J470" s="221">
        <f>ROUND(I470*H470,2)</f>
        <v>0</v>
      </c>
      <c r="K470" s="217" t="s">
        <v>167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279</v>
      </c>
      <c r="AT470" s="226" t="s">
        <v>163</v>
      </c>
      <c r="AU470" s="226" t="s">
        <v>79</v>
      </c>
      <c r="AY470" s="20" t="s">
        <v>161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279</v>
      </c>
      <c r="BM470" s="226" t="s">
        <v>3431</v>
      </c>
    </row>
    <row r="471" s="2" customFormat="1">
      <c r="A471" s="41"/>
      <c r="B471" s="42"/>
      <c r="C471" s="43"/>
      <c r="D471" s="228" t="s">
        <v>170</v>
      </c>
      <c r="E471" s="43"/>
      <c r="F471" s="229" t="s">
        <v>3432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170</v>
      </c>
      <c r="AU471" s="20" t="s">
        <v>79</v>
      </c>
    </row>
    <row r="472" s="14" customFormat="1">
      <c r="A472" s="14"/>
      <c r="B472" s="246"/>
      <c r="C472" s="247"/>
      <c r="D472" s="233" t="s">
        <v>178</v>
      </c>
      <c r="E472" s="248" t="s">
        <v>19</v>
      </c>
      <c r="F472" s="249" t="s">
        <v>3433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178</v>
      </c>
      <c r="AU472" s="255" t="s">
        <v>79</v>
      </c>
      <c r="AV472" s="14" t="s">
        <v>77</v>
      </c>
      <c r="AW472" s="14" t="s">
        <v>31</v>
      </c>
      <c r="AX472" s="14" t="s">
        <v>69</v>
      </c>
      <c r="AY472" s="255" t="s">
        <v>161</v>
      </c>
    </row>
    <row r="473" s="13" customFormat="1">
      <c r="A473" s="13"/>
      <c r="B473" s="235"/>
      <c r="C473" s="236"/>
      <c r="D473" s="233" t="s">
        <v>178</v>
      </c>
      <c r="E473" s="237" t="s">
        <v>19</v>
      </c>
      <c r="F473" s="238" t="s">
        <v>3434</v>
      </c>
      <c r="G473" s="236"/>
      <c r="H473" s="239">
        <v>0.028000000000000001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178</v>
      </c>
      <c r="AU473" s="245" t="s">
        <v>79</v>
      </c>
      <c r="AV473" s="13" t="s">
        <v>79</v>
      </c>
      <c r="AW473" s="13" t="s">
        <v>31</v>
      </c>
      <c r="AX473" s="13" t="s">
        <v>69</v>
      </c>
      <c r="AY473" s="245" t="s">
        <v>161</v>
      </c>
    </row>
    <row r="474" s="15" customFormat="1">
      <c r="A474" s="15"/>
      <c r="B474" s="256"/>
      <c r="C474" s="257"/>
      <c r="D474" s="233" t="s">
        <v>178</v>
      </c>
      <c r="E474" s="258" t="s">
        <v>19</v>
      </c>
      <c r="F474" s="259" t="s">
        <v>221</v>
      </c>
      <c r="G474" s="257"/>
      <c r="H474" s="260">
        <v>0.028000000000000001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178</v>
      </c>
      <c r="AU474" s="266" t="s">
        <v>79</v>
      </c>
      <c r="AV474" s="15" t="s">
        <v>168</v>
      </c>
      <c r="AW474" s="15" t="s">
        <v>31</v>
      </c>
      <c r="AX474" s="15" t="s">
        <v>77</v>
      </c>
      <c r="AY474" s="266" t="s">
        <v>161</v>
      </c>
    </row>
    <row r="475" s="2" customFormat="1" ht="33" customHeight="1">
      <c r="A475" s="41"/>
      <c r="B475" s="42"/>
      <c r="C475" s="215" t="s">
        <v>569</v>
      </c>
      <c r="D475" s="215" t="s">
        <v>163</v>
      </c>
      <c r="E475" s="216" t="s">
        <v>3435</v>
      </c>
      <c r="F475" s="217" t="s">
        <v>3436</v>
      </c>
      <c r="G475" s="218" t="s">
        <v>214</v>
      </c>
      <c r="H475" s="219">
        <v>0.028000000000000001</v>
      </c>
      <c r="I475" s="220"/>
      <c r="J475" s="221">
        <f>ROUND(I475*H475,2)</f>
        <v>0</v>
      </c>
      <c r="K475" s="217" t="s">
        <v>167</v>
      </c>
      <c r="L475" s="47"/>
      <c r="M475" s="222" t="s">
        <v>19</v>
      </c>
      <c r="N475" s="223" t="s">
        <v>40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279</v>
      </c>
      <c r="AT475" s="226" t="s">
        <v>163</v>
      </c>
      <c r="AU475" s="226" t="s">
        <v>79</v>
      </c>
      <c r="AY475" s="20" t="s">
        <v>161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77</v>
      </c>
      <c r="BK475" s="227">
        <f>ROUND(I475*H475,2)</f>
        <v>0</v>
      </c>
      <c r="BL475" s="20" t="s">
        <v>279</v>
      </c>
      <c r="BM475" s="226" t="s">
        <v>3437</v>
      </c>
    </row>
    <row r="476" s="2" customFormat="1">
      <c r="A476" s="41"/>
      <c r="B476" s="42"/>
      <c r="C476" s="43"/>
      <c r="D476" s="228" t="s">
        <v>170</v>
      </c>
      <c r="E476" s="43"/>
      <c r="F476" s="229" t="s">
        <v>3438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170</v>
      </c>
      <c r="AU476" s="20" t="s">
        <v>79</v>
      </c>
    </row>
    <row r="477" s="14" customFormat="1">
      <c r="A477" s="14"/>
      <c r="B477" s="246"/>
      <c r="C477" s="247"/>
      <c r="D477" s="233" t="s">
        <v>178</v>
      </c>
      <c r="E477" s="248" t="s">
        <v>19</v>
      </c>
      <c r="F477" s="249" t="s">
        <v>3433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178</v>
      </c>
      <c r="AU477" s="255" t="s">
        <v>79</v>
      </c>
      <c r="AV477" s="14" t="s">
        <v>77</v>
      </c>
      <c r="AW477" s="14" t="s">
        <v>31</v>
      </c>
      <c r="AX477" s="14" t="s">
        <v>69</v>
      </c>
      <c r="AY477" s="255" t="s">
        <v>161</v>
      </c>
    </row>
    <row r="478" s="13" customFormat="1">
      <c r="A478" s="13"/>
      <c r="B478" s="235"/>
      <c r="C478" s="236"/>
      <c r="D478" s="233" t="s">
        <v>178</v>
      </c>
      <c r="E478" s="237" t="s">
        <v>19</v>
      </c>
      <c r="F478" s="238" t="s">
        <v>3434</v>
      </c>
      <c r="G478" s="236"/>
      <c r="H478" s="239">
        <v>0.028000000000000001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178</v>
      </c>
      <c r="AU478" s="245" t="s">
        <v>79</v>
      </c>
      <c r="AV478" s="13" t="s">
        <v>79</v>
      </c>
      <c r="AW478" s="13" t="s">
        <v>31</v>
      </c>
      <c r="AX478" s="13" t="s">
        <v>69</v>
      </c>
      <c r="AY478" s="245" t="s">
        <v>161</v>
      </c>
    </row>
    <row r="479" s="15" customFormat="1">
      <c r="A479" s="15"/>
      <c r="B479" s="256"/>
      <c r="C479" s="257"/>
      <c r="D479" s="233" t="s">
        <v>178</v>
      </c>
      <c r="E479" s="258" t="s">
        <v>19</v>
      </c>
      <c r="F479" s="259" t="s">
        <v>221</v>
      </c>
      <c r="G479" s="257"/>
      <c r="H479" s="260">
        <v>0.028000000000000001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178</v>
      </c>
      <c r="AU479" s="266" t="s">
        <v>79</v>
      </c>
      <c r="AV479" s="15" t="s">
        <v>168</v>
      </c>
      <c r="AW479" s="15" t="s">
        <v>31</v>
      </c>
      <c r="AX479" s="15" t="s">
        <v>77</v>
      </c>
      <c r="AY479" s="266" t="s">
        <v>161</v>
      </c>
    </row>
    <row r="480" s="12" customFormat="1" ht="22.8" customHeight="1">
      <c r="A480" s="12"/>
      <c r="B480" s="199"/>
      <c r="C480" s="200"/>
      <c r="D480" s="201" t="s">
        <v>68</v>
      </c>
      <c r="E480" s="213" t="s">
        <v>3439</v>
      </c>
      <c r="F480" s="213" t="s">
        <v>3440</v>
      </c>
      <c r="G480" s="200"/>
      <c r="H480" s="200"/>
      <c r="I480" s="203"/>
      <c r="J480" s="214">
        <f>BK480</f>
        <v>0</v>
      </c>
      <c r="K480" s="200"/>
      <c r="L480" s="205"/>
      <c r="M480" s="206"/>
      <c r="N480" s="207"/>
      <c r="O480" s="207"/>
      <c r="P480" s="208">
        <f>SUM(P481:P526)</f>
        <v>0</v>
      </c>
      <c r="Q480" s="207"/>
      <c r="R480" s="208">
        <f>SUM(R481:R526)</f>
        <v>0.047109999999999999</v>
      </c>
      <c r="S480" s="207"/>
      <c r="T480" s="209">
        <f>SUM(T481:T526)</f>
        <v>0.15750000000000003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0" t="s">
        <v>79</v>
      </c>
      <c r="AT480" s="211" t="s">
        <v>68</v>
      </c>
      <c r="AU480" s="211" t="s">
        <v>77</v>
      </c>
      <c r="AY480" s="210" t="s">
        <v>161</v>
      </c>
      <c r="BK480" s="212">
        <f>SUM(BK481:BK526)</f>
        <v>0</v>
      </c>
    </row>
    <row r="481" s="2" customFormat="1" ht="16.5" customHeight="1">
      <c r="A481" s="41"/>
      <c r="B481" s="42"/>
      <c r="C481" s="215" t="s">
        <v>579</v>
      </c>
      <c r="D481" s="215" t="s">
        <v>163</v>
      </c>
      <c r="E481" s="216" t="s">
        <v>3441</v>
      </c>
      <c r="F481" s="217" t="s">
        <v>3442</v>
      </c>
      <c r="G481" s="218" t="s">
        <v>532</v>
      </c>
      <c r="H481" s="219">
        <v>12</v>
      </c>
      <c r="I481" s="220"/>
      <c r="J481" s="221">
        <f>ROUND(I481*H481,2)</f>
        <v>0</v>
      </c>
      <c r="K481" s="217" t="s">
        <v>167</v>
      </c>
      <c r="L481" s="47"/>
      <c r="M481" s="222" t="s">
        <v>19</v>
      </c>
      <c r="N481" s="223" t="s">
        <v>40</v>
      </c>
      <c r="O481" s="87"/>
      <c r="P481" s="224">
        <f>O481*H481</f>
        <v>0</v>
      </c>
      <c r="Q481" s="224">
        <v>0.00114</v>
      </c>
      <c r="R481" s="224">
        <f>Q481*H481</f>
        <v>0.01368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279</v>
      </c>
      <c r="AT481" s="226" t="s">
        <v>163</v>
      </c>
      <c r="AU481" s="226" t="s">
        <v>79</v>
      </c>
      <c r="AY481" s="20" t="s">
        <v>161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77</v>
      </c>
      <c r="BK481" s="227">
        <f>ROUND(I481*H481,2)</f>
        <v>0</v>
      </c>
      <c r="BL481" s="20" t="s">
        <v>279</v>
      </c>
      <c r="BM481" s="226" t="s">
        <v>3443</v>
      </c>
    </row>
    <row r="482" s="2" customFormat="1">
      <c r="A482" s="41"/>
      <c r="B482" s="42"/>
      <c r="C482" s="43"/>
      <c r="D482" s="228" t="s">
        <v>170</v>
      </c>
      <c r="E482" s="43"/>
      <c r="F482" s="229" t="s">
        <v>3444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170</v>
      </c>
      <c r="AU482" s="20" t="s">
        <v>79</v>
      </c>
    </row>
    <row r="483" s="2" customFormat="1" ht="16.5" customHeight="1">
      <c r="A483" s="41"/>
      <c r="B483" s="42"/>
      <c r="C483" s="271" t="s">
        <v>591</v>
      </c>
      <c r="D483" s="271" t="s">
        <v>715</v>
      </c>
      <c r="E483" s="272" t="s">
        <v>3445</v>
      </c>
      <c r="F483" s="273" t="s">
        <v>3446</v>
      </c>
      <c r="G483" s="274" t="s">
        <v>387</v>
      </c>
      <c r="H483" s="275">
        <v>12</v>
      </c>
      <c r="I483" s="276"/>
      <c r="J483" s="277">
        <f>ROUND(I483*H483,2)</f>
        <v>0</v>
      </c>
      <c r="K483" s="273" t="s">
        <v>167</v>
      </c>
      <c r="L483" s="278"/>
      <c r="M483" s="279" t="s">
        <v>19</v>
      </c>
      <c r="N483" s="280" t="s">
        <v>40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406</v>
      </c>
      <c r="AT483" s="226" t="s">
        <v>715</v>
      </c>
      <c r="AU483" s="226" t="s">
        <v>79</v>
      </c>
      <c r="AY483" s="20" t="s">
        <v>161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77</v>
      </c>
      <c r="BK483" s="227">
        <f>ROUND(I483*H483,2)</f>
        <v>0</v>
      </c>
      <c r="BL483" s="20" t="s">
        <v>279</v>
      </c>
      <c r="BM483" s="226" t="s">
        <v>3447</v>
      </c>
    </row>
    <row r="484" s="14" customFormat="1">
      <c r="A484" s="14"/>
      <c r="B484" s="246"/>
      <c r="C484" s="247"/>
      <c r="D484" s="233" t="s">
        <v>178</v>
      </c>
      <c r="E484" s="248" t="s">
        <v>19</v>
      </c>
      <c r="F484" s="249" t="s">
        <v>3448</v>
      </c>
      <c r="G484" s="247"/>
      <c r="H484" s="248" t="s">
        <v>19</v>
      </c>
      <c r="I484" s="250"/>
      <c r="J484" s="247"/>
      <c r="K484" s="247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178</v>
      </c>
      <c r="AU484" s="255" t="s">
        <v>79</v>
      </c>
      <c r="AV484" s="14" t="s">
        <v>77</v>
      </c>
      <c r="AW484" s="14" t="s">
        <v>31</v>
      </c>
      <c r="AX484" s="14" t="s">
        <v>69</v>
      </c>
      <c r="AY484" s="255" t="s">
        <v>161</v>
      </c>
    </row>
    <row r="485" s="13" customFormat="1">
      <c r="A485" s="13"/>
      <c r="B485" s="235"/>
      <c r="C485" s="236"/>
      <c r="D485" s="233" t="s">
        <v>178</v>
      </c>
      <c r="E485" s="237" t="s">
        <v>19</v>
      </c>
      <c r="F485" s="238" t="s">
        <v>3449</v>
      </c>
      <c r="G485" s="236"/>
      <c r="H485" s="239">
        <v>12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178</v>
      </c>
      <c r="AU485" s="245" t="s">
        <v>79</v>
      </c>
      <c r="AV485" s="13" t="s">
        <v>79</v>
      </c>
      <c r="AW485" s="13" t="s">
        <v>31</v>
      </c>
      <c r="AX485" s="13" t="s">
        <v>69</v>
      </c>
      <c r="AY485" s="245" t="s">
        <v>161</v>
      </c>
    </row>
    <row r="486" s="15" customFormat="1">
      <c r="A486" s="15"/>
      <c r="B486" s="256"/>
      <c r="C486" s="257"/>
      <c r="D486" s="233" t="s">
        <v>178</v>
      </c>
      <c r="E486" s="258" t="s">
        <v>19</v>
      </c>
      <c r="F486" s="259" t="s">
        <v>221</v>
      </c>
      <c r="G486" s="257"/>
      <c r="H486" s="260">
        <v>12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178</v>
      </c>
      <c r="AU486" s="266" t="s">
        <v>79</v>
      </c>
      <c r="AV486" s="15" t="s">
        <v>168</v>
      </c>
      <c r="AW486" s="15" t="s">
        <v>31</v>
      </c>
      <c r="AX486" s="15" t="s">
        <v>77</v>
      </c>
      <c r="AY486" s="266" t="s">
        <v>161</v>
      </c>
    </row>
    <row r="487" s="2" customFormat="1" ht="16.5" customHeight="1">
      <c r="A487" s="41"/>
      <c r="B487" s="42"/>
      <c r="C487" s="215" t="s">
        <v>986</v>
      </c>
      <c r="D487" s="215" t="s">
        <v>163</v>
      </c>
      <c r="E487" s="216" t="s">
        <v>3450</v>
      </c>
      <c r="F487" s="217" t="s">
        <v>3451</v>
      </c>
      <c r="G487" s="218" t="s">
        <v>387</v>
      </c>
      <c r="H487" s="219">
        <v>3</v>
      </c>
      <c r="I487" s="220"/>
      <c r="J487" s="221">
        <f>ROUND(I487*H487,2)</f>
        <v>0</v>
      </c>
      <c r="K487" s="217" t="s">
        <v>167</v>
      </c>
      <c r="L487" s="47"/>
      <c r="M487" s="222" t="s">
        <v>19</v>
      </c>
      <c r="N487" s="223" t="s">
        <v>40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279</v>
      </c>
      <c r="AT487" s="226" t="s">
        <v>163</v>
      </c>
      <c r="AU487" s="226" t="s">
        <v>79</v>
      </c>
      <c r="AY487" s="20" t="s">
        <v>161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279</v>
      </c>
      <c r="BM487" s="226" t="s">
        <v>3452</v>
      </c>
    </row>
    <row r="488" s="2" customFormat="1">
      <c r="A488" s="41"/>
      <c r="B488" s="42"/>
      <c r="C488" s="43"/>
      <c r="D488" s="228" t="s">
        <v>170</v>
      </c>
      <c r="E488" s="43"/>
      <c r="F488" s="229" t="s">
        <v>3453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170</v>
      </c>
      <c r="AU488" s="20" t="s">
        <v>79</v>
      </c>
    </row>
    <row r="489" s="14" customFormat="1">
      <c r="A489" s="14"/>
      <c r="B489" s="246"/>
      <c r="C489" s="247"/>
      <c r="D489" s="233" t="s">
        <v>178</v>
      </c>
      <c r="E489" s="248" t="s">
        <v>19</v>
      </c>
      <c r="F489" s="249" t="s">
        <v>3454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178</v>
      </c>
      <c r="AU489" s="255" t="s">
        <v>79</v>
      </c>
      <c r="AV489" s="14" t="s">
        <v>77</v>
      </c>
      <c r="AW489" s="14" t="s">
        <v>31</v>
      </c>
      <c r="AX489" s="14" t="s">
        <v>69</v>
      </c>
      <c r="AY489" s="255" t="s">
        <v>161</v>
      </c>
    </row>
    <row r="490" s="13" customFormat="1">
      <c r="A490" s="13"/>
      <c r="B490" s="235"/>
      <c r="C490" s="236"/>
      <c r="D490" s="233" t="s">
        <v>178</v>
      </c>
      <c r="E490" s="237" t="s">
        <v>19</v>
      </c>
      <c r="F490" s="238" t="s">
        <v>180</v>
      </c>
      <c r="G490" s="236"/>
      <c r="H490" s="239">
        <v>3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178</v>
      </c>
      <c r="AU490" s="245" t="s">
        <v>79</v>
      </c>
      <c r="AV490" s="13" t="s">
        <v>79</v>
      </c>
      <c r="AW490" s="13" t="s">
        <v>31</v>
      </c>
      <c r="AX490" s="13" t="s">
        <v>69</v>
      </c>
      <c r="AY490" s="245" t="s">
        <v>161</v>
      </c>
    </row>
    <row r="491" s="15" customFormat="1">
      <c r="A491" s="15"/>
      <c r="B491" s="256"/>
      <c r="C491" s="257"/>
      <c r="D491" s="233" t="s">
        <v>178</v>
      </c>
      <c r="E491" s="258" t="s">
        <v>19</v>
      </c>
      <c r="F491" s="259" t="s">
        <v>221</v>
      </c>
      <c r="G491" s="257"/>
      <c r="H491" s="260">
        <v>3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178</v>
      </c>
      <c r="AU491" s="266" t="s">
        <v>79</v>
      </c>
      <c r="AV491" s="15" t="s">
        <v>168</v>
      </c>
      <c r="AW491" s="15" t="s">
        <v>31</v>
      </c>
      <c r="AX491" s="15" t="s">
        <v>77</v>
      </c>
      <c r="AY491" s="266" t="s">
        <v>161</v>
      </c>
    </row>
    <row r="492" s="2" customFormat="1" ht="24.15" customHeight="1">
      <c r="A492" s="41"/>
      <c r="B492" s="42"/>
      <c r="C492" s="215" t="s">
        <v>991</v>
      </c>
      <c r="D492" s="215" t="s">
        <v>163</v>
      </c>
      <c r="E492" s="216" t="s">
        <v>3455</v>
      </c>
      <c r="F492" s="217" t="s">
        <v>3456</v>
      </c>
      <c r="G492" s="218" t="s">
        <v>387</v>
      </c>
      <c r="H492" s="219">
        <v>3</v>
      </c>
      <c r="I492" s="220"/>
      <c r="J492" s="221">
        <f>ROUND(I492*H492,2)</f>
        <v>0</v>
      </c>
      <c r="K492" s="217" t="s">
        <v>167</v>
      </c>
      <c r="L492" s="47"/>
      <c r="M492" s="222" t="s">
        <v>19</v>
      </c>
      <c r="N492" s="223" t="s">
        <v>40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0.048000000000000001</v>
      </c>
      <c r="T492" s="225">
        <f>S492*H492</f>
        <v>0.14400000000000002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279</v>
      </c>
      <c r="AT492" s="226" t="s">
        <v>163</v>
      </c>
      <c r="AU492" s="226" t="s">
        <v>79</v>
      </c>
      <c r="AY492" s="20" t="s">
        <v>161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77</v>
      </c>
      <c r="BK492" s="227">
        <f>ROUND(I492*H492,2)</f>
        <v>0</v>
      </c>
      <c r="BL492" s="20" t="s">
        <v>279</v>
      </c>
      <c r="BM492" s="226" t="s">
        <v>3457</v>
      </c>
    </row>
    <row r="493" s="2" customFormat="1">
      <c r="A493" s="41"/>
      <c r="B493" s="42"/>
      <c r="C493" s="43"/>
      <c r="D493" s="228" t="s">
        <v>170</v>
      </c>
      <c r="E493" s="43"/>
      <c r="F493" s="229" t="s">
        <v>3458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170</v>
      </c>
      <c r="AU493" s="20" t="s">
        <v>79</v>
      </c>
    </row>
    <row r="494" s="14" customFormat="1">
      <c r="A494" s="14"/>
      <c r="B494" s="246"/>
      <c r="C494" s="247"/>
      <c r="D494" s="233" t="s">
        <v>178</v>
      </c>
      <c r="E494" s="248" t="s">
        <v>19</v>
      </c>
      <c r="F494" s="249" t="s">
        <v>3459</v>
      </c>
      <c r="G494" s="247"/>
      <c r="H494" s="248" t="s">
        <v>19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178</v>
      </c>
      <c r="AU494" s="255" t="s">
        <v>79</v>
      </c>
      <c r="AV494" s="14" t="s">
        <v>77</v>
      </c>
      <c r="AW494" s="14" t="s">
        <v>31</v>
      </c>
      <c r="AX494" s="14" t="s">
        <v>69</v>
      </c>
      <c r="AY494" s="255" t="s">
        <v>161</v>
      </c>
    </row>
    <row r="495" s="13" customFormat="1">
      <c r="A495" s="13"/>
      <c r="B495" s="235"/>
      <c r="C495" s="236"/>
      <c r="D495" s="233" t="s">
        <v>178</v>
      </c>
      <c r="E495" s="237" t="s">
        <v>19</v>
      </c>
      <c r="F495" s="238" t="s">
        <v>180</v>
      </c>
      <c r="G495" s="236"/>
      <c r="H495" s="239">
        <v>3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178</v>
      </c>
      <c r="AU495" s="245" t="s">
        <v>79</v>
      </c>
      <c r="AV495" s="13" t="s">
        <v>79</v>
      </c>
      <c r="AW495" s="13" t="s">
        <v>31</v>
      </c>
      <c r="AX495" s="13" t="s">
        <v>69</v>
      </c>
      <c r="AY495" s="245" t="s">
        <v>161</v>
      </c>
    </row>
    <row r="496" s="15" customFormat="1">
      <c r="A496" s="15"/>
      <c r="B496" s="256"/>
      <c r="C496" s="257"/>
      <c r="D496" s="233" t="s">
        <v>178</v>
      </c>
      <c r="E496" s="258" t="s">
        <v>19</v>
      </c>
      <c r="F496" s="259" t="s">
        <v>221</v>
      </c>
      <c r="G496" s="257"/>
      <c r="H496" s="260">
        <v>3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178</v>
      </c>
      <c r="AU496" s="266" t="s">
        <v>79</v>
      </c>
      <c r="AV496" s="15" t="s">
        <v>168</v>
      </c>
      <c r="AW496" s="15" t="s">
        <v>31</v>
      </c>
      <c r="AX496" s="15" t="s">
        <v>77</v>
      </c>
      <c r="AY496" s="266" t="s">
        <v>161</v>
      </c>
    </row>
    <row r="497" s="2" customFormat="1" ht="16.5" customHeight="1">
      <c r="A497" s="41"/>
      <c r="B497" s="42"/>
      <c r="C497" s="215" t="s">
        <v>997</v>
      </c>
      <c r="D497" s="215" t="s">
        <v>163</v>
      </c>
      <c r="E497" s="216" t="s">
        <v>3460</v>
      </c>
      <c r="F497" s="217" t="s">
        <v>3461</v>
      </c>
      <c r="G497" s="218" t="s">
        <v>387</v>
      </c>
      <c r="H497" s="219">
        <v>3</v>
      </c>
      <c r="I497" s="220"/>
      <c r="J497" s="221">
        <f>ROUND(I497*H497,2)</f>
        <v>0</v>
      </c>
      <c r="K497" s="217" t="s">
        <v>167</v>
      </c>
      <c r="L497" s="47"/>
      <c r="M497" s="222" t="s">
        <v>19</v>
      </c>
      <c r="N497" s="223" t="s">
        <v>40</v>
      </c>
      <c r="O497" s="87"/>
      <c r="P497" s="224">
        <f>O497*H497</f>
        <v>0</v>
      </c>
      <c r="Q497" s="224">
        <v>6.9999999999999994E-05</v>
      </c>
      <c r="R497" s="224">
        <f>Q497*H497</f>
        <v>0.00020999999999999998</v>
      </c>
      <c r="S497" s="224">
        <v>0.0044999999999999997</v>
      </c>
      <c r="T497" s="225">
        <f>S497*H497</f>
        <v>0.013499999999999998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279</v>
      </c>
      <c r="AT497" s="226" t="s">
        <v>163</v>
      </c>
      <c r="AU497" s="226" t="s">
        <v>79</v>
      </c>
      <c r="AY497" s="20" t="s">
        <v>161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279</v>
      </c>
      <c r="BM497" s="226" t="s">
        <v>3462</v>
      </c>
    </row>
    <row r="498" s="2" customFormat="1">
      <c r="A498" s="41"/>
      <c r="B498" s="42"/>
      <c r="C498" s="43"/>
      <c r="D498" s="228" t="s">
        <v>170</v>
      </c>
      <c r="E498" s="43"/>
      <c r="F498" s="229" t="s">
        <v>3463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170</v>
      </c>
      <c r="AU498" s="20" t="s">
        <v>79</v>
      </c>
    </row>
    <row r="499" s="2" customFormat="1">
      <c r="A499" s="41"/>
      <c r="B499" s="42"/>
      <c r="C499" s="43"/>
      <c r="D499" s="233" t="s">
        <v>176</v>
      </c>
      <c r="E499" s="43"/>
      <c r="F499" s="234" t="s">
        <v>3420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176</v>
      </c>
      <c r="AU499" s="20" t="s">
        <v>79</v>
      </c>
    </row>
    <row r="500" s="14" customFormat="1">
      <c r="A500" s="14"/>
      <c r="B500" s="246"/>
      <c r="C500" s="247"/>
      <c r="D500" s="233" t="s">
        <v>178</v>
      </c>
      <c r="E500" s="248" t="s">
        <v>19</v>
      </c>
      <c r="F500" s="249" t="s">
        <v>3464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178</v>
      </c>
      <c r="AU500" s="255" t="s">
        <v>79</v>
      </c>
      <c r="AV500" s="14" t="s">
        <v>77</v>
      </c>
      <c r="AW500" s="14" t="s">
        <v>31</v>
      </c>
      <c r="AX500" s="14" t="s">
        <v>69</v>
      </c>
      <c r="AY500" s="255" t="s">
        <v>161</v>
      </c>
    </row>
    <row r="501" s="13" customFormat="1">
      <c r="A501" s="13"/>
      <c r="B501" s="235"/>
      <c r="C501" s="236"/>
      <c r="D501" s="233" t="s">
        <v>178</v>
      </c>
      <c r="E501" s="237" t="s">
        <v>19</v>
      </c>
      <c r="F501" s="238" t="s">
        <v>180</v>
      </c>
      <c r="G501" s="236"/>
      <c r="H501" s="239">
        <v>3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178</v>
      </c>
      <c r="AU501" s="245" t="s">
        <v>79</v>
      </c>
      <c r="AV501" s="13" t="s">
        <v>79</v>
      </c>
      <c r="AW501" s="13" t="s">
        <v>31</v>
      </c>
      <c r="AX501" s="13" t="s">
        <v>69</v>
      </c>
      <c r="AY501" s="245" t="s">
        <v>161</v>
      </c>
    </row>
    <row r="502" s="15" customFormat="1">
      <c r="A502" s="15"/>
      <c r="B502" s="256"/>
      <c r="C502" s="257"/>
      <c r="D502" s="233" t="s">
        <v>178</v>
      </c>
      <c r="E502" s="258" t="s">
        <v>19</v>
      </c>
      <c r="F502" s="259" t="s">
        <v>221</v>
      </c>
      <c r="G502" s="257"/>
      <c r="H502" s="260">
        <v>3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178</v>
      </c>
      <c r="AU502" s="266" t="s">
        <v>79</v>
      </c>
      <c r="AV502" s="15" t="s">
        <v>168</v>
      </c>
      <c r="AW502" s="15" t="s">
        <v>31</v>
      </c>
      <c r="AX502" s="15" t="s">
        <v>77</v>
      </c>
      <c r="AY502" s="266" t="s">
        <v>161</v>
      </c>
    </row>
    <row r="503" s="2" customFormat="1" ht="24.15" customHeight="1">
      <c r="A503" s="41"/>
      <c r="B503" s="42"/>
      <c r="C503" s="215" t="s">
        <v>1005</v>
      </c>
      <c r="D503" s="215" t="s">
        <v>163</v>
      </c>
      <c r="E503" s="216" t="s">
        <v>3465</v>
      </c>
      <c r="F503" s="217" t="s">
        <v>3466</v>
      </c>
      <c r="G503" s="218" t="s">
        <v>532</v>
      </c>
      <c r="H503" s="219">
        <v>2</v>
      </c>
      <c r="I503" s="220"/>
      <c r="J503" s="221">
        <f>ROUND(I503*H503,2)</f>
        <v>0</v>
      </c>
      <c r="K503" s="217" t="s">
        <v>19</v>
      </c>
      <c r="L503" s="47"/>
      <c r="M503" s="222" t="s">
        <v>19</v>
      </c>
      <c r="N503" s="223" t="s">
        <v>40</v>
      </c>
      <c r="O503" s="87"/>
      <c r="P503" s="224">
        <f>O503*H503</f>
        <v>0</v>
      </c>
      <c r="Q503" s="224">
        <v>0.0065900000000000004</v>
      </c>
      <c r="R503" s="224">
        <f>Q503*H503</f>
        <v>0.013180000000000001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279</v>
      </c>
      <c r="AT503" s="226" t="s">
        <v>163</v>
      </c>
      <c r="AU503" s="226" t="s">
        <v>79</v>
      </c>
      <c r="AY503" s="20" t="s">
        <v>161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77</v>
      </c>
      <c r="BK503" s="227">
        <f>ROUND(I503*H503,2)</f>
        <v>0</v>
      </c>
      <c r="BL503" s="20" t="s">
        <v>279</v>
      </c>
      <c r="BM503" s="226" t="s">
        <v>3467</v>
      </c>
    </row>
    <row r="504" s="14" customFormat="1">
      <c r="A504" s="14"/>
      <c r="B504" s="246"/>
      <c r="C504" s="247"/>
      <c r="D504" s="233" t="s">
        <v>178</v>
      </c>
      <c r="E504" s="248" t="s">
        <v>19</v>
      </c>
      <c r="F504" s="249" t="s">
        <v>3468</v>
      </c>
      <c r="G504" s="247"/>
      <c r="H504" s="248" t="s">
        <v>19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178</v>
      </c>
      <c r="AU504" s="255" t="s">
        <v>79</v>
      </c>
      <c r="AV504" s="14" t="s">
        <v>77</v>
      </c>
      <c r="AW504" s="14" t="s">
        <v>31</v>
      </c>
      <c r="AX504" s="14" t="s">
        <v>69</v>
      </c>
      <c r="AY504" s="255" t="s">
        <v>161</v>
      </c>
    </row>
    <row r="505" s="13" customFormat="1">
      <c r="A505" s="13"/>
      <c r="B505" s="235"/>
      <c r="C505" s="236"/>
      <c r="D505" s="233" t="s">
        <v>178</v>
      </c>
      <c r="E505" s="237" t="s">
        <v>19</v>
      </c>
      <c r="F505" s="238" t="s">
        <v>79</v>
      </c>
      <c r="G505" s="236"/>
      <c r="H505" s="239">
        <v>2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178</v>
      </c>
      <c r="AU505" s="245" t="s">
        <v>79</v>
      </c>
      <c r="AV505" s="13" t="s">
        <v>79</v>
      </c>
      <c r="AW505" s="13" t="s">
        <v>31</v>
      </c>
      <c r="AX505" s="13" t="s">
        <v>69</v>
      </c>
      <c r="AY505" s="245" t="s">
        <v>161</v>
      </c>
    </row>
    <row r="506" s="15" customFormat="1">
      <c r="A506" s="15"/>
      <c r="B506" s="256"/>
      <c r="C506" s="257"/>
      <c r="D506" s="233" t="s">
        <v>178</v>
      </c>
      <c r="E506" s="258" t="s">
        <v>19</v>
      </c>
      <c r="F506" s="259" t="s">
        <v>221</v>
      </c>
      <c r="G506" s="257"/>
      <c r="H506" s="260">
        <v>2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178</v>
      </c>
      <c r="AU506" s="266" t="s">
        <v>79</v>
      </c>
      <c r="AV506" s="15" t="s">
        <v>168</v>
      </c>
      <c r="AW506" s="15" t="s">
        <v>31</v>
      </c>
      <c r="AX506" s="15" t="s">
        <v>77</v>
      </c>
      <c r="AY506" s="266" t="s">
        <v>161</v>
      </c>
    </row>
    <row r="507" s="2" customFormat="1" ht="24.15" customHeight="1">
      <c r="A507" s="41"/>
      <c r="B507" s="42"/>
      <c r="C507" s="215" t="s">
        <v>1010</v>
      </c>
      <c r="D507" s="215" t="s">
        <v>163</v>
      </c>
      <c r="E507" s="216" t="s">
        <v>3469</v>
      </c>
      <c r="F507" s="217" t="s">
        <v>3470</v>
      </c>
      <c r="G507" s="218" t="s">
        <v>532</v>
      </c>
      <c r="H507" s="219">
        <v>3</v>
      </c>
      <c r="I507" s="220"/>
      <c r="J507" s="221">
        <f>ROUND(I507*H507,2)</f>
        <v>0</v>
      </c>
      <c r="K507" s="217" t="s">
        <v>167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0.00068000000000000005</v>
      </c>
      <c r="R507" s="224">
        <f>Q507*H507</f>
        <v>0.0020400000000000001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279</v>
      </c>
      <c r="AT507" s="226" t="s">
        <v>163</v>
      </c>
      <c r="AU507" s="226" t="s">
        <v>79</v>
      </c>
      <c r="AY507" s="20" t="s">
        <v>161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279</v>
      </c>
      <c r="BM507" s="226" t="s">
        <v>3471</v>
      </c>
    </row>
    <row r="508" s="2" customFormat="1">
      <c r="A508" s="41"/>
      <c r="B508" s="42"/>
      <c r="C508" s="43"/>
      <c r="D508" s="228" t="s">
        <v>170</v>
      </c>
      <c r="E508" s="43"/>
      <c r="F508" s="229" t="s">
        <v>3472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170</v>
      </c>
      <c r="AU508" s="20" t="s">
        <v>79</v>
      </c>
    </row>
    <row r="509" s="2" customFormat="1" ht="49.05" customHeight="1">
      <c r="A509" s="41"/>
      <c r="B509" s="42"/>
      <c r="C509" s="271" t="s">
        <v>1015</v>
      </c>
      <c r="D509" s="271" t="s">
        <v>715</v>
      </c>
      <c r="E509" s="272" t="s">
        <v>3473</v>
      </c>
      <c r="F509" s="273" t="s">
        <v>3474</v>
      </c>
      <c r="G509" s="274" t="s">
        <v>387</v>
      </c>
      <c r="H509" s="275">
        <v>3</v>
      </c>
      <c r="I509" s="276"/>
      <c r="J509" s="277">
        <f>ROUND(I509*H509,2)</f>
        <v>0</v>
      </c>
      <c r="K509" s="273" t="s">
        <v>19</v>
      </c>
      <c r="L509" s="278"/>
      <c r="M509" s="279" t="s">
        <v>19</v>
      </c>
      <c r="N509" s="280" t="s">
        <v>40</v>
      </c>
      <c r="O509" s="87"/>
      <c r="P509" s="224">
        <f>O509*H509</f>
        <v>0</v>
      </c>
      <c r="Q509" s="224">
        <v>0.0060000000000000001</v>
      </c>
      <c r="R509" s="224">
        <f>Q509*H509</f>
        <v>0.018000000000000002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406</v>
      </c>
      <c r="AT509" s="226" t="s">
        <v>715</v>
      </c>
      <c r="AU509" s="226" t="s">
        <v>79</v>
      </c>
      <c r="AY509" s="20" t="s">
        <v>161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77</v>
      </c>
      <c r="BK509" s="227">
        <f>ROUND(I509*H509,2)</f>
        <v>0</v>
      </c>
      <c r="BL509" s="20" t="s">
        <v>279</v>
      </c>
      <c r="BM509" s="226" t="s">
        <v>3475</v>
      </c>
    </row>
    <row r="510" s="14" customFormat="1">
      <c r="A510" s="14"/>
      <c r="B510" s="246"/>
      <c r="C510" s="247"/>
      <c r="D510" s="233" t="s">
        <v>178</v>
      </c>
      <c r="E510" s="248" t="s">
        <v>19</v>
      </c>
      <c r="F510" s="249" t="s">
        <v>3476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178</v>
      </c>
      <c r="AU510" s="255" t="s">
        <v>79</v>
      </c>
      <c r="AV510" s="14" t="s">
        <v>77</v>
      </c>
      <c r="AW510" s="14" t="s">
        <v>31</v>
      </c>
      <c r="AX510" s="14" t="s">
        <v>69</v>
      </c>
      <c r="AY510" s="255" t="s">
        <v>161</v>
      </c>
    </row>
    <row r="511" s="13" customFormat="1">
      <c r="A511" s="13"/>
      <c r="B511" s="235"/>
      <c r="C511" s="236"/>
      <c r="D511" s="233" t="s">
        <v>178</v>
      </c>
      <c r="E511" s="237" t="s">
        <v>19</v>
      </c>
      <c r="F511" s="238" t="s">
        <v>180</v>
      </c>
      <c r="G511" s="236"/>
      <c r="H511" s="239">
        <v>3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178</v>
      </c>
      <c r="AU511" s="245" t="s">
        <v>79</v>
      </c>
      <c r="AV511" s="13" t="s">
        <v>79</v>
      </c>
      <c r="AW511" s="13" t="s">
        <v>31</v>
      </c>
      <c r="AX511" s="13" t="s">
        <v>69</v>
      </c>
      <c r="AY511" s="245" t="s">
        <v>161</v>
      </c>
    </row>
    <row r="512" s="15" customFormat="1">
      <c r="A512" s="15"/>
      <c r="B512" s="256"/>
      <c r="C512" s="257"/>
      <c r="D512" s="233" t="s">
        <v>178</v>
      </c>
      <c r="E512" s="258" t="s">
        <v>19</v>
      </c>
      <c r="F512" s="259" t="s">
        <v>221</v>
      </c>
      <c r="G512" s="257"/>
      <c r="H512" s="260">
        <v>3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178</v>
      </c>
      <c r="AU512" s="266" t="s">
        <v>79</v>
      </c>
      <c r="AV512" s="15" t="s">
        <v>168</v>
      </c>
      <c r="AW512" s="15" t="s">
        <v>31</v>
      </c>
      <c r="AX512" s="15" t="s">
        <v>77</v>
      </c>
      <c r="AY512" s="266" t="s">
        <v>161</v>
      </c>
    </row>
    <row r="513" s="2" customFormat="1" ht="24.15" customHeight="1">
      <c r="A513" s="41"/>
      <c r="B513" s="42"/>
      <c r="C513" s="215" t="s">
        <v>1021</v>
      </c>
      <c r="D513" s="215" t="s">
        <v>163</v>
      </c>
      <c r="E513" s="216" t="s">
        <v>3477</v>
      </c>
      <c r="F513" s="217" t="s">
        <v>3478</v>
      </c>
      <c r="G513" s="218" t="s">
        <v>214</v>
      </c>
      <c r="H513" s="219">
        <v>0.158</v>
      </c>
      <c r="I513" s="220"/>
      <c r="J513" s="221">
        <f>ROUND(I513*H513,2)</f>
        <v>0</v>
      </c>
      <c r="K513" s="217" t="s">
        <v>19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279</v>
      </c>
      <c r="AT513" s="226" t="s">
        <v>163</v>
      </c>
      <c r="AU513" s="226" t="s">
        <v>79</v>
      </c>
      <c r="AY513" s="20" t="s">
        <v>161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279</v>
      </c>
      <c r="BM513" s="226" t="s">
        <v>3479</v>
      </c>
    </row>
    <row r="514" s="14" customFormat="1">
      <c r="A514" s="14"/>
      <c r="B514" s="246"/>
      <c r="C514" s="247"/>
      <c r="D514" s="233" t="s">
        <v>178</v>
      </c>
      <c r="E514" s="248" t="s">
        <v>19</v>
      </c>
      <c r="F514" s="249" t="s">
        <v>3147</v>
      </c>
      <c r="G514" s="247"/>
      <c r="H514" s="248" t="s">
        <v>19</v>
      </c>
      <c r="I514" s="250"/>
      <c r="J514" s="247"/>
      <c r="K514" s="247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178</v>
      </c>
      <c r="AU514" s="255" t="s">
        <v>79</v>
      </c>
      <c r="AV514" s="14" t="s">
        <v>77</v>
      </c>
      <c r="AW514" s="14" t="s">
        <v>31</v>
      </c>
      <c r="AX514" s="14" t="s">
        <v>69</v>
      </c>
      <c r="AY514" s="255" t="s">
        <v>161</v>
      </c>
    </row>
    <row r="515" s="13" customFormat="1">
      <c r="A515" s="13"/>
      <c r="B515" s="235"/>
      <c r="C515" s="236"/>
      <c r="D515" s="233" t="s">
        <v>178</v>
      </c>
      <c r="E515" s="237" t="s">
        <v>19</v>
      </c>
      <c r="F515" s="238" t="s">
        <v>3148</v>
      </c>
      <c r="G515" s="236"/>
      <c r="H515" s="239">
        <v>0.158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178</v>
      </c>
      <c r="AU515" s="245" t="s">
        <v>79</v>
      </c>
      <c r="AV515" s="13" t="s">
        <v>79</v>
      </c>
      <c r="AW515" s="13" t="s">
        <v>31</v>
      </c>
      <c r="AX515" s="13" t="s">
        <v>69</v>
      </c>
      <c r="AY515" s="245" t="s">
        <v>161</v>
      </c>
    </row>
    <row r="516" s="15" customFormat="1">
      <c r="A516" s="15"/>
      <c r="B516" s="256"/>
      <c r="C516" s="257"/>
      <c r="D516" s="233" t="s">
        <v>178</v>
      </c>
      <c r="E516" s="258" t="s">
        <v>19</v>
      </c>
      <c r="F516" s="259" t="s">
        <v>221</v>
      </c>
      <c r="G516" s="257"/>
      <c r="H516" s="260">
        <v>0.158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178</v>
      </c>
      <c r="AU516" s="266" t="s">
        <v>79</v>
      </c>
      <c r="AV516" s="15" t="s">
        <v>168</v>
      </c>
      <c r="AW516" s="15" t="s">
        <v>31</v>
      </c>
      <c r="AX516" s="15" t="s">
        <v>77</v>
      </c>
      <c r="AY516" s="266" t="s">
        <v>161</v>
      </c>
    </row>
    <row r="517" s="2" customFormat="1" ht="24.15" customHeight="1">
      <c r="A517" s="41"/>
      <c r="B517" s="42"/>
      <c r="C517" s="215" t="s">
        <v>1028</v>
      </c>
      <c r="D517" s="215" t="s">
        <v>163</v>
      </c>
      <c r="E517" s="216" t="s">
        <v>3480</v>
      </c>
      <c r="F517" s="217" t="s">
        <v>3481</v>
      </c>
      <c r="G517" s="218" t="s">
        <v>214</v>
      </c>
      <c r="H517" s="219">
        <v>0.047</v>
      </c>
      <c r="I517" s="220"/>
      <c r="J517" s="221">
        <f>ROUND(I517*H517,2)</f>
        <v>0</v>
      </c>
      <c r="K517" s="217" t="s">
        <v>167</v>
      </c>
      <c r="L517" s="47"/>
      <c r="M517" s="222" t="s">
        <v>19</v>
      </c>
      <c r="N517" s="223" t="s">
        <v>40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279</v>
      </c>
      <c r="AT517" s="226" t="s">
        <v>163</v>
      </c>
      <c r="AU517" s="226" t="s">
        <v>79</v>
      </c>
      <c r="AY517" s="20" t="s">
        <v>161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279</v>
      </c>
      <c r="BM517" s="226" t="s">
        <v>3482</v>
      </c>
    </row>
    <row r="518" s="2" customFormat="1">
      <c r="A518" s="41"/>
      <c r="B518" s="42"/>
      <c r="C518" s="43"/>
      <c r="D518" s="228" t="s">
        <v>170</v>
      </c>
      <c r="E518" s="43"/>
      <c r="F518" s="229" t="s">
        <v>3483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170</v>
      </c>
      <c r="AU518" s="20" t="s">
        <v>79</v>
      </c>
    </row>
    <row r="519" s="14" customFormat="1">
      <c r="A519" s="14"/>
      <c r="B519" s="246"/>
      <c r="C519" s="247"/>
      <c r="D519" s="233" t="s">
        <v>178</v>
      </c>
      <c r="E519" s="248" t="s">
        <v>19</v>
      </c>
      <c r="F519" s="249" t="s">
        <v>3484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178</v>
      </c>
      <c r="AU519" s="255" t="s">
        <v>79</v>
      </c>
      <c r="AV519" s="14" t="s">
        <v>77</v>
      </c>
      <c r="AW519" s="14" t="s">
        <v>31</v>
      </c>
      <c r="AX519" s="14" t="s">
        <v>69</v>
      </c>
      <c r="AY519" s="255" t="s">
        <v>161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3485</v>
      </c>
      <c r="G520" s="236"/>
      <c r="H520" s="239">
        <v>0.047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69</v>
      </c>
      <c r="AY520" s="245" t="s">
        <v>161</v>
      </c>
    </row>
    <row r="521" s="15" customFormat="1">
      <c r="A521" s="15"/>
      <c r="B521" s="256"/>
      <c r="C521" s="257"/>
      <c r="D521" s="233" t="s">
        <v>178</v>
      </c>
      <c r="E521" s="258" t="s">
        <v>19</v>
      </c>
      <c r="F521" s="259" t="s">
        <v>221</v>
      </c>
      <c r="G521" s="257"/>
      <c r="H521" s="260">
        <v>0.047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178</v>
      </c>
      <c r="AU521" s="266" t="s">
        <v>79</v>
      </c>
      <c r="AV521" s="15" t="s">
        <v>168</v>
      </c>
      <c r="AW521" s="15" t="s">
        <v>31</v>
      </c>
      <c r="AX521" s="15" t="s">
        <v>77</v>
      </c>
      <c r="AY521" s="266" t="s">
        <v>161</v>
      </c>
    </row>
    <row r="522" s="2" customFormat="1" ht="33" customHeight="1">
      <c r="A522" s="41"/>
      <c r="B522" s="42"/>
      <c r="C522" s="215" t="s">
        <v>1035</v>
      </c>
      <c r="D522" s="215" t="s">
        <v>163</v>
      </c>
      <c r="E522" s="216" t="s">
        <v>3486</v>
      </c>
      <c r="F522" s="217" t="s">
        <v>3487</v>
      </c>
      <c r="G522" s="218" t="s">
        <v>214</v>
      </c>
      <c r="H522" s="219">
        <v>0.047</v>
      </c>
      <c r="I522" s="220"/>
      <c r="J522" s="221">
        <f>ROUND(I522*H522,2)</f>
        <v>0</v>
      </c>
      <c r="K522" s="217" t="s">
        <v>167</v>
      </c>
      <c r="L522" s="47"/>
      <c r="M522" s="222" t="s">
        <v>19</v>
      </c>
      <c r="N522" s="223" t="s">
        <v>40</v>
      </c>
      <c r="O522" s="87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279</v>
      </c>
      <c r="AT522" s="226" t="s">
        <v>163</v>
      </c>
      <c r="AU522" s="226" t="s">
        <v>79</v>
      </c>
      <c r="AY522" s="20" t="s">
        <v>161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77</v>
      </c>
      <c r="BK522" s="227">
        <f>ROUND(I522*H522,2)</f>
        <v>0</v>
      </c>
      <c r="BL522" s="20" t="s">
        <v>279</v>
      </c>
      <c r="BM522" s="226" t="s">
        <v>3488</v>
      </c>
    </row>
    <row r="523" s="2" customFormat="1">
      <c r="A523" s="41"/>
      <c r="B523" s="42"/>
      <c r="C523" s="43"/>
      <c r="D523" s="228" t="s">
        <v>170</v>
      </c>
      <c r="E523" s="43"/>
      <c r="F523" s="229" t="s">
        <v>3489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170</v>
      </c>
      <c r="AU523" s="20" t="s">
        <v>79</v>
      </c>
    </row>
    <row r="524" s="14" customFormat="1">
      <c r="A524" s="14"/>
      <c r="B524" s="246"/>
      <c r="C524" s="247"/>
      <c r="D524" s="233" t="s">
        <v>178</v>
      </c>
      <c r="E524" s="248" t="s">
        <v>19</v>
      </c>
      <c r="F524" s="249" t="s">
        <v>3484</v>
      </c>
      <c r="G524" s="247"/>
      <c r="H524" s="248" t="s">
        <v>19</v>
      </c>
      <c r="I524" s="250"/>
      <c r="J524" s="247"/>
      <c r="K524" s="247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178</v>
      </c>
      <c r="AU524" s="255" t="s">
        <v>79</v>
      </c>
      <c r="AV524" s="14" t="s">
        <v>77</v>
      </c>
      <c r="AW524" s="14" t="s">
        <v>31</v>
      </c>
      <c r="AX524" s="14" t="s">
        <v>69</v>
      </c>
      <c r="AY524" s="255" t="s">
        <v>161</v>
      </c>
    </row>
    <row r="525" s="13" customFormat="1">
      <c r="A525" s="13"/>
      <c r="B525" s="235"/>
      <c r="C525" s="236"/>
      <c r="D525" s="233" t="s">
        <v>178</v>
      </c>
      <c r="E525" s="237" t="s">
        <v>19</v>
      </c>
      <c r="F525" s="238" t="s">
        <v>3485</v>
      </c>
      <c r="G525" s="236"/>
      <c r="H525" s="239">
        <v>0.047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178</v>
      </c>
      <c r="AU525" s="245" t="s">
        <v>79</v>
      </c>
      <c r="AV525" s="13" t="s">
        <v>79</v>
      </c>
      <c r="AW525" s="13" t="s">
        <v>31</v>
      </c>
      <c r="AX525" s="13" t="s">
        <v>69</v>
      </c>
      <c r="AY525" s="245" t="s">
        <v>161</v>
      </c>
    </row>
    <row r="526" s="15" customFormat="1">
      <c r="A526" s="15"/>
      <c r="B526" s="256"/>
      <c r="C526" s="257"/>
      <c r="D526" s="233" t="s">
        <v>178</v>
      </c>
      <c r="E526" s="258" t="s">
        <v>19</v>
      </c>
      <c r="F526" s="259" t="s">
        <v>221</v>
      </c>
      <c r="G526" s="257"/>
      <c r="H526" s="260">
        <v>0.047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178</v>
      </c>
      <c r="AU526" s="266" t="s">
        <v>79</v>
      </c>
      <c r="AV526" s="15" t="s">
        <v>168</v>
      </c>
      <c r="AW526" s="15" t="s">
        <v>31</v>
      </c>
      <c r="AX526" s="15" t="s">
        <v>77</v>
      </c>
      <c r="AY526" s="266" t="s">
        <v>161</v>
      </c>
    </row>
    <row r="527" s="12" customFormat="1" ht="22.8" customHeight="1">
      <c r="A527" s="12"/>
      <c r="B527" s="199"/>
      <c r="C527" s="200"/>
      <c r="D527" s="201" t="s">
        <v>68</v>
      </c>
      <c r="E527" s="213" t="s">
        <v>3490</v>
      </c>
      <c r="F527" s="213" t="s">
        <v>3491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SUM(P528:P964)</f>
        <v>0</v>
      </c>
      <c r="Q527" s="207"/>
      <c r="R527" s="208">
        <f>SUM(R528:R964)</f>
        <v>0.32075325519999998</v>
      </c>
      <c r="S527" s="207"/>
      <c r="T527" s="209">
        <f>SUM(T528:T964)</f>
        <v>0.270949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79</v>
      </c>
      <c r="AT527" s="211" t="s">
        <v>68</v>
      </c>
      <c r="AU527" s="211" t="s">
        <v>77</v>
      </c>
      <c r="AY527" s="210" t="s">
        <v>161</v>
      </c>
      <c r="BK527" s="212">
        <f>SUM(BK528:BK964)</f>
        <v>0</v>
      </c>
    </row>
    <row r="528" s="2" customFormat="1" ht="16.5" customHeight="1">
      <c r="A528" s="41"/>
      <c r="B528" s="42"/>
      <c r="C528" s="215" t="s">
        <v>1044</v>
      </c>
      <c r="D528" s="215" t="s">
        <v>163</v>
      </c>
      <c r="E528" s="216" t="s">
        <v>3492</v>
      </c>
      <c r="F528" s="217" t="s">
        <v>3493</v>
      </c>
      <c r="G528" s="218" t="s">
        <v>387</v>
      </c>
      <c r="H528" s="219">
        <v>15</v>
      </c>
      <c r="I528" s="220"/>
      <c r="J528" s="221">
        <f>ROUND(I528*H528,2)</f>
        <v>0</v>
      </c>
      <c r="K528" s="217" t="s">
        <v>167</v>
      </c>
      <c r="L528" s="47"/>
      <c r="M528" s="222" t="s">
        <v>19</v>
      </c>
      <c r="N528" s="223" t="s">
        <v>40</v>
      </c>
      <c r="O528" s="87"/>
      <c r="P528" s="224">
        <f>O528*H528</f>
        <v>0</v>
      </c>
      <c r="Q528" s="224">
        <v>6.0000000000000002E-05</v>
      </c>
      <c r="R528" s="224">
        <f>Q528*H528</f>
        <v>0.00089999999999999998</v>
      </c>
      <c r="S528" s="224">
        <v>0.0011000000000000001</v>
      </c>
      <c r="T528" s="225">
        <f>S528*H528</f>
        <v>0.016500000000000001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6" t="s">
        <v>279</v>
      </c>
      <c r="AT528" s="226" t="s">
        <v>163</v>
      </c>
      <c r="AU528" s="226" t="s">
        <v>79</v>
      </c>
      <c r="AY528" s="20" t="s">
        <v>161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0" t="s">
        <v>77</v>
      </c>
      <c r="BK528" s="227">
        <f>ROUND(I528*H528,2)</f>
        <v>0</v>
      </c>
      <c r="BL528" s="20" t="s">
        <v>279</v>
      </c>
      <c r="BM528" s="226" t="s">
        <v>3494</v>
      </c>
    </row>
    <row r="529" s="2" customFormat="1">
      <c r="A529" s="41"/>
      <c r="B529" s="42"/>
      <c r="C529" s="43"/>
      <c r="D529" s="228" t="s">
        <v>170</v>
      </c>
      <c r="E529" s="43"/>
      <c r="F529" s="229" t="s">
        <v>3495</v>
      </c>
      <c r="G529" s="43"/>
      <c r="H529" s="43"/>
      <c r="I529" s="230"/>
      <c r="J529" s="43"/>
      <c r="K529" s="43"/>
      <c r="L529" s="47"/>
      <c r="M529" s="231"/>
      <c r="N529" s="232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170</v>
      </c>
      <c r="AU529" s="20" t="s">
        <v>79</v>
      </c>
    </row>
    <row r="530" s="2" customFormat="1">
      <c r="A530" s="41"/>
      <c r="B530" s="42"/>
      <c r="C530" s="43"/>
      <c r="D530" s="233" t="s">
        <v>176</v>
      </c>
      <c r="E530" s="43"/>
      <c r="F530" s="234" t="s">
        <v>3420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176</v>
      </c>
      <c r="AU530" s="20" t="s">
        <v>79</v>
      </c>
    </row>
    <row r="531" s="14" customFormat="1">
      <c r="A531" s="14"/>
      <c r="B531" s="246"/>
      <c r="C531" s="247"/>
      <c r="D531" s="233" t="s">
        <v>178</v>
      </c>
      <c r="E531" s="248" t="s">
        <v>19</v>
      </c>
      <c r="F531" s="249" t="s">
        <v>3496</v>
      </c>
      <c r="G531" s="247"/>
      <c r="H531" s="248" t="s">
        <v>19</v>
      </c>
      <c r="I531" s="250"/>
      <c r="J531" s="247"/>
      <c r="K531" s="247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178</v>
      </c>
      <c r="AU531" s="255" t="s">
        <v>79</v>
      </c>
      <c r="AV531" s="14" t="s">
        <v>77</v>
      </c>
      <c r="AW531" s="14" t="s">
        <v>31</v>
      </c>
      <c r="AX531" s="14" t="s">
        <v>69</v>
      </c>
      <c r="AY531" s="255" t="s">
        <v>161</v>
      </c>
    </row>
    <row r="532" s="13" customFormat="1">
      <c r="A532" s="13"/>
      <c r="B532" s="235"/>
      <c r="C532" s="236"/>
      <c r="D532" s="233" t="s">
        <v>178</v>
      </c>
      <c r="E532" s="237" t="s">
        <v>19</v>
      </c>
      <c r="F532" s="238" t="s">
        <v>3497</v>
      </c>
      <c r="G532" s="236"/>
      <c r="H532" s="239">
        <v>9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178</v>
      </c>
      <c r="AU532" s="245" t="s">
        <v>79</v>
      </c>
      <c r="AV532" s="13" t="s">
        <v>79</v>
      </c>
      <c r="AW532" s="13" t="s">
        <v>31</v>
      </c>
      <c r="AX532" s="13" t="s">
        <v>69</v>
      </c>
      <c r="AY532" s="245" t="s">
        <v>161</v>
      </c>
    </row>
    <row r="533" s="14" customFormat="1">
      <c r="A533" s="14"/>
      <c r="B533" s="246"/>
      <c r="C533" s="247"/>
      <c r="D533" s="233" t="s">
        <v>178</v>
      </c>
      <c r="E533" s="248" t="s">
        <v>19</v>
      </c>
      <c r="F533" s="249" t="s">
        <v>3498</v>
      </c>
      <c r="G533" s="247"/>
      <c r="H533" s="248" t="s">
        <v>19</v>
      </c>
      <c r="I533" s="250"/>
      <c r="J533" s="247"/>
      <c r="K533" s="247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178</v>
      </c>
      <c r="AU533" s="255" t="s">
        <v>79</v>
      </c>
      <c r="AV533" s="14" t="s">
        <v>77</v>
      </c>
      <c r="AW533" s="14" t="s">
        <v>31</v>
      </c>
      <c r="AX533" s="14" t="s">
        <v>69</v>
      </c>
      <c r="AY533" s="255" t="s">
        <v>161</v>
      </c>
    </row>
    <row r="534" s="13" customFormat="1">
      <c r="A534" s="13"/>
      <c r="B534" s="235"/>
      <c r="C534" s="236"/>
      <c r="D534" s="233" t="s">
        <v>178</v>
      </c>
      <c r="E534" s="237" t="s">
        <v>19</v>
      </c>
      <c r="F534" s="238" t="s">
        <v>3499</v>
      </c>
      <c r="G534" s="236"/>
      <c r="H534" s="239">
        <v>6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178</v>
      </c>
      <c r="AU534" s="245" t="s">
        <v>79</v>
      </c>
      <c r="AV534" s="13" t="s">
        <v>79</v>
      </c>
      <c r="AW534" s="13" t="s">
        <v>31</v>
      </c>
      <c r="AX534" s="13" t="s">
        <v>69</v>
      </c>
      <c r="AY534" s="245" t="s">
        <v>161</v>
      </c>
    </row>
    <row r="535" s="15" customFormat="1">
      <c r="A535" s="15"/>
      <c r="B535" s="256"/>
      <c r="C535" s="257"/>
      <c r="D535" s="233" t="s">
        <v>178</v>
      </c>
      <c r="E535" s="258" t="s">
        <v>19</v>
      </c>
      <c r="F535" s="259" t="s">
        <v>221</v>
      </c>
      <c r="G535" s="257"/>
      <c r="H535" s="260">
        <v>15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178</v>
      </c>
      <c r="AU535" s="266" t="s">
        <v>79</v>
      </c>
      <c r="AV535" s="15" t="s">
        <v>168</v>
      </c>
      <c r="AW535" s="15" t="s">
        <v>31</v>
      </c>
      <c r="AX535" s="15" t="s">
        <v>77</v>
      </c>
      <c r="AY535" s="266" t="s">
        <v>161</v>
      </c>
    </row>
    <row r="536" s="2" customFormat="1" ht="16.5" customHeight="1">
      <c r="A536" s="41"/>
      <c r="B536" s="42"/>
      <c r="C536" s="215" t="s">
        <v>1050</v>
      </c>
      <c r="D536" s="215" t="s">
        <v>163</v>
      </c>
      <c r="E536" s="216" t="s">
        <v>3500</v>
      </c>
      <c r="F536" s="217" t="s">
        <v>3501</v>
      </c>
      <c r="G536" s="218" t="s">
        <v>387</v>
      </c>
      <c r="H536" s="219">
        <v>210</v>
      </c>
      <c r="I536" s="220"/>
      <c r="J536" s="221">
        <f>ROUND(I536*H536,2)</f>
        <v>0</v>
      </c>
      <c r="K536" s="217" t="s">
        <v>167</v>
      </c>
      <c r="L536" s="47"/>
      <c r="M536" s="222" t="s">
        <v>19</v>
      </c>
      <c r="N536" s="223" t="s">
        <v>40</v>
      </c>
      <c r="O536" s="87"/>
      <c r="P536" s="224">
        <f>O536*H536</f>
        <v>0</v>
      </c>
      <c r="Q536" s="224">
        <v>0.00012999999999999999</v>
      </c>
      <c r="R536" s="224">
        <f>Q536*H536</f>
        <v>0.027299999999999998</v>
      </c>
      <c r="S536" s="224">
        <v>0.0011000000000000001</v>
      </c>
      <c r="T536" s="225">
        <f>S536*H536</f>
        <v>0.23100000000000001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279</v>
      </c>
      <c r="AT536" s="226" t="s">
        <v>163</v>
      </c>
      <c r="AU536" s="226" t="s">
        <v>79</v>
      </c>
      <c r="AY536" s="20" t="s">
        <v>161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77</v>
      </c>
      <c r="BK536" s="227">
        <f>ROUND(I536*H536,2)</f>
        <v>0</v>
      </c>
      <c r="BL536" s="20" t="s">
        <v>279</v>
      </c>
      <c r="BM536" s="226" t="s">
        <v>3502</v>
      </c>
    </row>
    <row r="537" s="2" customFormat="1">
      <c r="A537" s="41"/>
      <c r="B537" s="42"/>
      <c r="C537" s="43"/>
      <c r="D537" s="228" t="s">
        <v>170</v>
      </c>
      <c r="E537" s="43"/>
      <c r="F537" s="229" t="s">
        <v>3503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170</v>
      </c>
      <c r="AU537" s="20" t="s">
        <v>79</v>
      </c>
    </row>
    <row r="538" s="2" customFormat="1">
      <c r="A538" s="41"/>
      <c r="B538" s="42"/>
      <c r="C538" s="43"/>
      <c r="D538" s="233" t="s">
        <v>176</v>
      </c>
      <c r="E538" s="43"/>
      <c r="F538" s="234" t="s">
        <v>3420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176</v>
      </c>
      <c r="AU538" s="20" t="s">
        <v>79</v>
      </c>
    </row>
    <row r="539" s="14" customFormat="1">
      <c r="A539" s="14"/>
      <c r="B539" s="246"/>
      <c r="C539" s="247"/>
      <c r="D539" s="233" t="s">
        <v>178</v>
      </c>
      <c r="E539" s="248" t="s">
        <v>19</v>
      </c>
      <c r="F539" s="249" t="s">
        <v>3504</v>
      </c>
      <c r="G539" s="247"/>
      <c r="H539" s="248" t="s">
        <v>19</v>
      </c>
      <c r="I539" s="250"/>
      <c r="J539" s="247"/>
      <c r="K539" s="247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178</v>
      </c>
      <c r="AU539" s="255" t="s">
        <v>79</v>
      </c>
      <c r="AV539" s="14" t="s">
        <v>77</v>
      </c>
      <c r="AW539" s="14" t="s">
        <v>31</v>
      </c>
      <c r="AX539" s="14" t="s">
        <v>69</v>
      </c>
      <c r="AY539" s="255" t="s">
        <v>161</v>
      </c>
    </row>
    <row r="540" s="14" customFormat="1">
      <c r="A540" s="14"/>
      <c r="B540" s="246"/>
      <c r="C540" s="247"/>
      <c r="D540" s="233" t="s">
        <v>178</v>
      </c>
      <c r="E540" s="248" t="s">
        <v>19</v>
      </c>
      <c r="F540" s="249" t="s">
        <v>3505</v>
      </c>
      <c r="G540" s="247"/>
      <c r="H540" s="248" t="s">
        <v>19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178</v>
      </c>
      <c r="AU540" s="255" t="s">
        <v>79</v>
      </c>
      <c r="AV540" s="14" t="s">
        <v>77</v>
      </c>
      <c r="AW540" s="14" t="s">
        <v>31</v>
      </c>
      <c r="AX540" s="14" t="s">
        <v>69</v>
      </c>
      <c r="AY540" s="255" t="s">
        <v>161</v>
      </c>
    </row>
    <row r="541" s="14" customFormat="1">
      <c r="A541" s="14"/>
      <c r="B541" s="246"/>
      <c r="C541" s="247"/>
      <c r="D541" s="233" t="s">
        <v>178</v>
      </c>
      <c r="E541" s="248" t="s">
        <v>19</v>
      </c>
      <c r="F541" s="249" t="s">
        <v>3506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178</v>
      </c>
      <c r="AU541" s="255" t="s">
        <v>79</v>
      </c>
      <c r="AV541" s="14" t="s">
        <v>77</v>
      </c>
      <c r="AW541" s="14" t="s">
        <v>31</v>
      </c>
      <c r="AX541" s="14" t="s">
        <v>69</v>
      </c>
      <c r="AY541" s="255" t="s">
        <v>161</v>
      </c>
    </row>
    <row r="542" s="13" customFormat="1">
      <c r="A542" s="13"/>
      <c r="B542" s="235"/>
      <c r="C542" s="236"/>
      <c r="D542" s="233" t="s">
        <v>178</v>
      </c>
      <c r="E542" s="237" t="s">
        <v>19</v>
      </c>
      <c r="F542" s="238" t="s">
        <v>3507</v>
      </c>
      <c r="G542" s="236"/>
      <c r="H542" s="239">
        <v>2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178</v>
      </c>
      <c r="AU542" s="245" t="s">
        <v>79</v>
      </c>
      <c r="AV542" s="13" t="s">
        <v>79</v>
      </c>
      <c r="AW542" s="13" t="s">
        <v>31</v>
      </c>
      <c r="AX542" s="13" t="s">
        <v>69</v>
      </c>
      <c r="AY542" s="245" t="s">
        <v>161</v>
      </c>
    </row>
    <row r="543" s="14" customFormat="1">
      <c r="A543" s="14"/>
      <c r="B543" s="246"/>
      <c r="C543" s="247"/>
      <c r="D543" s="233" t="s">
        <v>178</v>
      </c>
      <c r="E543" s="248" t="s">
        <v>19</v>
      </c>
      <c r="F543" s="249" t="s">
        <v>3508</v>
      </c>
      <c r="G543" s="247"/>
      <c r="H543" s="248" t="s">
        <v>19</v>
      </c>
      <c r="I543" s="250"/>
      <c r="J543" s="247"/>
      <c r="K543" s="247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178</v>
      </c>
      <c r="AU543" s="255" t="s">
        <v>79</v>
      </c>
      <c r="AV543" s="14" t="s">
        <v>77</v>
      </c>
      <c r="AW543" s="14" t="s">
        <v>31</v>
      </c>
      <c r="AX543" s="14" t="s">
        <v>69</v>
      </c>
      <c r="AY543" s="255" t="s">
        <v>161</v>
      </c>
    </row>
    <row r="544" s="13" customFormat="1">
      <c r="A544" s="13"/>
      <c r="B544" s="235"/>
      <c r="C544" s="236"/>
      <c r="D544" s="233" t="s">
        <v>178</v>
      </c>
      <c r="E544" s="237" t="s">
        <v>19</v>
      </c>
      <c r="F544" s="238" t="s">
        <v>3507</v>
      </c>
      <c r="G544" s="236"/>
      <c r="H544" s="239">
        <v>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178</v>
      </c>
      <c r="AU544" s="245" t="s">
        <v>79</v>
      </c>
      <c r="AV544" s="13" t="s">
        <v>79</v>
      </c>
      <c r="AW544" s="13" t="s">
        <v>31</v>
      </c>
      <c r="AX544" s="13" t="s">
        <v>69</v>
      </c>
      <c r="AY544" s="245" t="s">
        <v>161</v>
      </c>
    </row>
    <row r="545" s="14" customFormat="1">
      <c r="A545" s="14"/>
      <c r="B545" s="246"/>
      <c r="C545" s="247"/>
      <c r="D545" s="233" t="s">
        <v>178</v>
      </c>
      <c r="E545" s="248" t="s">
        <v>19</v>
      </c>
      <c r="F545" s="249" t="s">
        <v>3509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178</v>
      </c>
      <c r="AU545" s="255" t="s">
        <v>79</v>
      </c>
      <c r="AV545" s="14" t="s">
        <v>77</v>
      </c>
      <c r="AW545" s="14" t="s">
        <v>31</v>
      </c>
      <c r="AX545" s="14" t="s">
        <v>69</v>
      </c>
      <c r="AY545" s="255" t="s">
        <v>161</v>
      </c>
    </row>
    <row r="546" s="13" customFormat="1">
      <c r="A546" s="13"/>
      <c r="B546" s="235"/>
      <c r="C546" s="236"/>
      <c r="D546" s="233" t="s">
        <v>178</v>
      </c>
      <c r="E546" s="237" t="s">
        <v>19</v>
      </c>
      <c r="F546" s="238" t="s">
        <v>3507</v>
      </c>
      <c r="G546" s="236"/>
      <c r="H546" s="239">
        <v>2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178</v>
      </c>
      <c r="AU546" s="245" t="s">
        <v>79</v>
      </c>
      <c r="AV546" s="13" t="s">
        <v>79</v>
      </c>
      <c r="AW546" s="13" t="s">
        <v>31</v>
      </c>
      <c r="AX546" s="13" t="s">
        <v>69</v>
      </c>
      <c r="AY546" s="245" t="s">
        <v>161</v>
      </c>
    </row>
    <row r="547" s="14" customFormat="1">
      <c r="A547" s="14"/>
      <c r="B547" s="246"/>
      <c r="C547" s="247"/>
      <c r="D547" s="233" t="s">
        <v>178</v>
      </c>
      <c r="E547" s="248" t="s">
        <v>19</v>
      </c>
      <c r="F547" s="249" t="s">
        <v>3510</v>
      </c>
      <c r="G547" s="247"/>
      <c r="H547" s="248" t="s">
        <v>19</v>
      </c>
      <c r="I547" s="250"/>
      <c r="J547" s="247"/>
      <c r="K547" s="247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178</v>
      </c>
      <c r="AU547" s="255" t="s">
        <v>79</v>
      </c>
      <c r="AV547" s="14" t="s">
        <v>77</v>
      </c>
      <c r="AW547" s="14" t="s">
        <v>31</v>
      </c>
      <c r="AX547" s="14" t="s">
        <v>69</v>
      </c>
      <c r="AY547" s="255" t="s">
        <v>161</v>
      </c>
    </row>
    <row r="548" s="13" customFormat="1">
      <c r="A548" s="13"/>
      <c r="B548" s="235"/>
      <c r="C548" s="236"/>
      <c r="D548" s="233" t="s">
        <v>178</v>
      </c>
      <c r="E548" s="237" t="s">
        <v>19</v>
      </c>
      <c r="F548" s="238" t="s">
        <v>3507</v>
      </c>
      <c r="G548" s="236"/>
      <c r="H548" s="239">
        <v>2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178</v>
      </c>
      <c r="AU548" s="245" t="s">
        <v>79</v>
      </c>
      <c r="AV548" s="13" t="s">
        <v>79</v>
      </c>
      <c r="AW548" s="13" t="s">
        <v>31</v>
      </c>
      <c r="AX548" s="13" t="s">
        <v>69</v>
      </c>
      <c r="AY548" s="245" t="s">
        <v>161</v>
      </c>
    </row>
    <row r="549" s="14" customFormat="1">
      <c r="A549" s="14"/>
      <c r="B549" s="246"/>
      <c r="C549" s="247"/>
      <c r="D549" s="233" t="s">
        <v>178</v>
      </c>
      <c r="E549" s="248" t="s">
        <v>19</v>
      </c>
      <c r="F549" s="249" t="s">
        <v>3511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178</v>
      </c>
      <c r="AU549" s="255" t="s">
        <v>79</v>
      </c>
      <c r="AV549" s="14" t="s">
        <v>77</v>
      </c>
      <c r="AW549" s="14" t="s">
        <v>31</v>
      </c>
      <c r="AX549" s="14" t="s">
        <v>69</v>
      </c>
      <c r="AY549" s="255" t="s">
        <v>161</v>
      </c>
    </row>
    <row r="550" s="13" customFormat="1">
      <c r="A550" s="13"/>
      <c r="B550" s="235"/>
      <c r="C550" s="236"/>
      <c r="D550" s="233" t="s">
        <v>178</v>
      </c>
      <c r="E550" s="237" t="s">
        <v>19</v>
      </c>
      <c r="F550" s="238" t="s">
        <v>3507</v>
      </c>
      <c r="G550" s="236"/>
      <c r="H550" s="239">
        <v>2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178</v>
      </c>
      <c r="AU550" s="245" t="s">
        <v>79</v>
      </c>
      <c r="AV550" s="13" t="s">
        <v>79</v>
      </c>
      <c r="AW550" s="13" t="s">
        <v>31</v>
      </c>
      <c r="AX550" s="13" t="s">
        <v>69</v>
      </c>
      <c r="AY550" s="245" t="s">
        <v>161</v>
      </c>
    </row>
    <row r="551" s="16" customFormat="1">
      <c r="A551" s="16"/>
      <c r="B551" s="281"/>
      <c r="C551" s="282"/>
      <c r="D551" s="233" t="s">
        <v>178</v>
      </c>
      <c r="E551" s="283" t="s">
        <v>19</v>
      </c>
      <c r="F551" s="284" t="s">
        <v>2225</v>
      </c>
      <c r="G551" s="282"/>
      <c r="H551" s="285">
        <v>10</v>
      </c>
      <c r="I551" s="286"/>
      <c r="J551" s="282"/>
      <c r="K551" s="282"/>
      <c r="L551" s="287"/>
      <c r="M551" s="288"/>
      <c r="N551" s="289"/>
      <c r="O551" s="289"/>
      <c r="P551" s="289"/>
      <c r="Q551" s="289"/>
      <c r="R551" s="289"/>
      <c r="S551" s="289"/>
      <c r="T551" s="290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91" t="s">
        <v>178</v>
      </c>
      <c r="AU551" s="291" t="s">
        <v>79</v>
      </c>
      <c r="AV551" s="16" t="s">
        <v>180</v>
      </c>
      <c r="AW551" s="16" t="s">
        <v>31</v>
      </c>
      <c r="AX551" s="16" t="s">
        <v>69</v>
      </c>
      <c r="AY551" s="291" t="s">
        <v>161</v>
      </c>
    </row>
    <row r="552" s="14" customFormat="1">
      <c r="A552" s="14"/>
      <c r="B552" s="246"/>
      <c r="C552" s="247"/>
      <c r="D552" s="233" t="s">
        <v>178</v>
      </c>
      <c r="E552" s="248" t="s">
        <v>19</v>
      </c>
      <c r="F552" s="249" t="s">
        <v>3512</v>
      </c>
      <c r="G552" s="247"/>
      <c r="H552" s="248" t="s">
        <v>19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178</v>
      </c>
      <c r="AU552" s="255" t="s">
        <v>79</v>
      </c>
      <c r="AV552" s="14" t="s">
        <v>77</v>
      </c>
      <c r="AW552" s="14" t="s">
        <v>31</v>
      </c>
      <c r="AX552" s="14" t="s">
        <v>69</v>
      </c>
      <c r="AY552" s="255" t="s">
        <v>161</v>
      </c>
    </row>
    <row r="553" s="14" customFormat="1">
      <c r="A553" s="14"/>
      <c r="B553" s="246"/>
      <c r="C553" s="247"/>
      <c r="D553" s="233" t="s">
        <v>178</v>
      </c>
      <c r="E553" s="248" t="s">
        <v>19</v>
      </c>
      <c r="F553" s="249" t="s">
        <v>3181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178</v>
      </c>
      <c r="AU553" s="255" t="s">
        <v>79</v>
      </c>
      <c r="AV553" s="14" t="s">
        <v>77</v>
      </c>
      <c r="AW553" s="14" t="s">
        <v>31</v>
      </c>
      <c r="AX553" s="14" t="s">
        <v>69</v>
      </c>
      <c r="AY553" s="255" t="s">
        <v>161</v>
      </c>
    </row>
    <row r="554" s="13" customFormat="1">
      <c r="A554" s="13"/>
      <c r="B554" s="235"/>
      <c r="C554" s="236"/>
      <c r="D554" s="233" t="s">
        <v>178</v>
      </c>
      <c r="E554" s="237" t="s">
        <v>19</v>
      </c>
      <c r="F554" s="238" t="s">
        <v>3182</v>
      </c>
      <c r="G554" s="236"/>
      <c r="H554" s="239">
        <v>48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178</v>
      </c>
      <c r="AU554" s="245" t="s">
        <v>79</v>
      </c>
      <c r="AV554" s="13" t="s">
        <v>79</v>
      </c>
      <c r="AW554" s="13" t="s">
        <v>31</v>
      </c>
      <c r="AX554" s="13" t="s">
        <v>69</v>
      </c>
      <c r="AY554" s="245" t="s">
        <v>161</v>
      </c>
    </row>
    <row r="555" s="14" customFormat="1">
      <c r="A555" s="14"/>
      <c r="B555" s="246"/>
      <c r="C555" s="247"/>
      <c r="D555" s="233" t="s">
        <v>178</v>
      </c>
      <c r="E555" s="248" t="s">
        <v>19</v>
      </c>
      <c r="F555" s="249" t="s">
        <v>3183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178</v>
      </c>
      <c r="AU555" s="255" t="s">
        <v>79</v>
      </c>
      <c r="AV555" s="14" t="s">
        <v>77</v>
      </c>
      <c r="AW555" s="14" t="s">
        <v>31</v>
      </c>
      <c r="AX555" s="14" t="s">
        <v>69</v>
      </c>
      <c r="AY555" s="255" t="s">
        <v>161</v>
      </c>
    </row>
    <row r="556" s="13" customFormat="1">
      <c r="A556" s="13"/>
      <c r="B556" s="235"/>
      <c r="C556" s="236"/>
      <c r="D556" s="233" t="s">
        <v>178</v>
      </c>
      <c r="E556" s="237" t="s">
        <v>19</v>
      </c>
      <c r="F556" s="238" t="s">
        <v>3184</v>
      </c>
      <c r="G556" s="236"/>
      <c r="H556" s="239">
        <v>44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178</v>
      </c>
      <c r="AU556" s="245" t="s">
        <v>79</v>
      </c>
      <c r="AV556" s="13" t="s">
        <v>79</v>
      </c>
      <c r="AW556" s="13" t="s">
        <v>31</v>
      </c>
      <c r="AX556" s="13" t="s">
        <v>69</v>
      </c>
      <c r="AY556" s="245" t="s">
        <v>161</v>
      </c>
    </row>
    <row r="557" s="14" customFormat="1">
      <c r="A557" s="14"/>
      <c r="B557" s="246"/>
      <c r="C557" s="247"/>
      <c r="D557" s="233" t="s">
        <v>178</v>
      </c>
      <c r="E557" s="248" t="s">
        <v>19</v>
      </c>
      <c r="F557" s="249" t="s">
        <v>3185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178</v>
      </c>
      <c r="AU557" s="255" t="s">
        <v>79</v>
      </c>
      <c r="AV557" s="14" t="s">
        <v>77</v>
      </c>
      <c r="AW557" s="14" t="s">
        <v>31</v>
      </c>
      <c r="AX557" s="14" t="s">
        <v>69</v>
      </c>
      <c r="AY557" s="255" t="s">
        <v>161</v>
      </c>
    </row>
    <row r="558" s="13" customFormat="1">
      <c r="A558" s="13"/>
      <c r="B558" s="235"/>
      <c r="C558" s="236"/>
      <c r="D558" s="233" t="s">
        <v>178</v>
      </c>
      <c r="E558" s="237" t="s">
        <v>19</v>
      </c>
      <c r="F558" s="238" t="s">
        <v>3184</v>
      </c>
      <c r="G558" s="236"/>
      <c r="H558" s="239">
        <v>44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178</v>
      </c>
      <c r="AU558" s="245" t="s">
        <v>79</v>
      </c>
      <c r="AV558" s="13" t="s">
        <v>79</v>
      </c>
      <c r="AW558" s="13" t="s">
        <v>31</v>
      </c>
      <c r="AX558" s="13" t="s">
        <v>69</v>
      </c>
      <c r="AY558" s="245" t="s">
        <v>161</v>
      </c>
    </row>
    <row r="559" s="14" customFormat="1">
      <c r="A559" s="14"/>
      <c r="B559" s="246"/>
      <c r="C559" s="247"/>
      <c r="D559" s="233" t="s">
        <v>178</v>
      </c>
      <c r="E559" s="248" t="s">
        <v>19</v>
      </c>
      <c r="F559" s="249" t="s">
        <v>3186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178</v>
      </c>
      <c r="AU559" s="255" t="s">
        <v>79</v>
      </c>
      <c r="AV559" s="14" t="s">
        <v>77</v>
      </c>
      <c r="AW559" s="14" t="s">
        <v>31</v>
      </c>
      <c r="AX559" s="14" t="s">
        <v>69</v>
      </c>
      <c r="AY559" s="255" t="s">
        <v>161</v>
      </c>
    </row>
    <row r="560" s="13" customFormat="1">
      <c r="A560" s="13"/>
      <c r="B560" s="235"/>
      <c r="C560" s="236"/>
      <c r="D560" s="233" t="s">
        <v>178</v>
      </c>
      <c r="E560" s="237" t="s">
        <v>19</v>
      </c>
      <c r="F560" s="238" t="s">
        <v>3187</v>
      </c>
      <c r="G560" s="236"/>
      <c r="H560" s="239">
        <v>46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178</v>
      </c>
      <c r="AU560" s="245" t="s">
        <v>79</v>
      </c>
      <c r="AV560" s="13" t="s">
        <v>79</v>
      </c>
      <c r="AW560" s="13" t="s">
        <v>31</v>
      </c>
      <c r="AX560" s="13" t="s">
        <v>69</v>
      </c>
      <c r="AY560" s="245" t="s">
        <v>161</v>
      </c>
    </row>
    <row r="561" s="14" customFormat="1">
      <c r="A561" s="14"/>
      <c r="B561" s="246"/>
      <c r="C561" s="247"/>
      <c r="D561" s="233" t="s">
        <v>178</v>
      </c>
      <c r="E561" s="248" t="s">
        <v>19</v>
      </c>
      <c r="F561" s="249" t="s">
        <v>3188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178</v>
      </c>
      <c r="AU561" s="255" t="s">
        <v>79</v>
      </c>
      <c r="AV561" s="14" t="s">
        <v>77</v>
      </c>
      <c r="AW561" s="14" t="s">
        <v>31</v>
      </c>
      <c r="AX561" s="14" t="s">
        <v>69</v>
      </c>
      <c r="AY561" s="255" t="s">
        <v>161</v>
      </c>
    </row>
    <row r="562" s="13" customFormat="1">
      <c r="A562" s="13"/>
      <c r="B562" s="235"/>
      <c r="C562" s="236"/>
      <c r="D562" s="233" t="s">
        <v>178</v>
      </c>
      <c r="E562" s="237" t="s">
        <v>19</v>
      </c>
      <c r="F562" s="238" t="s">
        <v>3189</v>
      </c>
      <c r="G562" s="236"/>
      <c r="H562" s="239">
        <v>4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178</v>
      </c>
      <c r="AU562" s="245" t="s">
        <v>79</v>
      </c>
      <c r="AV562" s="13" t="s">
        <v>79</v>
      </c>
      <c r="AW562" s="13" t="s">
        <v>31</v>
      </c>
      <c r="AX562" s="13" t="s">
        <v>69</v>
      </c>
      <c r="AY562" s="245" t="s">
        <v>161</v>
      </c>
    </row>
    <row r="563" s="16" customFormat="1">
      <c r="A563" s="16"/>
      <c r="B563" s="281"/>
      <c r="C563" s="282"/>
      <c r="D563" s="233" t="s">
        <v>178</v>
      </c>
      <c r="E563" s="283" t="s">
        <v>19</v>
      </c>
      <c r="F563" s="284" t="s">
        <v>2225</v>
      </c>
      <c r="G563" s="282"/>
      <c r="H563" s="285">
        <v>186</v>
      </c>
      <c r="I563" s="286"/>
      <c r="J563" s="282"/>
      <c r="K563" s="282"/>
      <c r="L563" s="287"/>
      <c r="M563" s="288"/>
      <c r="N563" s="289"/>
      <c r="O563" s="289"/>
      <c r="P563" s="289"/>
      <c r="Q563" s="289"/>
      <c r="R563" s="289"/>
      <c r="S563" s="289"/>
      <c r="T563" s="290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91" t="s">
        <v>178</v>
      </c>
      <c r="AU563" s="291" t="s">
        <v>79</v>
      </c>
      <c r="AV563" s="16" t="s">
        <v>180</v>
      </c>
      <c r="AW563" s="16" t="s">
        <v>31</v>
      </c>
      <c r="AX563" s="16" t="s">
        <v>69</v>
      </c>
      <c r="AY563" s="291" t="s">
        <v>161</v>
      </c>
    </row>
    <row r="564" s="14" customFormat="1">
      <c r="A564" s="14"/>
      <c r="B564" s="246"/>
      <c r="C564" s="247"/>
      <c r="D564" s="233" t="s">
        <v>178</v>
      </c>
      <c r="E564" s="248" t="s">
        <v>19</v>
      </c>
      <c r="F564" s="249" t="s">
        <v>3513</v>
      </c>
      <c r="G564" s="247"/>
      <c r="H564" s="248" t="s">
        <v>19</v>
      </c>
      <c r="I564" s="250"/>
      <c r="J564" s="247"/>
      <c r="K564" s="247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178</v>
      </c>
      <c r="AU564" s="255" t="s">
        <v>79</v>
      </c>
      <c r="AV564" s="14" t="s">
        <v>77</v>
      </c>
      <c r="AW564" s="14" t="s">
        <v>31</v>
      </c>
      <c r="AX564" s="14" t="s">
        <v>69</v>
      </c>
      <c r="AY564" s="255" t="s">
        <v>161</v>
      </c>
    </row>
    <row r="565" s="13" customFormat="1">
      <c r="A565" s="13"/>
      <c r="B565" s="235"/>
      <c r="C565" s="236"/>
      <c r="D565" s="233" t="s">
        <v>178</v>
      </c>
      <c r="E565" s="237" t="s">
        <v>19</v>
      </c>
      <c r="F565" s="238" t="s">
        <v>3507</v>
      </c>
      <c r="G565" s="236"/>
      <c r="H565" s="239">
        <v>2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178</v>
      </c>
      <c r="AU565" s="245" t="s">
        <v>79</v>
      </c>
      <c r="AV565" s="13" t="s">
        <v>79</v>
      </c>
      <c r="AW565" s="13" t="s">
        <v>31</v>
      </c>
      <c r="AX565" s="13" t="s">
        <v>69</v>
      </c>
      <c r="AY565" s="245" t="s">
        <v>161</v>
      </c>
    </row>
    <row r="566" s="14" customFormat="1">
      <c r="A566" s="14"/>
      <c r="B566" s="246"/>
      <c r="C566" s="247"/>
      <c r="D566" s="233" t="s">
        <v>178</v>
      </c>
      <c r="E566" s="248" t="s">
        <v>19</v>
      </c>
      <c r="F566" s="249" t="s">
        <v>3514</v>
      </c>
      <c r="G566" s="247"/>
      <c r="H566" s="248" t="s">
        <v>19</v>
      </c>
      <c r="I566" s="250"/>
      <c r="J566" s="247"/>
      <c r="K566" s="247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178</v>
      </c>
      <c r="AU566" s="255" t="s">
        <v>79</v>
      </c>
      <c r="AV566" s="14" t="s">
        <v>77</v>
      </c>
      <c r="AW566" s="14" t="s">
        <v>31</v>
      </c>
      <c r="AX566" s="14" t="s">
        <v>69</v>
      </c>
      <c r="AY566" s="255" t="s">
        <v>161</v>
      </c>
    </row>
    <row r="567" s="13" customFormat="1">
      <c r="A567" s="13"/>
      <c r="B567" s="235"/>
      <c r="C567" s="236"/>
      <c r="D567" s="233" t="s">
        <v>178</v>
      </c>
      <c r="E567" s="237" t="s">
        <v>19</v>
      </c>
      <c r="F567" s="238" t="s">
        <v>3515</v>
      </c>
      <c r="G567" s="236"/>
      <c r="H567" s="239">
        <v>4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178</v>
      </c>
      <c r="AU567" s="245" t="s">
        <v>79</v>
      </c>
      <c r="AV567" s="13" t="s">
        <v>79</v>
      </c>
      <c r="AW567" s="13" t="s">
        <v>31</v>
      </c>
      <c r="AX567" s="13" t="s">
        <v>69</v>
      </c>
      <c r="AY567" s="245" t="s">
        <v>161</v>
      </c>
    </row>
    <row r="568" s="14" customFormat="1">
      <c r="A568" s="14"/>
      <c r="B568" s="246"/>
      <c r="C568" s="247"/>
      <c r="D568" s="233" t="s">
        <v>178</v>
      </c>
      <c r="E568" s="248" t="s">
        <v>19</v>
      </c>
      <c r="F568" s="249" t="s">
        <v>3516</v>
      </c>
      <c r="G568" s="247"/>
      <c r="H568" s="248" t="s">
        <v>19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178</v>
      </c>
      <c r="AU568" s="255" t="s">
        <v>79</v>
      </c>
      <c r="AV568" s="14" t="s">
        <v>77</v>
      </c>
      <c r="AW568" s="14" t="s">
        <v>31</v>
      </c>
      <c r="AX568" s="14" t="s">
        <v>69</v>
      </c>
      <c r="AY568" s="255" t="s">
        <v>161</v>
      </c>
    </row>
    <row r="569" s="13" customFormat="1">
      <c r="A569" s="13"/>
      <c r="B569" s="235"/>
      <c r="C569" s="236"/>
      <c r="D569" s="233" t="s">
        <v>178</v>
      </c>
      <c r="E569" s="237" t="s">
        <v>19</v>
      </c>
      <c r="F569" s="238" t="s">
        <v>3517</v>
      </c>
      <c r="G569" s="236"/>
      <c r="H569" s="239">
        <v>15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178</v>
      </c>
      <c r="AU569" s="245" t="s">
        <v>79</v>
      </c>
      <c r="AV569" s="13" t="s">
        <v>79</v>
      </c>
      <c r="AW569" s="13" t="s">
        <v>31</v>
      </c>
      <c r="AX569" s="13" t="s">
        <v>69</v>
      </c>
      <c r="AY569" s="245" t="s">
        <v>161</v>
      </c>
    </row>
    <row r="570" s="14" customFormat="1">
      <c r="A570" s="14"/>
      <c r="B570" s="246"/>
      <c r="C570" s="247"/>
      <c r="D570" s="233" t="s">
        <v>178</v>
      </c>
      <c r="E570" s="248" t="s">
        <v>19</v>
      </c>
      <c r="F570" s="249" t="s">
        <v>3518</v>
      </c>
      <c r="G570" s="247"/>
      <c r="H570" s="248" t="s">
        <v>19</v>
      </c>
      <c r="I570" s="250"/>
      <c r="J570" s="247"/>
      <c r="K570" s="247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178</v>
      </c>
      <c r="AU570" s="255" t="s">
        <v>79</v>
      </c>
      <c r="AV570" s="14" t="s">
        <v>77</v>
      </c>
      <c r="AW570" s="14" t="s">
        <v>31</v>
      </c>
      <c r="AX570" s="14" t="s">
        <v>69</v>
      </c>
      <c r="AY570" s="255" t="s">
        <v>161</v>
      </c>
    </row>
    <row r="571" s="13" customFormat="1">
      <c r="A571" s="13"/>
      <c r="B571" s="235"/>
      <c r="C571" s="236"/>
      <c r="D571" s="233" t="s">
        <v>178</v>
      </c>
      <c r="E571" s="237" t="s">
        <v>19</v>
      </c>
      <c r="F571" s="238" t="s">
        <v>180</v>
      </c>
      <c r="G571" s="236"/>
      <c r="H571" s="239">
        <v>3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178</v>
      </c>
      <c r="AU571" s="245" t="s">
        <v>79</v>
      </c>
      <c r="AV571" s="13" t="s">
        <v>79</v>
      </c>
      <c r="AW571" s="13" t="s">
        <v>31</v>
      </c>
      <c r="AX571" s="13" t="s">
        <v>69</v>
      </c>
      <c r="AY571" s="245" t="s">
        <v>161</v>
      </c>
    </row>
    <row r="572" s="13" customFormat="1">
      <c r="A572" s="13"/>
      <c r="B572" s="235"/>
      <c r="C572" s="236"/>
      <c r="D572" s="233" t="s">
        <v>178</v>
      </c>
      <c r="E572" s="237" t="s">
        <v>19</v>
      </c>
      <c r="F572" s="238" t="s">
        <v>3519</v>
      </c>
      <c r="G572" s="236"/>
      <c r="H572" s="239">
        <v>-10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178</v>
      </c>
      <c r="AU572" s="245" t="s">
        <v>79</v>
      </c>
      <c r="AV572" s="13" t="s">
        <v>79</v>
      </c>
      <c r="AW572" s="13" t="s">
        <v>31</v>
      </c>
      <c r="AX572" s="13" t="s">
        <v>69</v>
      </c>
      <c r="AY572" s="245" t="s">
        <v>161</v>
      </c>
    </row>
    <row r="573" s="15" customFormat="1">
      <c r="A573" s="15"/>
      <c r="B573" s="256"/>
      <c r="C573" s="257"/>
      <c r="D573" s="233" t="s">
        <v>178</v>
      </c>
      <c r="E573" s="258" t="s">
        <v>19</v>
      </c>
      <c r="F573" s="259" t="s">
        <v>221</v>
      </c>
      <c r="G573" s="257"/>
      <c r="H573" s="260">
        <v>210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178</v>
      </c>
      <c r="AU573" s="266" t="s">
        <v>79</v>
      </c>
      <c r="AV573" s="15" t="s">
        <v>168</v>
      </c>
      <c r="AW573" s="15" t="s">
        <v>31</v>
      </c>
      <c r="AX573" s="15" t="s">
        <v>77</v>
      </c>
      <c r="AY573" s="266" t="s">
        <v>161</v>
      </c>
    </row>
    <row r="574" s="2" customFormat="1" ht="16.5" customHeight="1">
      <c r="A574" s="41"/>
      <c r="B574" s="42"/>
      <c r="C574" s="215" t="s">
        <v>1056</v>
      </c>
      <c r="D574" s="215" t="s">
        <v>163</v>
      </c>
      <c r="E574" s="216" t="s">
        <v>3520</v>
      </c>
      <c r="F574" s="217" t="s">
        <v>3521</v>
      </c>
      <c r="G574" s="218" t="s">
        <v>387</v>
      </c>
      <c r="H574" s="219">
        <v>382</v>
      </c>
      <c r="I574" s="220"/>
      <c r="J574" s="221">
        <f>ROUND(I574*H574,2)</f>
        <v>0</v>
      </c>
      <c r="K574" s="217" t="s">
        <v>167</v>
      </c>
      <c r="L574" s="47"/>
      <c r="M574" s="222" t="s">
        <v>19</v>
      </c>
      <c r="N574" s="223" t="s">
        <v>40</v>
      </c>
      <c r="O574" s="87"/>
      <c r="P574" s="224">
        <f>O574*H574</f>
        <v>0</v>
      </c>
      <c r="Q574" s="224">
        <v>9.0000000000000006E-05</v>
      </c>
      <c r="R574" s="224">
        <f>Q574*H574</f>
        <v>0.034380000000000001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279</v>
      </c>
      <c r="AT574" s="226" t="s">
        <v>163</v>
      </c>
      <c r="AU574" s="226" t="s">
        <v>79</v>
      </c>
      <c r="AY574" s="20" t="s">
        <v>161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77</v>
      </c>
      <c r="BK574" s="227">
        <f>ROUND(I574*H574,2)</f>
        <v>0</v>
      </c>
      <c r="BL574" s="20" t="s">
        <v>279</v>
      </c>
      <c r="BM574" s="226" t="s">
        <v>3522</v>
      </c>
    </row>
    <row r="575" s="2" customFormat="1">
      <c r="A575" s="41"/>
      <c r="B575" s="42"/>
      <c r="C575" s="43"/>
      <c r="D575" s="228" t="s">
        <v>170</v>
      </c>
      <c r="E575" s="43"/>
      <c r="F575" s="229" t="s">
        <v>3523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170</v>
      </c>
      <c r="AU575" s="20" t="s">
        <v>79</v>
      </c>
    </row>
    <row r="576" s="2" customFormat="1" ht="16.5" customHeight="1">
      <c r="A576" s="41"/>
      <c r="B576" s="42"/>
      <c r="C576" s="271" t="s">
        <v>1062</v>
      </c>
      <c r="D576" s="271" t="s">
        <v>715</v>
      </c>
      <c r="E576" s="272" t="s">
        <v>3524</v>
      </c>
      <c r="F576" s="273" t="s">
        <v>3525</v>
      </c>
      <c r="G576" s="274" t="s">
        <v>387</v>
      </c>
      <c r="H576" s="275">
        <v>382</v>
      </c>
      <c r="I576" s="276"/>
      <c r="J576" s="277">
        <f>ROUND(I576*H576,2)</f>
        <v>0</v>
      </c>
      <c r="K576" s="273" t="s">
        <v>167</v>
      </c>
      <c r="L576" s="278"/>
      <c r="M576" s="279" t="s">
        <v>19</v>
      </c>
      <c r="N576" s="280" t="s">
        <v>40</v>
      </c>
      <c r="O576" s="87"/>
      <c r="P576" s="224">
        <f>O576*H576</f>
        <v>0</v>
      </c>
      <c r="Q576" s="224">
        <v>4.0000000000000003E-05</v>
      </c>
      <c r="R576" s="224">
        <f>Q576*H576</f>
        <v>0.015280000000000002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406</v>
      </c>
      <c r="AT576" s="226" t="s">
        <v>715</v>
      </c>
      <c r="AU576" s="226" t="s">
        <v>79</v>
      </c>
      <c r="AY576" s="20" t="s">
        <v>161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279</v>
      </c>
      <c r="BM576" s="226" t="s">
        <v>3526</v>
      </c>
    </row>
    <row r="577" s="14" customFormat="1">
      <c r="A577" s="14"/>
      <c r="B577" s="246"/>
      <c r="C577" s="247"/>
      <c r="D577" s="233" t="s">
        <v>178</v>
      </c>
      <c r="E577" s="248" t="s">
        <v>19</v>
      </c>
      <c r="F577" s="249" t="s">
        <v>3527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178</v>
      </c>
      <c r="AU577" s="255" t="s">
        <v>79</v>
      </c>
      <c r="AV577" s="14" t="s">
        <v>77</v>
      </c>
      <c r="AW577" s="14" t="s">
        <v>31</v>
      </c>
      <c r="AX577" s="14" t="s">
        <v>69</v>
      </c>
      <c r="AY577" s="255" t="s">
        <v>161</v>
      </c>
    </row>
    <row r="578" s="14" customFormat="1">
      <c r="A578" s="14"/>
      <c r="B578" s="246"/>
      <c r="C578" s="247"/>
      <c r="D578" s="233" t="s">
        <v>178</v>
      </c>
      <c r="E578" s="248" t="s">
        <v>19</v>
      </c>
      <c r="F578" s="249" t="s">
        <v>3528</v>
      </c>
      <c r="G578" s="247"/>
      <c r="H578" s="248" t="s">
        <v>19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178</v>
      </c>
      <c r="AU578" s="255" t="s">
        <v>79</v>
      </c>
      <c r="AV578" s="14" t="s">
        <v>77</v>
      </c>
      <c r="AW578" s="14" t="s">
        <v>31</v>
      </c>
      <c r="AX578" s="14" t="s">
        <v>69</v>
      </c>
      <c r="AY578" s="255" t="s">
        <v>161</v>
      </c>
    </row>
    <row r="579" s="13" customFormat="1">
      <c r="A579" s="13"/>
      <c r="B579" s="235"/>
      <c r="C579" s="236"/>
      <c r="D579" s="233" t="s">
        <v>178</v>
      </c>
      <c r="E579" s="237" t="s">
        <v>19</v>
      </c>
      <c r="F579" s="238" t="s">
        <v>3529</v>
      </c>
      <c r="G579" s="236"/>
      <c r="H579" s="239">
        <v>4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178</v>
      </c>
      <c r="AU579" s="245" t="s">
        <v>79</v>
      </c>
      <c r="AV579" s="13" t="s">
        <v>79</v>
      </c>
      <c r="AW579" s="13" t="s">
        <v>31</v>
      </c>
      <c r="AX579" s="13" t="s">
        <v>69</v>
      </c>
      <c r="AY579" s="245" t="s">
        <v>161</v>
      </c>
    </row>
    <row r="580" s="14" customFormat="1">
      <c r="A580" s="14"/>
      <c r="B580" s="246"/>
      <c r="C580" s="247"/>
      <c r="D580" s="233" t="s">
        <v>178</v>
      </c>
      <c r="E580" s="248" t="s">
        <v>19</v>
      </c>
      <c r="F580" s="249" t="s">
        <v>3506</v>
      </c>
      <c r="G580" s="247"/>
      <c r="H580" s="248" t="s">
        <v>19</v>
      </c>
      <c r="I580" s="250"/>
      <c r="J580" s="247"/>
      <c r="K580" s="247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178</v>
      </c>
      <c r="AU580" s="255" t="s">
        <v>79</v>
      </c>
      <c r="AV580" s="14" t="s">
        <v>77</v>
      </c>
      <c r="AW580" s="14" t="s">
        <v>31</v>
      </c>
      <c r="AX580" s="14" t="s">
        <v>69</v>
      </c>
      <c r="AY580" s="255" t="s">
        <v>161</v>
      </c>
    </row>
    <row r="581" s="13" customFormat="1">
      <c r="A581" s="13"/>
      <c r="B581" s="235"/>
      <c r="C581" s="236"/>
      <c r="D581" s="233" t="s">
        <v>178</v>
      </c>
      <c r="E581" s="237" t="s">
        <v>19</v>
      </c>
      <c r="F581" s="238" t="s">
        <v>79</v>
      </c>
      <c r="G581" s="236"/>
      <c r="H581" s="239">
        <v>2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178</v>
      </c>
      <c r="AU581" s="245" t="s">
        <v>79</v>
      </c>
      <c r="AV581" s="13" t="s">
        <v>79</v>
      </c>
      <c r="AW581" s="13" t="s">
        <v>31</v>
      </c>
      <c r="AX581" s="13" t="s">
        <v>69</v>
      </c>
      <c r="AY581" s="245" t="s">
        <v>161</v>
      </c>
    </row>
    <row r="582" s="14" customFormat="1">
      <c r="A582" s="14"/>
      <c r="B582" s="246"/>
      <c r="C582" s="247"/>
      <c r="D582" s="233" t="s">
        <v>178</v>
      </c>
      <c r="E582" s="248" t="s">
        <v>19</v>
      </c>
      <c r="F582" s="249" t="s">
        <v>3530</v>
      </c>
      <c r="G582" s="247"/>
      <c r="H582" s="248" t="s">
        <v>19</v>
      </c>
      <c r="I582" s="250"/>
      <c r="J582" s="247"/>
      <c r="K582" s="247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178</v>
      </c>
      <c r="AU582" s="255" t="s">
        <v>79</v>
      </c>
      <c r="AV582" s="14" t="s">
        <v>77</v>
      </c>
      <c r="AW582" s="14" t="s">
        <v>31</v>
      </c>
      <c r="AX582" s="14" t="s">
        <v>69</v>
      </c>
      <c r="AY582" s="255" t="s">
        <v>161</v>
      </c>
    </row>
    <row r="583" s="13" customFormat="1">
      <c r="A583" s="13"/>
      <c r="B583" s="235"/>
      <c r="C583" s="236"/>
      <c r="D583" s="233" t="s">
        <v>178</v>
      </c>
      <c r="E583" s="237" t="s">
        <v>19</v>
      </c>
      <c r="F583" s="238" t="s">
        <v>3529</v>
      </c>
      <c r="G583" s="236"/>
      <c r="H583" s="239">
        <v>4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178</v>
      </c>
      <c r="AU583" s="245" t="s">
        <v>79</v>
      </c>
      <c r="AV583" s="13" t="s">
        <v>79</v>
      </c>
      <c r="AW583" s="13" t="s">
        <v>31</v>
      </c>
      <c r="AX583" s="13" t="s">
        <v>69</v>
      </c>
      <c r="AY583" s="245" t="s">
        <v>161</v>
      </c>
    </row>
    <row r="584" s="14" customFormat="1">
      <c r="A584" s="14"/>
      <c r="B584" s="246"/>
      <c r="C584" s="247"/>
      <c r="D584" s="233" t="s">
        <v>178</v>
      </c>
      <c r="E584" s="248" t="s">
        <v>19</v>
      </c>
      <c r="F584" s="249" t="s">
        <v>3508</v>
      </c>
      <c r="G584" s="247"/>
      <c r="H584" s="248" t="s">
        <v>19</v>
      </c>
      <c r="I584" s="250"/>
      <c r="J584" s="247"/>
      <c r="K584" s="247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178</v>
      </c>
      <c r="AU584" s="255" t="s">
        <v>79</v>
      </c>
      <c r="AV584" s="14" t="s">
        <v>77</v>
      </c>
      <c r="AW584" s="14" t="s">
        <v>31</v>
      </c>
      <c r="AX584" s="14" t="s">
        <v>69</v>
      </c>
      <c r="AY584" s="255" t="s">
        <v>161</v>
      </c>
    </row>
    <row r="585" s="13" customFormat="1">
      <c r="A585" s="13"/>
      <c r="B585" s="235"/>
      <c r="C585" s="236"/>
      <c r="D585" s="233" t="s">
        <v>178</v>
      </c>
      <c r="E585" s="237" t="s">
        <v>19</v>
      </c>
      <c r="F585" s="238" t="s">
        <v>79</v>
      </c>
      <c r="G585" s="236"/>
      <c r="H585" s="239">
        <v>2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178</v>
      </c>
      <c r="AU585" s="245" t="s">
        <v>79</v>
      </c>
      <c r="AV585" s="13" t="s">
        <v>79</v>
      </c>
      <c r="AW585" s="13" t="s">
        <v>31</v>
      </c>
      <c r="AX585" s="13" t="s">
        <v>69</v>
      </c>
      <c r="AY585" s="245" t="s">
        <v>161</v>
      </c>
    </row>
    <row r="586" s="14" customFormat="1">
      <c r="A586" s="14"/>
      <c r="B586" s="246"/>
      <c r="C586" s="247"/>
      <c r="D586" s="233" t="s">
        <v>178</v>
      </c>
      <c r="E586" s="248" t="s">
        <v>19</v>
      </c>
      <c r="F586" s="249" t="s">
        <v>3509</v>
      </c>
      <c r="G586" s="247"/>
      <c r="H586" s="248" t="s">
        <v>19</v>
      </c>
      <c r="I586" s="250"/>
      <c r="J586" s="247"/>
      <c r="K586" s="247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178</v>
      </c>
      <c r="AU586" s="255" t="s">
        <v>79</v>
      </c>
      <c r="AV586" s="14" t="s">
        <v>77</v>
      </c>
      <c r="AW586" s="14" t="s">
        <v>31</v>
      </c>
      <c r="AX586" s="14" t="s">
        <v>69</v>
      </c>
      <c r="AY586" s="255" t="s">
        <v>161</v>
      </c>
    </row>
    <row r="587" s="13" customFormat="1">
      <c r="A587" s="13"/>
      <c r="B587" s="235"/>
      <c r="C587" s="236"/>
      <c r="D587" s="233" t="s">
        <v>178</v>
      </c>
      <c r="E587" s="237" t="s">
        <v>19</v>
      </c>
      <c r="F587" s="238" t="s">
        <v>79</v>
      </c>
      <c r="G587" s="236"/>
      <c r="H587" s="239">
        <v>2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178</v>
      </c>
      <c r="AU587" s="245" t="s">
        <v>79</v>
      </c>
      <c r="AV587" s="13" t="s">
        <v>79</v>
      </c>
      <c r="AW587" s="13" t="s">
        <v>31</v>
      </c>
      <c r="AX587" s="13" t="s">
        <v>69</v>
      </c>
      <c r="AY587" s="245" t="s">
        <v>161</v>
      </c>
    </row>
    <row r="588" s="14" customFormat="1">
      <c r="A588" s="14"/>
      <c r="B588" s="246"/>
      <c r="C588" s="247"/>
      <c r="D588" s="233" t="s">
        <v>178</v>
      </c>
      <c r="E588" s="248" t="s">
        <v>19</v>
      </c>
      <c r="F588" s="249" t="s">
        <v>3510</v>
      </c>
      <c r="G588" s="247"/>
      <c r="H588" s="248" t="s">
        <v>19</v>
      </c>
      <c r="I588" s="250"/>
      <c r="J588" s="247"/>
      <c r="K588" s="247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178</v>
      </c>
      <c r="AU588" s="255" t="s">
        <v>79</v>
      </c>
      <c r="AV588" s="14" t="s">
        <v>77</v>
      </c>
      <c r="AW588" s="14" t="s">
        <v>31</v>
      </c>
      <c r="AX588" s="14" t="s">
        <v>69</v>
      </c>
      <c r="AY588" s="255" t="s">
        <v>161</v>
      </c>
    </row>
    <row r="589" s="13" customFormat="1">
      <c r="A589" s="13"/>
      <c r="B589" s="235"/>
      <c r="C589" s="236"/>
      <c r="D589" s="233" t="s">
        <v>178</v>
      </c>
      <c r="E589" s="237" t="s">
        <v>19</v>
      </c>
      <c r="F589" s="238" t="s">
        <v>79</v>
      </c>
      <c r="G589" s="236"/>
      <c r="H589" s="239">
        <v>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178</v>
      </c>
      <c r="AU589" s="245" t="s">
        <v>79</v>
      </c>
      <c r="AV589" s="13" t="s">
        <v>79</v>
      </c>
      <c r="AW589" s="13" t="s">
        <v>31</v>
      </c>
      <c r="AX589" s="13" t="s">
        <v>69</v>
      </c>
      <c r="AY589" s="245" t="s">
        <v>161</v>
      </c>
    </row>
    <row r="590" s="14" customFormat="1">
      <c r="A590" s="14"/>
      <c r="B590" s="246"/>
      <c r="C590" s="247"/>
      <c r="D590" s="233" t="s">
        <v>178</v>
      </c>
      <c r="E590" s="248" t="s">
        <v>19</v>
      </c>
      <c r="F590" s="249" t="s">
        <v>3511</v>
      </c>
      <c r="G590" s="247"/>
      <c r="H590" s="248" t="s">
        <v>19</v>
      </c>
      <c r="I590" s="250"/>
      <c r="J590" s="247"/>
      <c r="K590" s="247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178</v>
      </c>
      <c r="AU590" s="255" t="s">
        <v>79</v>
      </c>
      <c r="AV590" s="14" t="s">
        <v>77</v>
      </c>
      <c r="AW590" s="14" t="s">
        <v>31</v>
      </c>
      <c r="AX590" s="14" t="s">
        <v>69</v>
      </c>
      <c r="AY590" s="255" t="s">
        <v>161</v>
      </c>
    </row>
    <row r="591" s="13" customFormat="1">
      <c r="A591" s="13"/>
      <c r="B591" s="235"/>
      <c r="C591" s="236"/>
      <c r="D591" s="233" t="s">
        <v>178</v>
      </c>
      <c r="E591" s="237" t="s">
        <v>19</v>
      </c>
      <c r="F591" s="238" t="s">
        <v>79</v>
      </c>
      <c r="G591" s="236"/>
      <c r="H591" s="239">
        <v>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178</v>
      </c>
      <c r="AU591" s="245" t="s">
        <v>79</v>
      </c>
      <c r="AV591" s="13" t="s">
        <v>79</v>
      </c>
      <c r="AW591" s="13" t="s">
        <v>31</v>
      </c>
      <c r="AX591" s="13" t="s">
        <v>69</v>
      </c>
      <c r="AY591" s="245" t="s">
        <v>161</v>
      </c>
    </row>
    <row r="592" s="16" customFormat="1">
      <c r="A592" s="16"/>
      <c r="B592" s="281"/>
      <c r="C592" s="282"/>
      <c r="D592" s="233" t="s">
        <v>178</v>
      </c>
      <c r="E592" s="283" t="s">
        <v>19</v>
      </c>
      <c r="F592" s="284" t="s">
        <v>2225</v>
      </c>
      <c r="G592" s="282"/>
      <c r="H592" s="285">
        <v>18</v>
      </c>
      <c r="I592" s="286"/>
      <c r="J592" s="282"/>
      <c r="K592" s="282"/>
      <c r="L592" s="287"/>
      <c r="M592" s="288"/>
      <c r="N592" s="289"/>
      <c r="O592" s="289"/>
      <c r="P592" s="289"/>
      <c r="Q592" s="289"/>
      <c r="R592" s="289"/>
      <c r="S592" s="289"/>
      <c r="T592" s="290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91" t="s">
        <v>178</v>
      </c>
      <c r="AU592" s="291" t="s">
        <v>79</v>
      </c>
      <c r="AV592" s="16" t="s">
        <v>180</v>
      </c>
      <c r="AW592" s="16" t="s">
        <v>31</v>
      </c>
      <c r="AX592" s="16" t="s">
        <v>69</v>
      </c>
      <c r="AY592" s="291" t="s">
        <v>161</v>
      </c>
    </row>
    <row r="593" s="14" customFormat="1">
      <c r="A593" s="14"/>
      <c r="B593" s="246"/>
      <c r="C593" s="247"/>
      <c r="D593" s="233" t="s">
        <v>178</v>
      </c>
      <c r="E593" s="248" t="s">
        <v>19</v>
      </c>
      <c r="F593" s="249" t="s">
        <v>3179</v>
      </c>
      <c r="G593" s="247"/>
      <c r="H593" s="248" t="s">
        <v>19</v>
      </c>
      <c r="I593" s="250"/>
      <c r="J593" s="247"/>
      <c r="K593" s="247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178</v>
      </c>
      <c r="AU593" s="255" t="s">
        <v>79</v>
      </c>
      <c r="AV593" s="14" t="s">
        <v>77</v>
      </c>
      <c r="AW593" s="14" t="s">
        <v>31</v>
      </c>
      <c r="AX593" s="14" t="s">
        <v>69</v>
      </c>
      <c r="AY593" s="255" t="s">
        <v>161</v>
      </c>
    </row>
    <row r="594" s="14" customFormat="1">
      <c r="A594" s="14"/>
      <c r="B594" s="246"/>
      <c r="C594" s="247"/>
      <c r="D594" s="233" t="s">
        <v>178</v>
      </c>
      <c r="E594" s="248" t="s">
        <v>19</v>
      </c>
      <c r="F594" s="249" t="s">
        <v>3531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178</v>
      </c>
      <c r="AU594" s="255" t="s">
        <v>79</v>
      </c>
      <c r="AV594" s="14" t="s">
        <v>77</v>
      </c>
      <c r="AW594" s="14" t="s">
        <v>31</v>
      </c>
      <c r="AX594" s="14" t="s">
        <v>69</v>
      </c>
      <c r="AY594" s="255" t="s">
        <v>161</v>
      </c>
    </row>
    <row r="595" s="14" customFormat="1">
      <c r="A595" s="14"/>
      <c r="B595" s="246"/>
      <c r="C595" s="247"/>
      <c r="D595" s="233" t="s">
        <v>178</v>
      </c>
      <c r="E595" s="248" t="s">
        <v>19</v>
      </c>
      <c r="F595" s="249" t="s">
        <v>3181</v>
      </c>
      <c r="G595" s="247"/>
      <c r="H595" s="248" t="s">
        <v>19</v>
      </c>
      <c r="I595" s="250"/>
      <c r="J595" s="247"/>
      <c r="K595" s="247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178</v>
      </c>
      <c r="AU595" s="255" t="s">
        <v>79</v>
      </c>
      <c r="AV595" s="14" t="s">
        <v>77</v>
      </c>
      <c r="AW595" s="14" t="s">
        <v>31</v>
      </c>
      <c r="AX595" s="14" t="s">
        <v>69</v>
      </c>
      <c r="AY595" s="255" t="s">
        <v>161</v>
      </c>
    </row>
    <row r="596" s="13" customFormat="1">
      <c r="A596" s="13"/>
      <c r="B596" s="235"/>
      <c r="C596" s="236"/>
      <c r="D596" s="233" t="s">
        <v>178</v>
      </c>
      <c r="E596" s="237" t="s">
        <v>19</v>
      </c>
      <c r="F596" s="238" t="s">
        <v>3532</v>
      </c>
      <c r="G596" s="236"/>
      <c r="H596" s="239">
        <v>96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178</v>
      </c>
      <c r="AU596" s="245" t="s">
        <v>79</v>
      </c>
      <c r="AV596" s="13" t="s">
        <v>79</v>
      </c>
      <c r="AW596" s="13" t="s">
        <v>31</v>
      </c>
      <c r="AX596" s="13" t="s">
        <v>69</v>
      </c>
      <c r="AY596" s="245" t="s">
        <v>161</v>
      </c>
    </row>
    <row r="597" s="14" customFormat="1">
      <c r="A597" s="14"/>
      <c r="B597" s="246"/>
      <c r="C597" s="247"/>
      <c r="D597" s="233" t="s">
        <v>178</v>
      </c>
      <c r="E597" s="248" t="s">
        <v>19</v>
      </c>
      <c r="F597" s="249" t="s">
        <v>3183</v>
      </c>
      <c r="G597" s="247"/>
      <c r="H597" s="248" t="s">
        <v>19</v>
      </c>
      <c r="I597" s="250"/>
      <c r="J597" s="247"/>
      <c r="K597" s="247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178</v>
      </c>
      <c r="AU597" s="255" t="s">
        <v>79</v>
      </c>
      <c r="AV597" s="14" t="s">
        <v>77</v>
      </c>
      <c r="AW597" s="14" t="s">
        <v>31</v>
      </c>
      <c r="AX597" s="14" t="s">
        <v>69</v>
      </c>
      <c r="AY597" s="255" t="s">
        <v>161</v>
      </c>
    </row>
    <row r="598" s="13" customFormat="1">
      <c r="A598" s="13"/>
      <c r="B598" s="235"/>
      <c r="C598" s="236"/>
      <c r="D598" s="233" t="s">
        <v>178</v>
      </c>
      <c r="E598" s="237" t="s">
        <v>19</v>
      </c>
      <c r="F598" s="238" t="s">
        <v>3533</v>
      </c>
      <c r="G598" s="236"/>
      <c r="H598" s="239">
        <v>88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178</v>
      </c>
      <c r="AU598" s="245" t="s">
        <v>79</v>
      </c>
      <c r="AV598" s="13" t="s">
        <v>79</v>
      </c>
      <c r="AW598" s="13" t="s">
        <v>31</v>
      </c>
      <c r="AX598" s="13" t="s">
        <v>69</v>
      </c>
      <c r="AY598" s="245" t="s">
        <v>161</v>
      </c>
    </row>
    <row r="599" s="14" customFormat="1">
      <c r="A599" s="14"/>
      <c r="B599" s="246"/>
      <c r="C599" s="247"/>
      <c r="D599" s="233" t="s">
        <v>178</v>
      </c>
      <c r="E599" s="248" t="s">
        <v>19</v>
      </c>
      <c r="F599" s="249" t="s">
        <v>3185</v>
      </c>
      <c r="G599" s="247"/>
      <c r="H599" s="248" t="s">
        <v>19</v>
      </c>
      <c r="I599" s="250"/>
      <c r="J599" s="247"/>
      <c r="K599" s="247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178</v>
      </c>
      <c r="AU599" s="255" t="s">
        <v>79</v>
      </c>
      <c r="AV599" s="14" t="s">
        <v>77</v>
      </c>
      <c r="AW599" s="14" t="s">
        <v>31</v>
      </c>
      <c r="AX599" s="14" t="s">
        <v>69</v>
      </c>
      <c r="AY599" s="255" t="s">
        <v>161</v>
      </c>
    </row>
    <row r="600" s="13" customFormat="1">
      <c r="A600" s="13"/>
      <c r="B600" s="235"/>
      <c r="C600" s="236"/>
      <c r="D600" s="233" t="s">
        <v>178</v>
      </c>
      <c r="E600" s="237" t="s">
        <v>19</v>
      </c>
      <c r="F600" s="238" t="s">
        <v>3533</v>
      </c>
      <c r="G600" s="236"/>
      <c r="H600" s="239">
        <v>88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178</v>
      </c>
      <c r="AU600" s="245" t="s">
        <v>79</v>
      </c>
      <c r="AV600" s="13" t="s">
        <v>79</v>
      </c>
      <c r="AW600" s="13" t="s">
        <v>31</v>
      </c>
      <c r="AX600" s="13" t="s">
        <v>69</v>
      </c>
      <c r="AY600" s="245" t="s">
        <v>161</v>
      </c>
    </row>
    <row r="601" s="14" customFormat="1">
      <c r="A601" s="14"/>
      <c r="B601" s="246"/>
      <c r="C601" s="247"/>
      <c r="D601" s="233" t="s">
        <v>178</v>
      </c>
      <c r="E601" s="248" t="s">
        <v>19</v>
      </c>
      <c r="F601" s="249" t="s">
        <v>3186</v>
      </c>
      <c r="G601" s="247"/>
      <c r="H601" s="248" t="s">
        <v>19</v>
      </c>
      <c r="I601" s="250"/>
      <c r="J601" s="247"/>
      <c r="K601" s="247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178</v>
      </c>
      <c r="AU601" s="255" t="s">
        <v>79</v>
      </c>
      <c r="AV601" s="14" t="s">
        <v>77</v>
      </c>
      <c r="AW601" s="14" t="s">
        <v>31</v>
      </c>
      <c r="AX601" s="14" t="s">
        <v>69</v>
      </c>
      <c r="AY601" s="255" t="s">
        <v>161</v>
      </c>
    </row>
    <row r="602" s="13" customFormat="1">
      <c r="A602" s="13"/>
      <c r="B602" s="235"/>
      <c r="C602" s="236"/>
      <c r="D602" s="233" t="s">
        <v>178</v>
      </c>
      <c r="E602" s="237" t="s">
        <v>19</v>
      </c>
      <c r="F602" s="238" t="s">
        <v>3534</v>
      </c>
      <c r="G602" s="236"/>
      <c r="H602" s="239">
        <v>92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178</v>
      </c>
      <c r="AU602" s="245" t="s">
        <v>79</v>
      </c>
      <c r="AV602" s="13" t="s">
        <v>79</v>
      </c>
      <c r="AW602" s="13" t="s">
        <v>31</v>
      </c>
      <c r="AX602" s="13" t="s">
        <v>69</v>
      </c>
      <c r="AY602" s="245" t="s">
        <v>161</v>
      </c>
    </row>
    <row r="603" s="14" customFormat="1">
      <c r="A603" s="14"/>
      <c r="B603" s="246"/>
      <c r="C603" s="247"/>
      <c r="D603" s="233" t="s">
        <v>178</v>
      </c>
      <c r="E603" s="248" t="s">
        <v>19</v>
      </c>
      <c r="F603" s="249" t="s">
        <v>3188</v>
      </c>
      <c r="G603" s="247"/>
      <c r="H603" s="248" t="s">
        <v>19</v>
      </c>
      <c r="I603" s="250"/>
      <c r="J603" s="247"/>
      <c r="K603" s="247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178</v>
      </c>
      <c r="AU603" s="255" t="s">
        <v>79</v>
      </c>
      <c r="AV603" s="14" t="s">
        <v>77</v>
      </c>
      <c r="AW603" s="14" t="s">
        <v>31</v>
      </c>
      <c r="AX603" s="14" t="s">
        <v>69</v>
      </c>
      <c r="AY603" s="255" t="s">
        <v>161</v>
      </c>
    </row>
    <row r="604" s="13" customFormat="1">
      <c r="A604" s="13"/>
      <c r="B604" s="235"/>
      <c r="C604" s="236"/>
      <c r="D604" s="233" t="s">
        <v>178</v>
      </c>
      <c r="E604" s="237" t="s">
        <v>19</v>
      </c>
      <c r="F604" s="238" t="s">
        <v>3535</v>
      </c>
      <c r="G604" s="236"/>
      <c r="H604" s="239">
        <v>8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178</v>
      </c>
      <c r="AU604" s="245" t="s">
        <v>79</v>
      </c>
      <c r="AV604" s="13" t="s">
        <v>79</v>
      </c>
      <c r="AW604" s="13" t="s">
        <v>31</v>
      </c>
      <c r="AX604" s="13" t="s">
        <v>69</v>
      </c>
      <c r="AY604" s="245" t="s">
        <v>161</v>
      </c>
    </row>
    <row r="605" s="16" customFormat="1">
      <c r="A605" s="16"/>
      <c r="B605" s="281"/>
      <c r="C605" s="282"/>
      <c r="D605" s="233" t="s">
        <v>178</v>
      </c>
      <c r="E605" s="283" t="s">
        <v>19</v>
      </c>
      <c r="F605" s="284" t="s">
        <v>2225</v>
      </c>
      <c r="G605" s="282"/>
      <c r="H605" s="285">
        <v>372</v>
      </c>
      <c r="I605" s="286"/>
      <c r="J605" s="282"/>
      <c r="K605" s="282"/>
      <c r="L605" s="287"/>
      <c r="M605" s="288"/>
      <c r="N605" s="289"/>
      <c r="O605" s="289"/>
      <c r="P605" s="289"/>
      <c r="Q605" s="289"/>
      <c r="R605" s="289"/>
      <c r="S605" s="289"/>
      <c r="T605" s="290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91" t="s">
        <v>178</v>
      </c>
      <c r="AU605" s="291" t="s">
        <v>79</v>
      </c>
      <c r="AV605" s="16" t="s">
        <v>180</v>
      </c>
      <c r="AW605" s="16" t="s">
        <v>31</v>
      </c>
      <c r="AX605" s="16" t="s">
        <v>69</v>
      </c>
      <c r="AY605" s="291" t="s">
        <v>161</v>
      </c>
    </row>
    <row r="606" s="13" customFormat="1">
      <c r="A606" s="13"/>
      <c r="B606" s="235"/>
      <c r="C606" s="236"/>
      <c r="D606" s="233" t="s">
        <v>178</v>
      </c>
      <c r="E606" s="237" t="s">
        <v>19</v>
      </c>
      <c r="F606" s="238" t="s">
        <v>3266</v>
      </c>
      <c r="G606" s="236"/>
      <c r="H606" s="239">
        <v>-8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178</v>
      </c>
      <c r="AU606" s="245" t="s">
        <v>79</v>
      </c>
      <c r="AV606" s="13" t="s">
        <v>79</v>
      </c>
      <c r="AW606" s="13" t="s">
        <v>31</v>
      </c>
      <c r="AX606" s="13" t="s">
        <v>69</v>
      </c>
      <c r="AY606" s="245" t="s">
        <v>161</v>
      </c>
    </row>
    <row r="607" s="15" customFormat="1">
      <c r="A607" s="15"/>
      <c r="B607" s="256"/>
      <c r="C607" s="257"/>
      <c r="D607" s="233" t="s">
        <v>178</v>
      </c>
      <c r="E607" s="258" t="s">
        <v>19</v>
      </c>
      <c r="F607" s="259" t="s">
        <v>221</v>
      </c>
      <c r="G607" s="257"/>
      <c r="H607" s="260">
        <v>382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178</v>
      </c>
      <c r="AU607" s="266" t="s">
        <v>79</v>
      </c>
      <c r="AV607" s="15" t="s">
        <v>168</v>
      </c>
      <c r="AW607" s="15" t="s">
        <v>31</v>
      </c>
      <c r="AX607" s="15" t="s">
        <v>77</v>
      </c>
      <c r="AY607" s="266" t="s">
        <v>161</v>
      </c>
    </row>
    <row r="608" s="2" customFormat="1" ht="62.7" customHeight="1">
      <c r="A608" s="41"/>
      <c r="B608" s="42"/>
      <c r="C608" s="271" t="s">
        <v>1068</v>
      </c>
      <c r="D608" s="271" t="s">
        <v>715</v>
      </c>
      <c r="E608" s="272" t="s">
        <v>3536</v>
      </c>
      <c r="F608" s="273" t="s">
        <v>3537</v>
      </c>
      <c r="G608" s="274" t="s">
        <v>387</v>
      </c>
      <c r="H608" s="275">
        <v>4</v>
      </c>
      <c r="I608" s="276"/>
      <c r="J608" s="277">
        <f>ROUND(I608*H608,2)</f>
        <v>0</v>
      </c>
      <c r="K608" s="273" t="s">
        <v>19</v>
      </c>
      <c r="L608" s="278"/>
      <c r="M608" s="279" t="s">
        <v>19</v>
      </c>
      <c r="N608" s="280" t="s">
        <v>40</v>
      </c>
      <c r="O608" s="87"/>
      <c r="P608" s="224">
        <f>O608*H608</f>
        <v>0</v>
      </c>
      <c r="Q608" s="224">
        <v>0.001</v>
      </c>
      <c r="R608" s="224">
        <f>Q608*H608</f>
        <v>0.0040000000000000001</v>
      </c>
      <c r="S608" s="224">
        <v>0</v>
      </c>
      <c r="T608" s="225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6" t="s">
        <v>406</v>
      </c>
      <c r="AT608" s="226" t="s">
        <v>715</v>
      </c>
      <c r="AU608" s="226" t="s">
        <v>79</v>
      </c>
      <c r="AY608" s="20" t="s">
        <v>161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20" t="s">
        <v>77</v>
      </c>
      <c r="BK608" s="227">
        <f>ROUND(I608*H608,2)</f>
        <v>0</v>
      </c>
      <c r="BL608" s="20" t="s">
        <v>279</v>
      </c>
      <c r="BM608" s="226" t="s">
        <v>3538</v>
      </c>
    </row>
    <row r="609" s="2" customFormat="1" ht="24.15" customHeight="1">
      <c r="A609" s="41"/>
      <c r="B609" s="42"/>
      <c r="C609" s="271" t="s">
        <v>1074</v>
      </c>
      <c r="D609" s="271" t="s">
        <v>715</v>
      </c>
      <c r="E609" s="272" t="s">
        <v>3539</v>
      </c>
      <c r="F609" s="273" t="s">
        <v>3540</v>
      </c>
      <c r="G609" s="274" t="s">
        <v>387</v>
      </c>
      <c r="H609" s="275">
        <v>4</v>
      </c>
      <c r="I609" s="276"/>
      <c r="J609" s="277">
        <f>ROUND(I609*H609,2)</f>
        <v>0</v>
      </c>
      <c r="K609" s="273" t="s">
        <v>19</v>
      </c>
      <c r="L609" s="278"/>
      <c r="M609" s="279" t="s">
        <v>19</v>
      </c>
      <c r="N609" s="280" t="s">
        <v>40</v>
      </c>
      <c r="O609" s="87"/>
      <c r="P609" s="224">
        <f>O609*H609</f>
        <v>0</v>
      </c>
      <c r="Q609" s="224">
        <v>1.0000000000000001E-05</v>
      </c>
      <c r="R609" s="224">
        <f>Q609*H609</f>
        <v>4.0000000000000003E-05</v>
      </c>
      <c r="S609" s="224">
        <v>0</v>
      </c>
      <c r="T609" s="225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6" t="s">
        <v>406</v>
      </c>
      <c r="AT609" s="226" t="s">
        <v>715</v>
      </c>
      <c r="AU609" s="226" t="s">
        <v>79</v>
      </c>
      <c r="AY609" s="20" t="s">
        <v>161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20" t="s">
        <v>77</v>
      </c>
      <c r="BK609" s="227">
        <f>ROUND(I609*H609,2)</f>
        <v>0</v>
      </c>
      <c r="BL609" s="20" t="s">
        <v>279</v>
      </c>
      <c r="BM609" s="226" t="s">
        <v>3541</v>
      </c>
    </row>
    <row r="610" s="2" customFormat="1" ht="16.5" customHeight="1">
      <c r="A610" s="41"/>
      <c r="B610" s="42"/>
      <c r="C610" s="215" t="s">
        <v>1079</v>
      </c>
      <c r="D610" s="215" t="s">
        <v>163</v>
      </c>
      <c r="E610" s="216" t="s">
        <v>3542</v>
      </c>
      <c r="F610" s="217" t="s">
        <v>3543</v>
      </c>
      <c r="G610" s="218" t="s">
        <v>387</v>
      </c>
      <c r="H610" s="219">
        <v>98</v>
      </c>
      <c r="I610" s="220"/>
      <c r="J610" s="221">
        <f>ROUND(I610*H610,2)</f>
        <v>0</v>
      </c>
      <c r="K610" s="217" t="s">
        <v>167</v>
      </c>
      <c r="L610" s="47"/>
      <c r="M610" s="222" t="s">
        <v>19</v>
      </c>
      <c r="N610" s="223" t="s">
        <v>40</v>
      </c>
      <c r="O610" s="87"/>
      <c r="P610" s="224">
        <f>O610*H610</f>
        <v>0</v>
      </c>
      <c r="Q610" s="224">
        <v>8.0000000000000007E-05</v>
      </c>
      <c r="R610" s="224">
        <f>Q610*H610</f>
        <v>0.0078400000000000015</v>
      </c>
      <c r="S610" s="224">
        <v>0</v>
      </c>
      <c r="T610" s="22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6" t="s">
        <v>279</v>
      </c>
      <c r="AT610" s="226" t="s">
        <v>163</v>
      </c>
      <c r="AU610" s="226" t="s">
        <v>79</v>
      </c>
      <c r="AY610" s="20" t="s">
        <v>161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0" t="s">
        <v>77</v>
      </c>
      <c r="BK610" s="227">
        <f>ROUND(I610*H610,2)</f>
        <v>0</v>
      </c>
      <c r="BL610" s="20" t="s">
        <v>279</v>
      </c>
      <c r="BM610" s="226" t="s">
        <v>3544</v>
      </c>
    </row>
    <row r="611" s="2" customFormat="1">
      <c r="A611" s="41"/>
      <c r="B611" s="42"/>
      <c r="C611" s="43"/>
      <c r="D611" s="228" t="s">
        <v>170</v>
      </c>
      <c r="E611" s="43"/>
      <c r="F611" s="229" t="s">
        <v>3545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170</v>
      </c>
      <c r="AU611" s="20" t="s">
        <v>79</v>
      </c>
    </row>
    <row r="612" s="2" customFormat="1" ht="37.8" customHeight="1">
      <c r="A612" s="41"/>
      <c r="B612" s="42"/>
      <c r="C612" s="271" t="s">
        <v>1084</v>
      </c>
      <c r="D612" s="271" t="s">
        <v>715</v>
      </c>
      <c r="E612" s="272" t="s">
        <v>3546</v>
      </c>
      <c r="F612" s="273" t="s">
        <v>3547</v>
      </c>
      <c r="G612" s="274" t="s">
        <v>387</v>
      </c>
      <c r="H612" s="275">
        <v>98</v>
      </c>
      <c r="I612" s="276"/>
      <c r="J612" s="277">
        <f>ROUND(I612*H612,2)</f>
        <v>0</v>
      </c>
      <c r="K612" s="273" t="s">
        <v>19</v>
      </c>
      <c r="L612" s="278"/>
      <c r="M612" s="279" t="s">
        <v>19</v>
      </c>
      <c r="N612" s="280" t="s">
        <v>40</v>
      </c>
      <c r="O612" s="87"/>
      <c r="P612" s="224">
        <f>O612*H612</f>
        <v>0</v>
      </c>
      <c r="Q612" s="224">
        <v>0.001</v>
      </c>
      <c r="R612" s="224">
        <f>Q612*H612</f>
        <v>0.098000000000000004</v>
      </c>
      <c r="S612" s="224">
        <v>0</v>
      </c>
      <c r="T612" s="225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6" t="s">
        <v>406</v>
      </c>
      <c r="AT612" s="226" t="s">
        <v>715</v>
      </c>
      <c r="AU612" s="226" t="s">
        <v>79</v>
      </c>
      <c r="AY612" s="20" t="s">
        <v>161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20" t="s">
        <v>77</v>
      </c>
      <c r="BK612" s="227">
        <f>ROUND(I612*H612,2)</f>
        <v>0</v>
      </c>
      <c r="BL612" s="20" t="s">
        <v>279</v>
      </c>
      <c r="BM612" s="226" t="s">
        <v>3548</v>
      </c>
    </row>
    <row r="613" s="14" customFormat="1">
      <c r="A613" s="14"/>
      <c r="B613" s="246"/>
      <c r="C613" s="247"/>
      <c r="D613" s="233" t="s">
        <v>178</v>
      </c>
      <c r="E613" s="248" t="s">
        <v>19</v>
      </c>
      <c r="F613" s="249" t="s">
        <v>3527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178</v>
      </c>
      <c r="AU613" s="255" t="s">
        <v>79</v>
      </c>
      <c r="AV613" s="14" t="s">
        <v>77</v>
      </c>
      <c r="AW613" s="14" t="s">
        <v>31</v>
      </c>
      <c r="AX613" s="14" t="s">
        <v>69</v>
      </c>
      <c r="AY613" s="255" t="s">
        <v>161</v>
      </c>
    </row>
    <row r="614" s="14" customFormat="1">
      <c r="A614" s="14"/>
      <c r="B614" s="246"/>
      <c r="C614" s="247"/>
      <c r="D614" s="233" t="s">
        <v>178</v>
      </c>
      <c r="E614" s="248" t="s">
        <v>19</v>
      </c>
      <c r="F614" s="249" t="s">
        <v>3528</v>
      </c>
      <c r="G614" s="247"/>
      <c r="H614" s="248" t="s">
        <v>19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178</v>
      </c>
      <c r="AU614" s="255" t="s">
        <v>79</v>
      </c>
      <c r="AV614" s="14" t="s">
        <v>77</v>
      </c>
      <c r="AW614" s="14" t="s">
        <v>31</v>
      </c>
      <c r="AX614" s="14" t="s">
        <v>69</v>
      </c>
      <c r="AY614" s="255" t="s">
        <v>161</v>
      </c>
    </row>
    <row r="615" s="13" customFormat="1">
      <c r="A615" s="13"/>
      <c r="B615" s="235"/>
      <c r="C615" s="236"/>
      <c r="D615" s="233" t="s">
        <v>178</v>
      </c>
      <c r="E615" s="237" t="s">
        <v>19</v>
      </c>
      <c r="F615" s="238" t="s">
        <v>79</v>
      </c>
      <c r="G615" s="236"/>
      <c r="H615" s="239">
        <v>2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178</v>
      </c>
      <c r="AU615" s="245" t="s">
        <v>79</v>
      </c>
      <c r="AV615" s="13" t="s">
        <v>79</v>
      </c>
      <c r="AW615" s="13" t="s">
        <v>31</v>
      </c>
      <c r="AX615" s="13" t="s">
        <v>69</v>
      </c>
      <c r="AY615" s="245" t="s">
        <v>161</v>
      </c>
    </row>
    <row r="616" s="14" customFormat="1">
      <c r="A616" s="14"/>
      <c r="B616" s="246"/>
      <c r="C616" s="247"/>
      <c r="D616" s="233" t="s">
        <v>178</v>
      </c>
      <c r="E616" s="248" t="s">
        <v>19</v>
      </c>
      <c r="F616" s="249" t="s">
        <v>3506</v>
      </c>
      <c r="G616" s="247"/>
      <c r="H616" s="248" t="s">
        <v>19</v>
      </c>
      <c r="I616" s="250"/>
      <c r="J616" s="247"/>
      <c r="K616" s="247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178</v>
      </c>
      <c r="AU616" s="255" t="s">
        <v>79</v>
      </c>
      <c r="AV616" s="14" t="s">
        <v>77</v>
      </c>
      <c r="AW616" s="14" t="s">
        <v>31</v>
      </c>
      <c r="AX616" s="14" t="s">
        <v>69</v>
      </c>
      <c r="AY616" s="255" t="s">
        <v>161</v>
      </c>
    </row>
    <row r="617" s="13" customFormat="1">
      <c r="A617" s="13"/>
      <c r="B617" s="235"/>
      <c r="C617" s="236"/>
      <c r="D617" s="233" t="s">
        <v>178</v>
      </c>
      <c r="E617" s="237" t="s">
        <v>19</v>
      </c>
      <c r="F617" s="238" t="s">
        <v>77</v>
      </c>
      <c r="G617" s="236"/>
      <c r="H617" s="239">
        <v>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178</v>
      </c>
      <c r="AU617" s="245" t="s">
        <v>79</v>
      </c>
      <c r="AV617" s="13" t="s">
        <v>79</v>
      </c>
      <c r="AW617" s="13" t="s">
        <v>31</v>
      </c>
      <c r="AX617" s="13" t="s">
        <v>69</v>
      </c>
      <c r="AY617" s="245" t="s">
        <v>161</v>
      </c>
    </row>
    <row r="618" s="14" customFormat="1">
      <c r="A618" s="14"/>
      <c r="B618" s="246"/>
      <c r="C618" s="247"/>
      <c r="D618" s="233" t="s">
        <v>178</v>
      </c>
      <c r="E618" s="248" t="s">
        <v>19</v>
      </c>
      <c r="F618" s="249" t="s">
        <v>3530</v>
      </c>
      <c r="G618" s="247"/>
      <c r="H618" s="248" t="s">
        <v>19</v>
      </c>
      <c r="I618" s="250"/>
      <c r="J618" s="247"/>
      <c r="K618" s="247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178</v>
      </c>
      <c r="AU618" s="255" t="s">
        <v>79</v>
      </c>
      <c r="AV618" s="14" t="s">
        <v>77</v>
      </c>
      <c r="AW618" s="14" t="s">
        <v>31</v>
      </c>
      <c r="AX618" s="14" t="s">
        <v>69</v>
      </c>
      <c r="AY618" s="255" t="s">
        <v>161</v>
      </c>
    </row>
    <row r="619" s="13" customFormat="1">
      <c r="A619" s="13"/>
      <c r="B619" s="235"/>
      <c r="C619" s="236"/>
      <c r="D619" s="233" t="s">
        <v>178</v>
      </c>
      <c r="E619" s="237" t="s">
        <v>19</v>
      </c>
      <c r="F619" s="238" t="s">
        <v>3549</v>
      </c>
      <c r="G619" s="236"/>
      <c r="H619" s="239">
        <v>2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178</v>
      </c>
      <c r="AU619" s="245" t="s">
        <v>79</v>
      </c>
      <c r="AV619" s="13" t="s">
        <v>79</v>
      </c>
      <c r="AW619" s="13" t="s">
        <v>31</v>
      </c>
      <c r="AX619" s="13" t="s">
        <v>69</v>
      </c>
      <c r="AY619" s="245" t="s">
        <v>161</v>
      </c>
    </row>
    <row r="620" s="14" customFormat="1">
      <c r="A620" s="14"/>
      <c r="B620" s="246"/>
      <c r="C620" s="247"/>
      <c r="D620" s="233" t="s">
        <v>178</v>
      </c>
      <c r="E620" s="248" t="s">
        <v>19</v>
      </c>
      <c r="F620" s="249" t="s">
        <v>3508</v>
      </c>
      <c r="G620" s="247"/>
      <c r="H620" s="248" t="s">
        <v>19</v>
      </c>
      <c r="I620" s="250"/>
      <c r="J620" s="247"/>
      <c r="K620" s="247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178</v>
      </c>
      <c r="AU620" s="255" t="s">
        <v>79</v>
      </c>
      <c r="AV620" s="14" t="s">
        <v>77</v>
      </c>
      <c r="AW620" s="14" t="s">
        <v>31</v>
      </c>
      <c r="AX620" s="14" t="s">
        <v>69</v>
      </c>
      <c r="AY620" s="255" t="s">
        <v>161</v>
      </c>
    </row>
    <row r="621" s="13" customFormat="1">
      <c r="A621" s="13"/>
      <c r="B621" s="235"/>
      <c r="C621" s="236"/>
      <c r="D621" s="233" t="s">
        <v>178</v>
      </c>
      <c r="E621" s="237" t="s">
        <v>19</v>
      </c>
      <c r="F621" s="238" t="s">
        <v>77</v>
      </c>
      <c r="G621" s="236"/>
      <c r="H621" s="239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178</v>
      </c>
      <c r="AU621" s="245" t="s">
        <v>79</v>
      </c>
      <c r="AV621" s="13" t="s">
        <v>79</v>
      </c>
      <c r="AW621" s="13" t="s">
        <v>31</v>
      </c>
      <c r="AX621" s="13" t="s">
        <v>69</v>
      </c>
      <c r="AY621" s="245" t="s">
        <v>161</v>
      </c>
    </row>
    <row r="622" s="14" customFormat="1">
      <c r="A622" s="14"/>
      <c r="B622" s="246"/>
      <c r="C622" s="247"/>
      <c r="D622" s="233" t="s">
        <v>178</v>
      </c>
      <c r="E622" s="248" t="s">
        <v>19</v>
      </c>
      <c r="F622" s="249" t="s">
        <v>3509</v>
      </c>
      <c r="G622" s="247"/>
      <c r="H622" s="248" t="s">
        <v>19</v>
      </c>
      <c r="I622" s="250"/>
      <c r="J622" s="247"/>
      <c r="K622" s="247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178</v>
      </c>
      <c r="AU622" s="255" t="s">
        <v>79</v>
      </c>
      <c r="AV622" s="14" t="s">
        <v>77</v>
      </c>
      <c r="AW622" s="14" t="s">
        <v>31</v>
      </c>
      <c r="AX622" s="14" t="s">
        <v>69</v>
      </c>
      <c r="AY622" s="255" t="s">
        <v>161</v>
      </c>
    </row>
    <row r="623" s="13" customFormat="1">
      <c r="A623" s="13"/>
      <c r="B623" s="235"/>
      <c r="C623" s="236"/>
      <c r="D623" s="233" t="s">
        <v>178</v>
      </c>
      <c r="E623" s="237" t="s">
        <v>19</v>
      </c>
      <c r="F623" s="238" t="s">
        <v>77</v>
      </c>
      <c r="G623" s="236"/>
      <c r="H623" s="239">
        <v>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178</v>
      </c>
      <c r="AU623" s="245" t="s">
        <v>79</v>
      </c>
      <c r="AV623" s="13" t="s">
        <v>79</v>
      </c>
      <c r="AW623" s="13" t="s">
        <v>31</v>
      </c>
      <c r="AX623" s="13" t="s">
        <v>69</v>
      </c>
      <c r="AY623" s="245" t="s">
        <v>161</v>
      </c>
    </row>
    <row r="624" s="14" customFormat="1">
      <c r="A624" s="14"/>
      <c r="B624" s="246"/>
      <c r="C624" s="247"/>
      <c r="D624" s="233" t="s">
        <v>178</v>
      </c>
      <c r="E624" s="248" t="s">
        <v>19</v>
      </c>
      <c r="F624" s="249" t="s">
        <v>3510</v>
      </c>
      <c r="G624" s="247"/>
      <c r="H624" s="248" t="s">
        <v>19</v>
      </c>
      <c r="I624" s="250"/>
      <c r="J624" s="247"/>
      <c r="K624" s="247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178</v>
      </c>
      <c r="AU624" s="255" t="s">
        <v>79</v>
      </c>
      <c r="AV624" s="14" t="s">
        <v>77</v>
      </c>
      <c r="AW624" s="14" t="s">
        <v>31</v>
      </c>
      <c r="AX624" s="14" t="s">
        <v>69</v>
      </c>
      <c r="AY624" s="255" t="s">
        <v>161</v>
      </c>
    </row>
    <row r="625" s="13" customFormat="1">
      <c r="A625" s="13"/>
      <c r="B625" s="235"/>
      <c r="C625" s="236"/>
      <c r="D625" s="233" t="s">
        <v>178</v>
      </c>
      <c r="E625" s="237" t="s">
        <v>19</v>
      </c>
      <c r="F625" s="238" t="s">
        <v>77</v>
      </c>
      <c r="G625" s="236"/>
      <c r="H625" s="239">
        <v>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178</v>
      </c>
      <c r="AU625" s="245" t="s">
        <v>79</v>
      </c>
      <c r="AV625" s="13" t="s">
        <v>79</v>
      </c>
      <c r="AW625" s="13" t="s">
        <v>31</v>
      </c>
      <c r="AX625" s="13" t="s">
        <v>69</v>
      </c>
      <c r="AY625" s="245" t="s">
        <v>161</v>
      </c>
    </row>
    <row r="626" s="14" customFormat="1">
      <c r="A626" s="14"/>
      <c r="B626" s="246"/>
      <c r="C626" s="247"/>
      <c r="D626" s="233" t="s">
        <v>178</v>
      </c>
      <c r="E626" s="248" t="s">
        <v>19</v>
      </c>
      <c r="F626" s="249" t="s">
        <v>3511</v>
      </c>
      <c r="G626" s="247"/>
      <c r="H626" s="248" t="s">
        <v>19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178</v>
      </c>
      <c r="AU626" s="255" t="s">
        <v>79</v>
      </c>
      <c r="AV626" s="14" t="s">
        <v>77</v>
      </c>
      <c r="AW626" s="14" t="s">
        <v>31</v>
      </c>
      <c r="AX626" s="14" t="s">
        <v>69</v>
      </c>
      <c r="AY626" s="255" t="s">
        <v>161</v>
      </c>
    </row>
    <row r="627" s="13" customFormat="1">
      <c r="A627" s="13"/>
      <c r="B627" s="235"/>
      <c r="C627" s="236"/>
      <c r="D627" s="233" t="s">
        <v>178</v>
      </c>
      <c r="E627" s="237" t="s">
        <v>19</v>
      </c>
      <c r="F627" s="238" t="s">
        <v>77</v>
      </c>
      <c r="G627" s="236"/>
      <c r="H627" s="239">
        <v>1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178</v>
      </c>
      <c r="AU627" s="245" t="s">
        <v>79</v>
      </c>
      <c r="AV627" s="13" t="s">
        <v>79</v>
      </c>
      <c r="AW627" s="13" t="s">
        <v>31</v>
      </c>
      <c r="AX627" s="13" t="s">
        <v>69</v>
      </c>
      <c r="AY627" s="245" t="s">
        <v>161</v>
      </c>
    </row>
    <row r="628" s="16" customFormat="1">
      <c r="A628" s="16"/>
      <c r="B628" s="281"/>
      <c r="C628" s="282"/>
      <c r="D628" s="233" t="s">
        <v>178</v>
      </c>
      <c r="E628" s="283" t="s">
        <v>19</v>
      </c>
      <c r="F628" s="284" t="s">
        <v>2225</v>
      </c>
      <c r="G628" s="282"/>
      <c r="H628" s="285">
        <v>9</v>
      </c>
      <c r="I628" s="286"/>
      <c r="J628" s="282"/>
      <c r="K628" s="282"/>
      <c r="L628" s="287"/>
      <c r="M628" s="288"/>
      <c r="N628" s="289"/>
      <c r="O628" s="289"/>
      <c r="P628" s="289"/>
      <c r="Q628" s="289"/>
      <c r="R628" s="289"/>
      <c r="S628" s="289"/>
      <c r="T628" s="290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91" t="s">
        <v>178</v>
      </c>
      <c r="AU628" s="291" t="s">
        <v>79</v>
      </c>
      <c r="AV628" s="16" t="s">
        <v>180</v>
      </c>
      <c r="AW628" s="16" t="s">
        <v>31</v>
      </c>
      <c r="AX628" s="16" t="s">
        <v>69</v>
      </c>
      <c r="AY628" s="291" t="s">
        <v>161</v>
      </c>
    </row>
    <row r="629" s="14" customFormat="1">
      <c r="A629" s="14"/>
      <c r="B629" s="246"/>
      <c r="C629" s="247"/>
      <c r="D629" s="233" t="s">
        <v>178</v>
      </c>
      <c r="E629" s="248" t="s">
        <v>19</v>
      </c>
      <c r="F629" s="249" t="s">
        <v>3179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178</v>
      </c>
      <c r="AU629" s="255" t="s">
        <v>79</v>
      </c>
      <c r="AV629" s="14" t="s">
        <v>77</v>
      </c>
      <c r="AW629" s="14" t="s">
        <v>31</v>
      </c>
      <c r="AX629" s="14" t="s">
        <v>69</v>
      </c>
      <c r="AY629" s="255" t="s">
        <v>161</v>
      </c>
    </row>
    <row r="630" s="14" customFormat="1">
      <c r="A630" s="14"/>
      <c r="B630" s="246"/>
      <c r="C630" s="247"/>
      <c r="D630" s="233" t="s">
        <v>178</v>
      </c>
      <c r="E630" s="248" t="s">
        <v>19</v>
      </c>
      <c r="F630" s="249" t="s">
        <v>3181</v>
      </c>
      <c r="G630" s="247"/>
      <c r="H630" s="248" t="s">
        <v>19</v>
      </c>
      <c r="I630" s="250"/>
      <c r="J630" s="247"/>
      <c r="K630" s="247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178</v>
      </c>
      <c r="AU630" s="255" t="s">
        <v>79</v>
      </c>
      <c r="AV630" s="14" t="s">
        <v>77</v>
      </c>
      <c r="AW630" s="14" t="s">
        <v>31</v>
      </c>
      <c r="AX630" s="14" t="s">
        <v>69</v>
      </c>
      <c r="AY630" s="255" t="s">
        <v>161</v>
      </c>
    </row>
    <row r="631" s="13" customFormat="1">
      <c r="A631" s="13"/>
      <c r="B631" s="235"/>
      <c r="C631" s="236"/>
      <c r="D631" s="233" t="s">
        <v>178</v>
      </c>
      <c r="E631" s="237" t="s">
        <v>19</v>
      </c>
      <c r="F631" s="238" t="s">
        <v>343</v>
      </c>
      <c r="G631" s="236"/>
      <c r="H631" s="239">
        <v>24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178</v>
      </c>
      <c r="AU631" s="245" t="s">
        <v>79</v>
      </c>
      <c r="AV631" s="13" t="s">
        <v>79</v>
      </c>
      <c r="AW631" s="13" t="s">
        <v>31</v>
      </c>
      <c r="AX631" s="13" t="s">
        <v>69</v>
      </c>
      <c r="AY631" s="245" t="s">
        <v>161</v>
      </c>
    </row>
    <row r="632" s="14" customFormat="1">
      <c r="A632" s="14"/>
      <c r="B632" s="246"/>
      <c r="C632" s="247"/>
      <c r="D632" s="233" t="s">
        <v>178</v>
      </c>
      <c r="E632" s="248" t="s">
        <v>19</v>
      </c>
      <c r="F632" s="249" t="s">
        <v>3183</v>
      </c>
      <c r="G632" s="247"/>
      <c r="H632" s="248" t="s">
        <v>19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178</v>
      </c>
      <c r="AU632" s="255" t="s">
        <v>79</v>
      </c>
      <c r="AV632" s="14" t="s">
        <v>77</v>
      </c>
      <c r="AW632" s="14" t="s">
        <v>31</v>
      </c>
      <c r="AX632" s="14" t="s">
        <v>69</v>
      </c>
      <c r="AY632" s="255" t="s">
        <v>161</v>
      </c>
    </row>
    <row r="633" s="13" customFormat="1">
      <c r="A633" s="13"/>
      <c r="B633" s="235"/>
      <c r="C633" s="236"/>
      <c r="D633" s="233" t="s">
        <v>178</v>
      </c>
      <c r="E633" s="237" t="s">
        <v>19</v>
      </c>
      <c r="F633" s="238" t="s">
        <v>332</v>
      </c>
      <c r="G633" s="236"/>
      <c r="H633" s="239">
        <v>22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178</v>
      </c>
      <c r="AU633" s="245" t="s">
        <v>79</v>
      </c>
      <c r="AV633" s="13" t="s">
        <v>79</v>
      </c>
      <c r="AW633" s="13" t="s">
        <v>31</v>
      </c>
      <c r="AX633" s="13" t="s">
        <v>69</v>
      </c>
      <c r="AY633" s="245" t="s">
        <v>161</v>
      </c>
    </row>
    <row r="634" s="14" customFormat="1">
      <c r="A634" s="14"/>
      <c r="B634" s="246"/>
      <c r="C634" s="247"/>
      <c r="D634" s="233" t="s">
        <v>178</v>
      </c>
      <c r="E634" s="248" t="s">
        <v>19</v>
      </c>
      <c r="F634" s="249" t="s">
        <v>3185</v>
      </c>
      <c r="G634" s="247"/>
      <c r="H634" s="248" t="s">
        <v>19</v>
      </c>
      <c r="I634" s="250"/>
      <c r="J634" s="247"/>
      <c r="K634" s="247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178</v>
      </c>
      <c r="AU634" s="255" t="s">
        <v>79</v>
      </c>
      <c r="AV634" s="14" t="s">
        <v>77</v>
      </c>
      <c r="AW634" s="14" t="s">
        <v>31</v>
      </c>
      <c r="AX634" s="14" t="s">
        <v>69</v>
      </c>
      <c r="AY634" s="255" t="s">
        <v>161</v>
      </c>
    </row>
    <row r="635" s="13" customFormat="1">
      <c r="A635" s="13"/>
      <c r="B635" s="235"/>
      <c r="C635" s="236"/>
      <c r="D635" s="233" t="s">
        <v>178</v>
      </c>
      <c r="E635" s="237" t="s">
        <v>19</v>
      </c>
      <c r="F635" s="238" t="s">
        <v>332</v>
      </c>
      <c r="G635" s="236"/>
      <c r="H635" s="239">
        <v>22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178</v>
      </c>
      <c r="AU635" s="245" t="s">
        <v>79</v>
      </c>
      <c r="AV635" s="13" t="s">
        <v>79</v>
      </c>
      <c r="AW635" s="13" t="s">
        <v>31</v>
      </c>
      <c r="AX635" s="13" t="s">
        <v>69</v>
      </c>
      <c r="AY635" s="245" t="s">
        <v>161</v>
      </c>
    </row>
    <row r="636" s="14" customFormat="1">
      <c r="A636" s="14"/>
      <c r="B636" s="246"/>
      <c r="C636" s="247"/>
      <c r="D636" s="233" t="s">
        <v>178</v>
      </c>
      <c r="E636" s="248" t="s">
        <v>19</v>
      </c>
      <c r="F636" s="249" t="s">
        <v>3186</v>
      </c>
      <c r="G636" s="247"/>
      <c r="H636" s="248" t="s">
        <v>19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178</v>
      </c>
      <c r="AU636" s="255" t="s">
        <v>79</v>
      </c>
      <c r="AV636" s="14" t="s">
        <v>77</v>
      </c>
      <c r="AW636" s="14" t="s">
        <v>31</v>
      </c>
      <c r="AX636" s="14" t="s">
        <v>69</v>
      </c>
      <c r="AY636" s="255" t="s">
        <v>161</v>
      </c>
    </row>
    <row r="637" s="13" customFormat="1">
      <c r="A637" s="13"/>
      <c r="B637" s="235"/>
      <c r="C637" s="236"/>
      <c r="D637" s="233" t="s">
        <v>178</v>
      </c>
      <c r="E637" s="237" t="s">
        <v>19</v>
      </c>
      <c r="F637" s="238" t="s">
        <v>337</v>
      </c>
      <c r="G637" s="236"/>
      <c r="H637" s="239">
        <v>23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178</v>
      </c>
      <c r="AU637" s="245" t="s">
        <v>79</v>
      </c>
      <c r="AV637" s="13" t="s">
        <v>79</v>
      </c>
      <c r="AW637" s="13" t="s">
        <v>31</v>
      </c>
      <c r="AX637" s="13" t="s">
        <v>69</v>
      </c>
      <c r="AY637" s="245" t="s">
        <v>161</v>
      </c>
    </row>
    <row r="638" s="14" customFormat="1">
      <c r="A638" s="14"/>
      <c r="B638" s="246"/>
      <c r="C638" s="247"/>
      <c r="D638" s="233" t="s">
        <v>178</v>
      </c>
      <c r="E638" s="248" t="s">
        <v>19</v>
      </c>
      <c r="F638" s="249" t="s">
        <v>3188</v>
      </c>
      <c r="G638" s="247"/>
      <c r="H638" s="248" t="s">
        <v>19</v>
      </c>
      <c r="I638" s="250"/>
      <c r="J638" s="247"/>
      <c r="K638" s="247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178</v>
      </c>
      <c r="AU638" s="255" t="s">
        <v>79</v>
      </c>
      <c r="AV638" s="14" t="s">
        <v>77</v>
      </c>
      <c r="AW638" s="14" t="s">
        <v>31</v>
      </c>
      <c r="AX638" s="14" t="s">
        <v>69</v>
      </c>
      <c r="AY638" s="255" t="s">
        <v>161</v>
      </c>
    </row>
    <row r="639" s="13" customFormat="1">
      <c r="A639" s="13"/>
      <c r="B639" s="235"/>
      <c r="C639" s="236"/>
      <c r="D639" s="233" t="s">
        <v>178</v>
      </c>
      <c r="E639" s="237" t="s">
        <v>19</v>
      </c>
      <c r="F639" s="238" t="s">
        <v>79</v>
      </c>
      <c r="G639" s="236"/>
      <c r="H639" s="239">
        <v>2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178</v>
      </c>
      <c r="AU639" s="245" t="s">
        <v>79</v>
      </c>
      <c r="AV639" s="13" t="s">
        <v>79</v>
      </c>
      <c r="AW639" s="13" t="s">
        <v>31</v>
      </c>
      <c r="AX639" s="13" t="s">
        <v>69</v>
      </c>
      <c r="AY639" s="245" t="s">
        <v>161</v>
      </c>
    </row>
    <row r="640" s="16" customFormat="1">
      <c r="A640" s="16"/>
      <c r="B640" s="281"/>
      <c r="C640" s="282"/>
      <c r="D640" s="233" t="s">
        <v>178</v>
      </c>
      <c r="E640" s="283" t="s">
        <v>19</v>
      </c>
      <c r="F640" s="284" t="s">
        <v>2225</v>
      </c>
      <c r="G640" s="282"/>
      <c r="H640" s="285">
        <v>93</v>
      </c>
      <c r="I640" s="286"/>
      <c r="J640" s="282"/>
      <c r="K640" s="282"/>
      <c r="L640" s="287"/>
      <c r="M640" s="288"/>
      <c r="N640" s="289"/>
      <c r="O640" s="289"/>
      <c r="P640" s="289"/>
      <c r="Q640" s="289"/>
      <c r="R640" s="289"/>
      <c r="S640" s="289"/>
      <c r="T640" s="290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91" t="s">
        <v>178</v>
      </c>
      <c r="AU640" s="291" t="s">
        <v>79</v>
      </c>
      <c r="AV640" s="16" t="s">
        <v>180</v>
      </c>
      <c r="AW640" s="16" t="s">
        <v>31</v>
      </c>
      <c r="AX640" s="16" t="s">
        <v>69</v>
      </c>
      <c r="AY640" s="291" t="s">
        <v>161</v>
      </c>
    </row>
    <row r="641" s="13" customFormat="1">
      <c r="A641" s="13"/>
      <c r="B641" s="235"/>
      <c r="C641" s="236"/>
      <c r="D641" s="233" t="s">
        <v>178</v>
      </c>
      <c r="E641" s="237" t="s">
        <v>19</v>
      </c>
      <c r="F641" s="238" t="s">
        <v>3550</v>
      </c>
      <c r="G641" s="236"/>
      <c r="H641" s="239">
        <v>-4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178</v>
      </c>
      <c r="AU641" s="245" t="s">
        <v>79</v>
      </c>
      <c r="AV641" s="13" t="s">
        <v>79</v>
      </c>
      <c r="AW641" s="13" t="s">
        <v>31</v>
      </c>
      <c r="AX641" s="13" t="s">
        <v>69</v>
      </c>
      <c r="AY641" s="245" t="s">
        <v>161</v>
      </c>
    </row>
    <row r="642" s="15" customFormat="1">
      <c r="A642" s="15"/>
      <c r="B642" s="256"/>
      <c r="C642" s="257"/>
      <c r="D642" s="233" t="s">
        <v>178</v>
      </c>
      <c r="E642" s="258" t="s">
        <v>19</v>
      </c>
      <c r="F642" s="259" t="s">
        <v>221</v>
      </c>
      <c r="G642" s="257"/>
      <c r="H642" s="260">
        <v>98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6" t="s">
        <v>178</v>
      </c>
      <c r="AU642" s="266" t="s">
        <v>79</v>
      </c>
      <c r="AV642" s="15" t="s">
        <v>168</v>
      </c>
      <c r="AW642" s="15" t="s">
        <v>31</v>
      </c>
      <c r="AX642" s="15" t="s">
        <v>77</v>
      </c>
      <c r="AY642" s="266" t="s">
        <v>161</v>
      </c>
    </row>
    <row r="643" s="2" customFormat="1" ht="37.8" customHeight="1">
      <c r="A643" s="41"/>
      <c r="B643" s="42"/>
      <c r="C643" s="271" t="s">
        <v>1089</v>
      </c>
      <c r="D643" s="271" t="s">
        <v>715</v>
      </c>
      <c r="E643" s="272" t="s">
        <v>3551</v>
      </c>
      <c r="F643" s="273" t="s">
        <v>3552</v>
      </c>
      <c r="G643" s="274" t="s">
        <v>387</v>
      </c>
      <c r="H643" s="275">
        <v>9</v>
      </c>
      <c r="I643" s="276"/>
      <c r="J643" s="277">
        <f>ROUND(I643*H643,2)</f>
        <v>0</v>
      </c>
      <c r="K643" s="273" t="s">
        <v>19</v>
      </c>
      <c r="L643" s="278"/>
      <c r="M643" s="279" t="s">
        <v>19</v>
      </c>
      <c r="N643" s="280" t="s">
        <v>40</v>
      </c>
      <c r="O643" s="87"/>
      <c r="P643" s="224">
        <f>O643*H643</f>
        <v>0</v>
      </c>
      <c r="Q643" s="224">
        <v>0.001</v>
      </c>
      <c r="R643" s="224">
        <f>Q643*H643</f>
        <v>0.0090000000000000011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406</v>
      </c>
      <c r="AT643" s="226" t="s">
        <v>715</v>
      </c>
      <c r="AU643" s="226" t="s">
        <v>79</v>
      </c>
      <c r="AY643" s="20" t="s">
        <v>161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77</v>
      </c>
      <c r="BK643" s="227">
        <f>ROUND(I643*H643,2)</f>
        <v>0</v>
      </c>
      <c r="BL643" s="20" t="s">
        <v>279</v>
      </c>
      <c r="BM643" s="226" t="s">
        <v>3553</v>
      </c>
    </row>
    <row r="644" s="14" customFormat="1">
      <c r="A644" s="14"/>
      <c r="B644" s="246"/>
      <c r="C644" s="247"/>
      <c r="D644" s="233" t="s">
        <v>178</v>
      </c>
      <c r="E644" s="248" t="s">
        <v>19</v>
      </c>
      <c r="F644" s="249" t="s">
        <v>3527</v>
      </c>
      <c r="G644" s="247"/>
      <c r="H644" s="248" t="s">
        <v>19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178</v>
      </c>
      <c r="AU644" s="255" t="s">
        <v>79</v>
      </c>
      <c r="AV644" s="14" t="s">
        <v>77</v>
      </c>
      <c r="AW644" s="14" t="s">
        <v>31</v>
      </c>
      <c r="AX644" s="14" t="s">
        <v>69</v>
      </c>
      <c r="AY644" s="255" t="s">
        <v>161</v>
      </c>
    </row>
    <row r="645" s="14" customFormat="1">
      <c r="A645" s="14"/>
      <c r="B645" s="246"/>
      <c r="C645" s="247"/>
      <c r="D645" s="233" t="s">
        <v>178</v>
      </c>
      <c r="E645" s="248" t="s">
        <v>19</v>
      </c>
      <c r="F645" s="249" t="s">
        <v>3554</v>
      </c>
      <c r="G645" s="247"/>
      <c r="H645" s="248" t="s">
        <v>19</v>
      </c>
      <c r="I645" s="250"/>
      <c r="J645" s="247"/>
      <c r="K645" s="247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178</v>
      </c>
      <c r="AU645" s="255" t="s">
        <v>79</v>
      </c>
      <c r="AV645" s="14" t="s">
        <v>77</v>
      </c>
      <c r="AW645" s="14" t="s">
        <v>31</v>
      </c>
      <c r="AX645" s="14" t="s">
        <v>69</v>
      </c>
      <c r="AY645" s="255" t="s">
        <v>161</v>
      </c>
    </row>
    <row r="646" s="13" customFormat="1">
      <c r="A646" s="13"/>
      <c r="B646" s="235"/>
      <c r="C646" s="236"/>
      <c r="D646" s="233" t="s">
        <v>178</v>
      </c>
      <c r="E646" s="237" t="s">
        <v>19</v>
      </c>
      <c r="F646" s="238" t="s">
        <v>77</v>
      </c>
      <c r="G646" s="236"/>
      <c r="H646" s="239">
        <v>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178</v>
      </c>
      <c r="AU646" s="245" t="s">
        <v>79</v>
      </c>
      <c r="AV646" s="13" t="s">
        <v>79</v>
      </c>
      <c r="AW646" s="13" t="s">
        <v>31</v>
      </c>
      <c r="AX646" s="13" t="s">
        <v>69</v>
      </c>
      <c r="AY646" s="245" t="s">
        <v>161</v>
      </c>
    </row>
    <row r="647" s="14" customFormat="1">
      <c r="A647" s="14"/>
      <c r="B647" s="246"/>
      <c r="C647" s="247"/>
      <c r="D647" s="233" t="s">
        <v>178</v>
      </c>
      <c r="E647" s="248" t="s">
        <v>19</v>
      </c>
      <c r="F647" s="249" t="s">
        <v>3555</v>
      </c>
      <c r="G647" s="247"/>
      <c r="H647" s="248" t="s">
        <v>19</v>
      </c>
      <c r="I647" s="250"/>
      <c r="J647" s="247"/>
      <c r="K647" s="247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178</v>
      </c>
      <c r="AU647" s="255" t="s">
        <v>79</v>
      </c>
      <c r="AV647" s="14" t="s">
        <v>77</v>
      </c>
      <c r="AW647" s="14" t="s">
        <v>31</v>
      </c>
      <c r="AX647" s="14" t="s">
        <v>69</v>
      </c>
      <c r="AY647" s="255" t="s">
        <v>161</v>
      </c>
    </row>
    <row r="648" s="13" customFormat="1">
      <c r="A648" s="13"/>
      <c r="B648" s="235"/>
      <c r="C648" s="236"/>
      <c r="D648" s="233" t="s">
        <v>178</v>
      </c>
      <c r="E648" s="237" t="s">
        <v>19</v>
      </c>
      <c r="F648" s="238" t="s">
        <v>77</v>
      </c>
      <c r="G648" s="236"/>
      <c r="H648" s="239">
        <v>1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178</v>
      </c>
      <c r="AU648" s="245" t="s">
        <v>79</v>
      </c>
      <c r="AV648" s="13" t="s">
        <v>79</v>
      </c>
      <c r="AW648" s="13" t="s">
        <v>31</v>
      </c>
      <c r="AX648" s="13" t="s">
        <v>69</v>
      </c>
      <c r="AY648" s="245" t="s">
        <v>161</v>
      </c>
    </row>
    <row r="649" s="14" customFormat="1">
      <c r="A649" s="14"/>
      <c r="B649" s="246"/>
      <c r="C649" s="247"/>
      <c r="D649" s="233" t="s">
        <v>178</v>
      </c>
      <c r="E649" s="248" t="s">
        <v>19</v>
      </c>
      <c r="F649" s="249" t="s">
        <v>3556</v>
      </c>
      <c r="G649" s="247"/>
      <c r="H649" s="248" t="s">
        <v>19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178</v>
      </c>
      <c r="AU649" s="255" t="s">
        <v>79</v>
      </c>
      <c r="AV649" s="14" t="s">
        <v>77</v>
      </c>
      <c r="AW649" s="14" t="s">
        <v>31</v>
      </c>
      <c r="AX649" s="14" t="s">
        <v>69</v>
      </c>
      <c r="AY649" s="255" t="s">
        <v>161</v>
      </c>
    </row>
    <row r="650" s="13" customFormat="1">
      <c r="A650" s="13"/>
      <c r="B650" s="235"/>
      <c r="C650" s="236"/>
      <c r="D650" s="233" t="s">
        <v>178</v>
      </c>
      <c r="E650" s="237" t="s">
        <v>19</v>
      </c>
      <c r="F650" s="238" t="s">
        <v>77</v>
      </c>
      <c r="G650" s="236"/>
      <c r="H650" s="239">
        <v>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178</v>
      </c>
      <c r="AU650" s="245" t="s">
        <v>79</v>
      </c>
      <c r="AV650" s="13" t="s">
        <v>79</v>
      </c>
      <c r="AW650" s="13" t="s">
        <v>31</v>
      </c>
      <c r="AX650" s="13" t="s">
        <v>69</v>
      </c>
      <c r="AY650" s="245" t="s">
        <v>161</v>
      </c>
    </row>
    <row r="651" s="14" customFormat="1">
      <c r="A651" s="14"/>
      <c r="B651" s="246"/>
      <c r="C651" s="247"/>
      <c r="D651" s="233" t="s">
        <v>178</v>
      </c>
      <c r="E651" s="248" t="s">
        <v>19</v>
      </c>
      <c r="F651" s="249" t="s">
        <v>3557</v>
      </c>
      <c r="G651" s="247"/>
      <c r="H651" s="248" t="s">
        <v>19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178</v>
      </c>
      <c r="AU651" s="255" t="s">
        <v>79</v>
      </c>
      <c r="AV651" s="14" t="s">
        <v>77</v>
      </c>
      <c r="AW651" s="14" t="s">
        <v>31</v>
      </c>
      <c r="AX651" s="14" t="s">
        <v>69</v>
      </c>
      <c r="AY651" s="255" t="s">
        <v>161</v>
      </c>
    </row>
    <row r="652" s="13" customFormat="1">
      <c r="A652" s="13"/>
      <c r="B652" s="235"/>
      <c r="C652" s="236"/>
      <c r="D652" s="233" t="s">
        <v>178</v>
      </c>
      <c r="E652" s="237" t="s">
        <v>19</v>
      </c>
      <c r="F652" s="238" t="s">
        <v>3558</v>
      </c>
      <c r="G652" s="236"/>
      <c r="H652" s="239">
        <v>4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178</v>
      </c>
      <c r="AU652" s="245" t="s">
        <v>79</v>
      </c>
      <c r="AV652" s="13" t="s">
        <v>79</v>
      </c>
      <c r="AW652" s="13" t="s">
        <v>31</v>
      </c>
      <c r="AX652" s="13" t="s">
        <v>69</v>
      </c>
      <c r="AY652" s="245" t="s">
        <v>161</v>
      </c>
    </row>
    <row r="653" s="14" customFormat="1">
      <c r="A653" s="14"/>
      <c r="B653" s="246"/>
      <c r="C653" s="247"/>
      <c r="D653" s="233" t="s">
        <v>178</v>
      </c>
      <c r="E653" s="248" t="s">
        <v>19</v>
      </c>
      <c r="F653" s="249" t="s">
        <v>3559</v>
      </c>
      <c r="G653" s="247"/>
      <c r="H653" s="248" t="s">
        <v>19</v>
      </c>
      <c r="I653" s="250"/>
      <c r="J653" s="247"/>
      <c r="K653" s="247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178</v>
      </c>
      <c r="AU653" s="255" t="s">
        <v>79</v>
      </c>
      <c r="AV653" s="14" t="s">
        <v>77</v>
      </c>
      <c r="AW653" s="14" t="s">
        <v>31</v>
      </c>
      <c r="AX653" s="14" t="s">
        <v>69</v>
      </c>
      <c r="AY653" s="255" t="s">
        <v>161</v>
      </c>
    </row>
    <row r="654" s="13" customFormat="1">
      <c r="A654" s="13"/>
      <c r="B654" s="235"/>
      <c r="C654" s="236"/>
      <c r="D654" s="233" t="s">
        <v>178</v>
      </c>
      <c r="E654" s="237" t="s">
        <v>19</v>
      </c>
      <c r="F654" s="238" t="s">
        <v>3558</v>
      </c>
      <c r="G654" s="236"/>
      <c r="H654" s="239">
        <v>4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178</v>
      </c>
      <c r="AU654" s="245" t="s">
        <v>79</v>
      </c>
      <c r="AV654" s="13" t="s">
        <v>79</v>
      </c>
      <c r="AW654" s="13" t="s">
        <v>31</v>
      </c>
      <c r="AX654" s="13" t="s">
        <v>69</v>
      </c>
      <c r="AY654" s="245" t="s">
        <v>161</v>
      </c>
    </row>
    <row r="655" s="14" customFormat="1">
      <c r="A655" s="14"/>
      <c r="B655" s="246"/>
      <c r="C655" s="247"/>
      <c r="D655" s="233" t="s">
        <v>178</v>
      </c>
      <c r="E655" s="248" t="s">
        <v>19</v>
      </c>
      <c r="F655" s="249" t="s">
        <v>3560</v>
      </c>
      <c r="G655" s="247"/>
      <c r="H655" s="248" t="s">
        <v>19</v>
      </c>
      <c r="I655" s="250"/>
      <c r="J655" s="247"/>
      <c r="K655" s="247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178</v>
      </c>
      <c r="AU655" s="255" t="s">
        <v>79</v>
      </c>
      <c r="AV655" s="14" t="s">
        <v>77</v>
      </c>
      <c r="AW655" s="14" t="s">
        <v>31</v>
      </c>
      <c r="AX655" s="14" t="s">
        <v>69</v>
      </c>
      <c r="AY655" s="255" t="s">
        <v>161</v>
      </c>
    </row>
    <row r="656" s="13" customFormat="1">
      <c r="A656" s="13"/>
      <c r="B656" s="235"/>
      <c r="C656" s="236"/>
      <c r="D656" s="233" t="s">
        <v>178</v>
      </c>
      <c r="E656" s="237" t="s">
        <v>19</v>
      </c>
      <c r="F656" s="238" t="s">
        <v>77</v>
      </c>
      <c r="G656" s="236"/>
      <c r="H656" s="239">
        <v>1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178</v>
      </c>
      <c r="AU656" s="245" t="s">
        <v>79</v>
      </c>
      <c r="AV656" s="13" t="s">
        <v>79</v>
      </c>
      <c r="AW656" s="13" t="s">
        <v>31</v>
      </c>
      <c r="AX656" s="13" t="s">
        <v>69</v>
      </c>
      <c r="AY656" s="245" t="s">
        <v>161</v>
      </c>
    </row>
    <row r="657" s="13" customFormat="1">
      <c r="A657" s="13"/>
      <c r="B657" s="235"/>
      <c r="C657" s="236"/>
      <c r="D657" s="233" t="s">
        <v>178</v>
      </c>
      <c r="E657" s="237" t="s">
        <v>19</v>
      </c>
      <c r="F657" s="238" t="s">
        <v>3561</v>
      </c>
      <c r="G657" s="236"/>
      <c r="H657" s="239">
        <v>-3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178</v>
      </c>
      <c r="AU657" s="245" t="s">
        <v>79</v>
      </c>
      <c r="AV657" s="13" t="s">
        <v>79</v>
      </c>
      <c r="AW657" s="13" t="s">
        <v>31</v>
      </c>
      <c r="AX657" s="13" t="s">
        <v>69</v>
      </c>
      <c r="AY657" s="245" t="s">
        <v>161</v>
      </c>
    </row>
    <row r="658" s="15" customFormat="1">
      <c r="A658" s="15"/>
      <c r="B658" s="256"/>
      <c r="C658" s="257"/>
      <c r="D658" s="233" t="s">
        <v>178</v>
      </c>
      <c r="E658" s="258" t="s">
        <v>19</v>
      </c>
      <c r="F658" s="259" t="s">
        <v>221</v>
      </c>
      <c r="G658" s="257"/>
      <c r="H658" s="260">
        <v>9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6" t="s">
        <v>178</v>
      </c>
      <c r="AU658" s="266" t="s">
        <v>79</v>
      </c>
      <c r="AV658" s="15" t="s">
        <v>168</v>
      </c>
      <c r="AW658" s="15" t="s">
        <v>31</v>
      </c>
      <c r="AX658" s="15" t="s">
        <v>77</v>
      </c>
      <c r="AY658" s="266" t="s">
        <v>161</v>
      </c>
    </row>
    <row r="659" s="2" customFormat="1" ht="24.15" customHeight="1">
      <c r="A659" s="41"/>
      <c r="B659" s="42"/>
      <c r="C659" s="271" t="s">
        <v>1094</v>
      </c>
      <c r="D659" s="271" t="s">
        <v>715</v>
      </c>
      <c r="E659" s="272" t="s">
        <v>3562</v>
      </c>
      <c r="F659" s="273" t="s">
        <v>3563</v>
      </c>
      <c r="G659" s="274" t="s">
        <v>3564</v>
      </c>
      <c r="H659" s="275">
        <v>9</v>
      </c>
      <c r="I659" s="276"/>
      <c r="J659" s="277">
        <f>ROUND(I659*H659,2)</f>
        <v>0</v>
      </c>
      <c r="K659" s="273" t="s">
        <v>19</v>
      </c>
      <c r="L659" s="278"/>
      <c r="M659" s="279" t="s">
        <v>19</v>
      </c>
      <c r="N659" s="280" t="s">
        <v>40</v>
      </c>
      <c r="O659" s="87"/>
      <c r="P659" s="224">
        <f>O659*H659</f>
        <v>0</v>
      </c>
      <c r="Q659" s="224">
        <v>0.00010000000000000001</v>
      </c>
      <c r="R659" s="224">
        <f>Q659*H659</f>
        <v>0.00090000000000000008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406</v>
      </c>
      <c r="AT659" s="226" t="s">
        <v>715</v>
      </c>
      <c r="AU659" s="226" t="s">
        <v>79</v>
      </c>
      <c r="AY659" s="20" t="s">
        <v>161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77</v>
      </c>
      <c r="BK659" s="227">
        <f>ROUND(I659*H659,2)</f>
        <v>0</v>
      </c>
      <c r="BL659" s="20" t="s">
        <v>279</v>
      </c>
      <c r="BM659" s="226" t="s">
        <v>3565</v>
      </c>
    </row>
    <row r="660" s="14" customFormat="1">
      <c r="A660" s="14"/>
      <c r="B660" s="246"/>
      <c r="C660" s="247"/>
      <c r="D660" s="233" t="s">
        <v>178</v>
      </c>
      <c r="E660" s="248" t="s">
        <v>19</v>
      </c>
      <c r="F660" s="249" t="s">
        <v>3527</v>
      </c>
      <c r="G660" s="247"/>
      <c r="H660" s="248" t="s">
        <v>19</v>
      </c>
      <c r="I660" s="250"/>
      <c r="J660" s="247"/>
      <c r="K660" s="247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178</v>
      </c>
      <c r="AU660" s="255" t="s">
        <v>79</v>
      </c>
      <c r="AV660" s="14" t="s">
        <v>77</v>
      </c>
      <c r="AW660" s="14" t="s">
        <v>31</v>
      </c>
      <c r="AX660" s="14" t="s">
        <v>69</v>
      </c>
      <c r="AY660" s="255" t="s">
        <v>161</v>
      </c>
    </row>
    <row r="661" s="14" customFormat="1">
      <c r="A661" s="14"/>
      <c r="B661" s="246"/>
      <c r="C661" s="247"/>
      <c r="D661" s="233" t="s">
        <v>178</v>
      </c>
      <c r="E661" s="248" t="s">
        <v>19</v>
      </c>
      <c r="F661" s="249" t="s">
        <v>3554</v>
      </c>
      <c r="G661" s="247"/>
      <c r="H661" s="248" t="s">
        <v>19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178</v>
      </c>
      <c r="AU661" s="255" t="s">
        <v>79</v>
      </c>
      <c r="AV661" s="14" t="s">
        <v>77</v>
      </c>
      <c r="AW661" s="14" t="s">
        <v>31</v>
      </c>
      <c r="AX661" s="14" t="s">
        <v>69</v>
      </c>
      <c r="AY661" s="255" t="s">
        <v>161</v>
      </c>
    </row>
    <row r="662" s="13" customFormat="1">
      <c r="A662" s="13"/>
      <c r="B662" s="235"/>
      <c r="C662" s="236"/>
      <c r="D662" s="233" t="s">
        <v>178</v>
      </c>
      <c r="E662" s="237" t="s">
        <v>19</v>
      </c>
      <c r="F662" s="238" t="s">
        <v>77</v>
      </c>
      <c r="G662" s="236"/>
      <c r="H662" s="239">
        <v>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178</v>
      </c>
      <c r="AU662" s="245" t="s">
        <v>79</v>
      </c>
      <c r="AV662" s="13" t="s">
        <v>79</v>
      </c>
      <c r="AW662" s="13" t="s">
        <v>31</v>
      </c>
      <c r="AX662" s="13" t="s">
        <v>69</v>
      </c>
      <c r="AY662" s="245" t="s">
        <v>161</v>
      </c>
    </row>
    <row r="663" s="14" customFormat="1">
      <c r="A663" s="14"/>
      <c r="B663" s="246"/>
      <c r="C663" s="247"/>
      <c r="D663" s="233" t="s">
        <v>178</v>
      </c>
      <c r="E663" s="248" t="s">
        <v>19</v>
      </c>
      <c r="F663" s="249" t="s">
        <v>3555</v>
      </c>
      <c r="G663" s="247"/>
      <c r="H663" s="248" t="s">
        <v>19</v>
      </c>
      <c r="I663" s="250"/>
      <c r="J663" s="247"/>
      <c r="K663" s="247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178</v>
      </c>
      <c r="AU663" s="255" t="s">
        <v>79</v>
      </c>
      <c r="AV663" s="14" t="s">
        <v>77</v>
      </c>
      <c r="AW663" s="14" t="s">
        <v>31</v>
      </c>
      <c r="AX663" s="14" t="s">
        <v>69</v>
      </c>
      <c r="AY663" s="255" t="s">
        <v>161</v>
      </c>
    </row>
    <row r="664" s="13" customFormat="1">
      <c r="A664" s="13"/>
      <c r="B664" s="235"/>
      <c r="C664" s="236"/>
      <c r="D664" s="233" t="s">
        <v>178</v>
      </c>
      <c r="E664" s="237" t="s">
        <v>19</v>
      </c>
      <c r="F664" s="238" t="s">
        <v>77</v>
      </c>
      <c r="G664" s="236"/>
      <c r="H664" s="239">
        <v>1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178</v>
      </c>
      <c r="AU664" s="245" t="s">
        <v>79</v>
      </c>
      <c r="AV664" s="13" t="s">
        <v>79</v>
      </c>
      <c r="AW664" s="13" t="s">
        <v>31</v>
      </c>
      <c r="AX664" s="13" t="s">
        <v>69</v>
      </c>
      <c r="AY664" s="245" t="s">
        <v>161</v>
      </c>
    </row>
    <row r="665" s="14" customFormat="1">
      <c r="A665" s="14"/>
      <c r="B665" s="246"/>
      <c r="C665" s="247"/>
      <c r="D665" s="233" t="s">
        <v>178</v>
      </c>
      <c r="E665" s="248" t="s">
        <v>19</v>
      </c>
      <c r="F665" s="249" t="s">
        <v>3556</v>
      </c>
      <c r="G665" s="247"/>
      <c r="H665" s="248" t="s">
        <v>19</v>
      </c>
      <c r="I665" s="250"/>
      <c r="J665" s="247"/>
      <c r="K665" s="247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178</v>
      </c>
      <c r="AU665" s="255" t="s">
        <v>79</v>
      </c>
      <c r="AV665" s="14" t="s">
        <v>77</v>
      </c>
      <c r="AW665" s="14" t="s">
        <v>31</v>
      </c>
      <c r="AX665" s="14" t="s">
        <v>69</v>
      </c>
      <c r="AY665" s="255" t="s">
        <v>161</v>
      </c>
    </row>
    <row r="666" s="13" customFormat="1">
      <c r="A666" s="13"/>
      <c r="B666" s="235"/>
      <c r="C666" s="236"/>
      <c r="D666" s="233" t="s">
        <v>178</v>
      </c>
      <c r="E666" s="237" t="s">
        <v>19</v>
      </c>
      <c r="F666" s="238" t="s">
        <v>77</v>
      </c>
      <c r="G666" s="236"/>
      <c r="H666" s="239">
        <v>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178</v>
      </c>
      <c r="AU666" s="245" t="s">
        <v>79</v>
      </c>
      <c r="AV666" s="13" t="s">
        <v>79</v>
      </c>
      <c r="AW666" s="13" t="s">
        <v>31</v>
      </c>
      <c r="AX666" s="13" t="s">
        <v>69</v>
      </c>
      <c r="AY666" s="245" t="s">
        <v>161</v>
      </c>
    </row>
    <row r="667" s="14" customFormat="1">
      <c r="A667" s="14"/>
      <c r="B667" s="246"/>
      <c r="C667" s="247"/>
      <c r="D667" s="233" t="s">
        <v>178</v>
      </c>
      <c r="E667" s="248" t="s">
        <v>19</v>
      </c>
      <c r="F667" s="249" t="s">
        <v>3557</v>
      </c>
      <c r="G667" s="247"/>
      <c r="H667" s="248" t="s">
        <v>19</v>
      </c>
      <c r="I667" s="250"/>
      <c r="J667" s="247"/>
      <c r="K667" s="247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178</v>
      </c>
      <c r="AU667" s="255" t="s">
        <v>79</v>
      </c>
      <c r="AV667" s="14" t="s">
        <v>77</v>
      </c>
      <c r="AW667" s="14" t="s">
        <v>31</v>
      </c>
      <c r="AX667" s="14" t="s">
        <v>69</v>
      </c>
      <c r="AY667" s="255" t="s">
        <v>161</v>
      </c>
    </row>
    <row r="668" s="13" customFormat="1">
      <c r="A668" s="13"/>
      <c r="B668" s="235"/>
      <c r="C668" s="236"/>
      <c r="D668" s="233" t="s">
        <v>178</v>
      </c>
      <c r="E668" s="237" t="s">
        <v>19</v>
      </c>
      <c r="F668" s="238" t="s">
        <v>3558</v>
      </c>
      <c r="G668" s="236"/>
      <c r="H668" s="239">
        <v>4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178</v>
      </c>
      <c r="AU668" s="245" t="s">
        <v>79</v>
      </c>
      <c r="AV668" s="13" t="s">
        <v>79</v>
      </c>
      <c r="AW668" s="13" t="s">
        <v>31</v>
      </c>
      <c r="AX668" s="13" t="s">
        <v>69</v>
      </c>
      <c r="AY668" s="245" t="s">
        <v>161</v>
      </c>
    </row>
    <row r="669" s="14" customFormat="1">
      <c r="A669" s="14"/>
      <c r="B669" s="246"/>
      <c r="C669" s="247"/>
      <c r="D669" s="233" t="s">
        <v>178</v>
      </c>
      <c r="E669" s="248" t="s">
        <v>19</v>
      </c>
      <c r="F669" s="249" t="s">
        <v>3559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178</v>
      </c>
      <c r="AU669" s="255" t="s">
        <v>79</v>
      </c>
      <c r="AV669" s="14" t="s">
        <v>77</v>
      </c>
      <c r="AW669" s="14" t="s">
        <v>31</v>
      </c>
      <c r="AX669" s="14" t="s">
        <v>69</v>
      </c>
      <c r="AY669" s="255" t="s">
        <v>161</v>
      </c>
    </row>
    <row r="670" s="13" customFormat="1">
      <c r="A670" s="13"/>
      <c r="B670" s="235"/>
      <c r="C670" s="236"/>
      <c r="D670" s="233" t="s">
        <v>178</v>
      </c>
      <c r="E670" s="237" t="s">
        <v>19</v>
      </c>
      <c r="F670" s="238" t="s">
        <v>3558</v>
      </c>
      <c r="G670" s="236"/>
      <c r="H670" s="239">
        <v>4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178</v>
      </c>
      <c r="AU670" s="245" t="s">
        <v>79</v>
      </c>
      <c r="AV670" s="13" t="s">
        <v>79</v>
      </c>
      <c r="AW670" s="13" t="s">
        <v>31</v>
      </c>
      <c r="AX670" s="13" t="s">
        <v>69</v>
      </c>
      <c r="AY670" s="245" t="s">
        <v>161</v>
      </c>
    </row>
    <row r="671" s="14" customFormat="1">
      <c r="A671" s="14"/>
      <c r="B671" s="246"/>
      <c r="C671" s="247"/>
      <c r="D671" s="233" t="s">
        <v>178</v>
      </c>
      <c r="E671" s="248" t="s">
        <v>19</v>
      </c>
      <c r="F671" s="249" t="s">
        <v>3560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178</v>
      </c>
      <c r="AU671" s="255" t="s">
        <v>79</v>
      </c>
      <c r="AV671" s="14" t="s">
        <v>77</v>
      </c>
      <c r="AW671" s="14" t="s">
        <v>31</v>
      </c>
      <c r="AX671" s="14" t="s">
        <v>69</v>
      </c>
      <c r="AY671" s="255" t="s">
        <v>161</v>
      </c>
    </row>
    <row r="672" s="13" customFormat="1">
      <c r="A672" s="13"/>
      <c r="B672" s="235"/>
      <c r="C672" s="236"/>
      <c r="D672" s="233" t="s">
        <v>178</v>
      </c>
      <c r="E672" s="237" t="s">
        <v>19</v>
      </c>
      <c r="F672" s="238" t="s">
        <v>77</v>
      </c>
      <c r="G672" s="236"/>
      <c r="H672" s="239">
        <v>1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178</v>
      </c>
      <c r="AU672" s="245" t="s">
        <v>79</v>
      </c>
      <c r="AV672" s="13" t="s">
        <v>79</v>
      </c>
      <c r="AW672" s="13" t="s">
        <v>31</v>
      </c>
      <c r="AX672" s="13" t="s">
        <v>69</v>
      </c>
      <c r="AY672" s="245" t="s">
        <v>161</v>
      </c>
    </row>
    <row r="673" s="13" customFormat="1">
      <c r="A673" s="13"/>
      <c r="B673" s="235"/>
      <c r="C673" s="236"/>
      <c r="D673" s="233" t="s">
        <v>178</v>
      </c>
      <c r="E673" s="237" t="s">
        <v>19</v>
      </c>
      <c r="F673" s="238" t="s">
        <v>3561</v>
      </c>
      <c r="G673" s="236"/>
      <c r="H673" s="239">
        <v>-3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178</v>
      </c>
      <c r="AU673" s="245" t="s">
        <v>79</v>
      </c>
      <c r="AV673" s="13" t="s">
        <v>79</v>
      </c>
      <c r="AW673" s="13" t="s">
        <v>31</v>
      </c>
      <c r="AX673" s="13" t="s">
        <v>69</v>
      </c>
      <c r="AY673" s="245" t="s">
        <v>161</v>
      </c>
    </row>
    <row r="674" s="15" customFormat="1">
      <c r="A674" s="15"/>
      <c r="B674" s="256"/>
      <c r="C674" s="257"/>
      <c r="D674" s="233" t="s">
        <v>178</v>
      </c>
      <c r="E674" s="258" t="s">
        <v>19</v>
      </c>
      <c r="F674" s="259" t="s">
        <v>221</v>
      </c>
      <c r="G674" s="257"/>
      <c r="H674" s="260">
        <v>9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178</v>
      </c>
      <c r="AU674" s="266" t="s">
        <v>79</v>
      </c>
      <c r="AV674" s="15" t="s">
        <v>168</v>
      </c>
      <c r="AW674" s="15" t="s">
        <v>31</v>
      </c>
      <c r="AX674" s="15" t="s">
        <v>77</v>
      </c>
      <c r="AY674" s="266" t="s">
        <v>161</v>
      </c>
    </row>
    <row r="675" s="2" customFormat="1" ht="16.5" customHeight="1">
      <c r="A675" s="41"/>
      <c r="B675" s="42"/>
      <c r="C675" s="215" t="s">
        <v>1100</v>
      </c>
      <c r="D675" s="215" t="s">
        <v>163</v>
      </c>
      <c r="E675" s="216" t="s">
        <v>3566</v>
      </c>
      <c r="F675" s="217" t="s">
        <v>3567</v>
      </c>
      <c r="G675" s="218" t="s">
        <v>387</v>
      </c>
      <c r="H675" s="219">
        <v>36</v>
      </c>
      <c r="I675" s="220"/>
      <c r="J675" s="221">
        <f>ROUND(I675*H675,2)</f>
        <v>0</v>
      </c>
      <c r="K675" s="217" t="s">
        <v>167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9.9850800000000003E-05</v>
      </c>
      <c r="R675" s="224">
        <f>Q675*H675</f>
        <v>0.0035946288000000002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279</v>
      </c>
      <c r="AT675" s="226" t="s">
        <v>163</v>
      </c>
      <c r="AU675" s="226" t="s">
        <v>79</v>
      </c>
      <c r="AY675" s="20" t="s">
        <v>161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279</v>
      </c>
      <c r="BM675" s="226" t="s">
        <v>3568</v>
      </c>
    </row>
    <row r="676" s="2" customFormat="1">
      <c r="A676" s="41"/>
      <c r="B676" s="42"/>
      <c r="C676" s="43"/>
      <c r="D676" s="228" t="s">
        <v>170</v>
      </c>
      <c r="E676" s="43"/>
      <c r="F676" s="229" t="s">
        <v>3569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170</v>
      </c>
      <c r="AU676" s="20" t="s">
        <v>79</v>
      </c>
    </row>
    <row r="677" s="2" customFormat="1" ht="37.8" customHeight="1">
      <c r="A677" s="41"/>
      <c r="B677" s="42"/>
      <c r="C677" s="271" t="s">
        <v>1105</v>
      </c>
      <c r="D677" s="271" t="s">
        <v>715</v>
      </c>
      <c r="E677" s="272" t="s">
        <v>3570</v>
      </c>
      <c r="F677" s="273" t="s">
        <v>3571</v>
      </c>
      <c r="G677" s="274" t="s">
        <v>387</v>
      </c>
      <c r="H677" s="275">
        <v>36</v>
      </c>
      <c r="I677" s="276"/>
      <c r="J677" s="277">
        <f>ROUND(I677*H677,2)</f>
        <v>0</v>
      </c>
      <c r="K677" s="273" t="s">
        <v>19</v>
      </c>
      <c r="L677" s="278"/>
      <c r="M677" s="279" t="s">
        <v>19</v>
      </c>
      <c r="N677" s="280" t="s">
        <v>40</v>
      </c>
      <c r="O677" s="87"/>
      <c r="P677" s="224">
        <f>O677*H677</f>
        <v>0</v>
      </c>
      <c r="Q677" s="224">
        <v>0.00050000000000000001</v>
      </c>
      <c r="R677" s="224">
        <f>Q677*H677</f>
        <v>0.018000000000000002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406</v>
      </c>
      <c r="AT677" s="226" t="s">
        <v>715</v>
      </c>
      <c r="AU677" s="226" t="s">
        <v>79</v>
      </c>
      <c r="AY677" s="20" t="s">
        <v>161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279</v>
      </c>
      <c r="BM677" s="226" t="s">
        <v>3572</v>
      </c>
    </row>
    <row r="678" s="14" customFormat="1">
      <c r="A678" s="14"/>
      <c r="B678" s="246"/>
      <c r="C678" s="247"/>
      <c r="D678" s="233" t="s">
        <v>178</v>
      </c>
      <c r="E678" s="248" t="s">
        <v>19</v>
      </c>
      <c r="F678" s="249" t="s">
        <v>3527</v>
      </c>
      <c r="G678" s="247"/>
      <c r="H678" s="248" t="s">
        <v>19</v>
      </c>
      <c r="I678" s="250"/>
      <c r="J678" s="247"/>
      <c r="K678" s="247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178</v>
      </c>
      <c r="AU678" s="255" t="s">
        <v>79</v>
      </c>
      <c r="AV678" s="14" t="s">
        <v>77</v>
      </c>
      <c r="AW678" s="14" t="s">
        <v>31</v>
      </c>
      <c r="AX678" s="14" t="s">
        <v>69</v>
      </c>
      <c r="AY678" s="255" t="s">
        <v>161</v>
      </c>
    </row>
    <row r="679" s="14" customFormat="1">
      <c r="A679" s="14"/>
      <c r="B679" s="246"/>
      <c r="C679" s="247"/>
      <c r="D679" s="233" t="s">
        <v>178</v>
      </c>
      <c r="E679" s="248" t="s">
        <v>19</v>
      </c>
      <c r="F679" s="249" t="s">
        <v>3528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178</v>
      </c>
      <c r="AU679" s="255" t="s">
        <v>79</v>
      </c>
      <c r="AV679" s="14" t="s">
        <v>77</v>
      </c>
      <c r="AW679" s="14" t="s">
        <v>31</v>
      </c>
      <c r="AX679" s="14" t="s">
        <v>69</v>
      </c>
      <c r="AY679" s="255" t="s">
        <v>161</v>
      </c>
    </row>
    <row r="680" s="13" customFormat="1">
      <c r="A680" s="13"/>
      <c r="B680" s="235"/>
      <c r="C680" s="236"/>
      <c r="D680" s="233" t="s">
        <v>178</v>
      </c>
      <c r="E680" s="237" t="s">
        <v>19</v>
      </c>
      <c r="F680" s="238" t="s">
        <v>3529</v>
      </c>
      <c r="G680" s="236"/>
      <c r="H680" s="239">
        <v>4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178</v>
      </c>
      <c r="AU680" s="245" t="s">
        <v>79</v>
      </c>
      <c r="AV680" s="13" t="s">
        <v>79</v>
      </c>
      <c r="AW680" s="13" t="s">
        <v>31</v>
      </c>
      <c r="AX680" s="13" t="s">
        <v>69</v>
      </c>
      <c r="AY680" s="245" t="s">
        <v>161</v>
      </c>
    </row>
    <row r="681" s="14" customFormat="1">
      <c r="A681" s="14"/>
      <c r="B681" s="246"/>
      <c r="C681" s="247"/>
      <c r="D681" s="233" t="s">
        <v>178</v>
      </c>
      <c r="E681" s="248" t="s">
        <v>19</v>
      </c>
      <c r="F681" s="249" t="s">
        <v>3506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178</v>
      </c>
      <c r="AU681" s="255" t="s">
        <v>79</v>
      </c>
      <c r="AV681" s="14" t="s">
        <v>77</v>
      </c>
      <c r="AW681" s="14" t="s">
        <v>31</v>
      </c>
      <c r="AX681" s="14" t="s">
        <v>69</v>
      </c>
      <c r="AY681" s="255" t="s">
        <v>161</v>
      </c>
    </row>
    <row r="682" s="13" customFormat="1">
      <c r="A682" s="13"/>
      <c r="B682" s="235"/>
      <c r="C682" s="236"/>
      <c r="D682" s="233" t="s">
        <v>178</v>
      </c>
      <c r="E682" s="237" t="s">
        <v>19</v>
      </c>
      <c r="F682" s="238" t="s">
        <v>79</v>
      </c>
      <c r="G682" s="236"/>
      <c r="H682" s="239">
        <v>2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178</v>
      </c>
      <c r="AU682" s="245" t="s">
        <v>79</v>
      </c>
      <c r="AV682" s="13" t="s">
        <v>79</v>
      </c>
      <c r="AW682" s="13" t="s">
        <v>31</v>
      </c>
      <c r="AX682" s="13" t="s">
        <v>69</v>
      </c>
      <c r="AY682" s="245" t="s">
        <v>161</v>
      </c>
    </row>
    <row r="683" s="14" customFormat="1">
      <c r="A683" s="14"/>
      <c r="B683" s="246"/>
      <c r="C683" s="247"/>
      <c r="D683" s="233" t="s">
        <v>178</v>
      </c>
      <c r="E683" s="248" t="s">
        <v>19</v>
      </c>
      <c r="F683" s="249" t="s">
        <v>3530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178</v>
      </c>
      <c r="AU683" s="255" t="s">
        <v>79</v>
      </c>
      <c r="AV683" s="14" t="s">
        <v>77</v>
      </c>
      <c r="AW683" s="14" t="s">
        <v>31</v>
      </c>
      <c r="AX683" s="14" t="s">
        <v>69</v>
      </c>
      <c r="AY683" s="255" t="s">
        <v>161</v>
      </c>
    </row>
    <row r="684" s="13" customFormat="1">
      <c r="A684" s="13"/>
      <c r="B684" s="235"/>
      <c r="C684" s="236"/>
      <c r="D684" s="233" t="s">
        <v>178</v>
      </c>
      <c r="E684" s="237" t="s">
        <v>19</v>
      </c>
      <c r="F684" s="238" t="s">
        <v>3529</v>
      </c>
      <c r="G684" s="236"/>
      <c r="H684" s="239">
        <v>4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178</v>
      </c>
      <c r="AU684" s="245" t="s">
        <v>79</v>
      </c>
      <c r="AV684" s="13" t="s">
        <v>79</v>
      </c>
      <c r="AW684" s="13" t="s">
        <v>31</v>
      </c>
      <c r="AX684" s="13" t="s">
        <v>69</v>
      </c>
      <c r="AY684" s="245" t="s">
        <v>161</v>
      </c>
    </row>
    <row r="685" s="14" customFormat="1">
      <c r="A685" s="14"/>
      <c r="B685" s="246"/>
      <c r="C685" s="247"/>
      <c r="D685" s="233" t="s">
        <v>178</v>
      </c>
      <c r="E685" s="248" t="s">
        <v>19</v>
      </c>
      <c r="F685" s="249" t="s">
        <v>3554</v>
      </c>
      <c r="G685" s="247"/>
      <c r="H685" s="248" t="s">
        <v>19</v>
      </c>
      <c r="I685" s="250"/>
      <c r="J685" s="247"/>
      <c r="K685" s="247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178</v>
      </c>
      <c r="AU685" s="255" t="s">
        <v>79</v>
      </c>
      <c r="AV685" s="14" t="s">
        <v>77</v>
      </c>
      <c r="AW685" s="14" t="s">
        <v>31</v>
      </c>
      <c r="AX685" s="14" t="s">
        <v>69</v>
      </c>
      <c r="AY685" s="255" t="s">
        <v>161</v>
      </c>
    </row>
    <row r="686" s="13" customFormat="1">
      <c r="A686" s="13"/>
      <c r="B686" s="235"/>
      <c r="C686" s="236"/>
      <c r="D686" s="233" t="s">
        <v>178</v>
      </c>
      <c r="E686" s="237" t="s">
        <v>19</v>
      </c>
      <c r="F686" s="238" t="s">
        <v>79</v>
      </c>
      <c r="G686" s="236"/>
      <c r="H686" s="239">
        <v>2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178</v>
      </c>
      <c r="AU686" s="245" t="s">
        <v>79</v>
      </c>
      <c r="AV686" s="13" t="s">
        <v>79</v>
      </c>
      <c r="AW686" s="13" t="s">
        <v>31</v>
      </c>
      <c r="AX686" s="13" t="s">
        <v>69</v>
      </c>
      <c r="AY686" s="245" t="s">
        <v>161</v>
      </c>
    </row>
    <row r="687" s="14" customFormat="1">
      <c r="A687" s="14"/>
      <c r="B687" s="246"/>
      <c r="C687" s="247"/>
      <c r="D687" s="233" t="s">
        <v>178</v>
      </c>
      <c r="E687" s="248" t="s">
        <v>19</v>
      </c>
      <c r="F687" s="249" t="s">
        <v>3555</v>
      </c>
      <c r="G687" s="247"/>
      <c r="H687" s="248" t="s">
        <v>19</v>
      </c>
      <c r="I687" s="250"/>
      <c r="J687" s="247"/>
      <c r="K687" s="247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178</v>
      </c>
      <c r="AU687" s="255" t="s">
        <v>79</v>
      </c>
      <c r="AV687" s="14" t="s">
        <v>77</v>
      </c>
      <c r="AW687" s="14" t="s">
        <v>31</v>
      </c>
      <c r="AX687" s="14" t="s">
        <v>69</v>
      </c>
      <c r="AY687" s="255" t="s">
        <v>161</v>
      </c>
    </row>
    <row r="688" s="13" customFormat="1">
      <c r="A688" s="13"/>
      <c r="B688" s="235"/>
      <c r="C688" s="236"/>
      <c r="D688" s="233" t="s">
        <v>178</v>
      </c>
      <c r="E688" s="237" t="s">
        <v>19</v>
      </c>
      <c r="F688" s="238" t="s">
        <v>79</v>
      </c>
      <c r="G688" s="236"/>
      <c r="H688" s="239">
        <v>2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178</v>
      </c>
      <c r="AU688" s="245" t="s">
        <v>79</v>
      </c>
      <c r="AV688" s="13" t="s">
        <v>79</v>
      </c>
      <c r="AW688" s="13" t="s">
        <v>31</v>
      </c>
      <c r="AX688" s="13" t="s">
        <v>69</v>
      </c>
      <c r="AY688" s="245" t="s">
        <v>161</v>
      </c>
    </row>
    <row r="689" s="14" customFormat="1">
      <c r="A689" s="14"/>
      <c r="B689" s="246"/>
      <c r="C689" s="247"/>
      <c r="D689" s="233" t="s">
        <v>178</v>
      </c>
      <c r="E689" s="248" t="s">
        <v>19</v>
      </c>
      <c r="F689" s="249" t="s">
        <v>3508</v>
      </c>
      <c r="G689" s="247"/>
      <c r="H689" s="248" t="s">
        <v>19</v>
      </c>
      <c r="I689" s="250"/>
      <c r="J689" s="247"/>
      <c r="K689" s="247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178</v>
      </c>
      <c r="AU689" s="255" t="s">
        <v>79</v>
      </c>
      <c r="AV689" s="14" t="s">
        <v>77</v>
      </c>
      <c r="AW689" s="14" t="s">
        <v>31</v>
      </c>
      <c r="AX689" s="14" t="s">
        <v>69</v>
      </c>
      <c r="AY689" s="255" t="s">
        <v>161</v>
      </c>
    </row>
    <row r="690" s="13" customFormat="1">
      <c r="A690" s="13"/>
      <c r="B690" s="235"/>
      <c r="C690" s="236"/>
      <c r="D690" s="233" t="s">
        <v>178</v>
      </c>
      <c r="E690" s="237" t="s">
        <v>19</v>
      </c>
      <c r="F690" s="238" t="s">
        <v>79</v>
      </c>
      <c r="G690" s="236"/>
      <c r="H690" s="239">
        <v>2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178</v>
      </c>
      <c r="AU690" s="245" t="s">
        <v>79</v>
      </c>
      <c r="AV690" s="13" t="s">
        <v>79</v>
      </c>
      <c r="AW690" s="13" t="s">
        <v>31</v>
      </c>
      <c r="AX690" s="13" t="s">
        <v>69</v>
      </c>
      <c r="AY690" s="245" t="s">
        <v>161</v>
      </c>
    </row>
    <row r="691" s="14" customFormat="1">
      <c r="A691" s="14"/>
      <c r="B691" s="246"/>
      <c r="C691" s="247"/>
      <c r="D691" s="233" t="s">
        <v>178</v>
      </c>
      <c r="E691" s="248" t="s">
        <v>19</v>
      </c>
      <c r="F691" s="249" t="s">
        <v>3509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178</v>
      </c>
      <c r="AU691" s="255" t="s">
        <v>79</v>
      </c>
      <c r="AV691" s="14" t="s">
        <v>77</v>
      </c>
      <c r="AW691" s="14" t="s">
        <v>31</v>
      </c>
      <c r="AX691" s="14" t="s">
        <v>69</v>
      </c>
      <c r="AY691" s="255" t="s">
        <v>161</v>
      </c>
    </row>
    <row r="692" s="13" customFormat="1">
      <c r="A692" s="13"/>
      <c r="B692" s="235"/>
      <c r="C692" s="236"/>
      <c r="D692" s="233" t="s">
        <v>178</v>
      </c>
      <c r="E692" s="237" t="s">
        <v>19</v>
      </c>
      <c r="F692" s="238" t="s">
        <v>79</v>
      </c>
      <c r="G692" s="236"/>
      <c r="H692" s="239">
        <v>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178</v>
      </c>
      <c r="AU692" s="245" t="s">
        <v>79</v>
      </c>
      <c r="AV692" s="13" t="s">
        <v>79</v>
      </c>
      <c r="AW692" s="13" t="s">
        <v>31</v>
      </c>
      <c r="AX692" s="13" t="s">
        <v>69</v>
      </c>
      <c r="AY692" s="245" t="s">
        <v>161</v>
      </c>
    </row>
    <row r="693" s="14" customFormat="1">
      <c r="A693" s="14"/>
      <c r="B693" s="246"/>
      <c r="C693" s="247"/>
      <c r="D693" s="233" t="s">
        <v>178</v>
      </c>
      <c r="E693" s="248" t="s">
        <v>19</v>
      </c>
      <c r="F693" s="249" t="s">
        <v>3556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178</v>
      </c>
      <c r="AU693" s="255" t="s">
        <v>79</v>
      </c>
      <c r="AV693" s="14" t="s">
        <v>77</v>
      </c>
      <c r="AW693" s="14" t="s">
        <v>31</v>
      </c>
      <c r="AX693" s="14" t="s">
        <v>69</v>
      </c>
      <c r="AY693" s="255" t="s">
        <v>161</v>
      </c>
    </row>
    <row r="694" s="13" customFormat="1">
      <c r="A694" s="13"/>
      <c r="B694" s="235"/>
      <c r="C694" s="236"/>
      <c r="D694" s="233" t="s">
        <v>178</v>
      </c>
      <c r="E694" s="237" t="s">
        <v>19</v>
      </c>
      <c r="F694" s="238" t="s">
        <v>79</v>
      </c>
      <c r="G694" s="236"/>
      <c r="H694" s="239">
        <v>2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178</v>
      </c>
      <c r="AU694" s="245" t="s">
        <v>79</v>
      </c>
      <c r="AV694" s="13" t="s">
        <v>79</v>
      </c>
      <c r="AW694" s="13" t="s">
        <v>31</v>
      </c>
      <c r="AX694" s="13" t="s">
        <v>69</v>
      </c>
      <c r="AY694" s="245" t="s">
        <v>161</v>
      </c>
    </row>
    <row r="695" s="14" customFormat="1">
      <c r="A695" s="14"/>
      <c r="B695" s="246"/>
      <c r="C695" s="247"/>
      <c r="D695" s="233" t="s">
        <v>178</v>
      </c>
      <c r="E695" s="248" t="s">
        <v>19</v>
      </c>
      <c r="F695" s="249" t="s">
        <v>3510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178</v>
      </c>
      <c r="AU695" s="255" t="s">
        <v>79</v>
      </c>
      <c r="AV695" s="14" t="s">
        <v>77</v>
      </c>
      <c r="AW695" s="14" t="s">
        <v>31</v>
      </c>
      <c r="AX695" s="14" t="s">
        <v>69</v>
      </c>
      <c r="AY695" s="255" t="s">
        <v>161</v>
      </c>
    </row>
    <row r="696" s="13" customFormat="1">
      <c r="A696" s="13"/>
      <c r="B696" s="235"/>
      <c r="C696" s="236"/>
      <c r="D696" s="233" t="s">
        <v>178</v>
      </c>
      <c r="E696" s="237" t="s">
        <v>19</v>
      </c>
      <c r="F696" s="238" t="s">
        <v>79</v>
      </c>
      <c r="G696" s="236"/>
      <c r="H696" s="239">
        <v>2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178</v>
      </c>
      <c r="AU696" s="245" t="s">
        <v>79</v>
      </c>
      <c r="AV696" s="13" t="s">
        <v>79</v>
      </c>
      <c r="AW696" s="13" t="s">
        <v>31</v>
      </c>
      <c r="AX696" s="13" t="s">
        <v>69</v>
      </c>
      <c r="AY696" s="245" t="s">
        <v>161</v>
      </c>
    </row>
    <row r="697" s="14" customFormat="1">
      <c r="A697" s="14"/>
      <c r="B697" s="246"/>
      <c r="C697" s="247"/>
      <c r="D697" s="233" t="s">
        <v>178</v>
      </c>
      <c r="E697" s="248" t="s">
        <v>19</v>
      </c>
      <c r="F697" s="249" t="s">
        <v>3557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178</v>
      </c>
      <c r="AU697" s="255" t="s">
        <v>79</v>
      </c>
      <c r="AV697" s="14" t="s">
        <v>77</v>
      </c>
      <c r="AW697" s="14" t="s">
        <v>31</v>
      </c>
      <c r="AX697" s="14" t="s">
        <v>69</v>
      </c>
      <c r="AY697" s="255" t="s">
        <v>161</v>
      </c>
    </row>
    <row r="698" s="13" customFormat="1">
      <c r="A698" s="13"/>
      <c r="B698" s="235"/>
      <c r="C698" s="236"/>
      <c r="D698" s="233" t="s">
        <v>178</v>
      </c>
      <c r="E698" s="237" t="s">
        <v>19</v>
      </c>
      <c r="F698" s="238" t="s">
        <v>3573</v>
      </c>
      <c r="G698" s="236"/>
      <c r="H698" s="239">
        <v>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178</v>
      </c>
      <c r="AU698" s="245" t="s">
        <v>79</v>
      </c>
      <c r="AV698" s="13" t="s">
        <v>79</v>
      </c>
      <c r="AW698" s="13" t="s">
        <v>31</v>
      </c>
      <c r="AX698" s="13" t="s">
        <v>69</v>
      </c>
      <c r="AY698" s="245" t="s">
        <v>161</v>
      </c>
    </row>
    <row r="699" s="14" customFormat="1">
      <c r="A699" s="14"/>
      <c r="B699" s="246"/>
      <c r="C699" s="247"/>
      <c r="D699" s="233" t="s">
        <v>178</v>
      </c>
      <c r="E699" s="248" t="s">
        <v>19</v>
      </c>
      <c r="F699" s="249" t="s">
        <v>3559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178</v>
      </c>
      <c r="AU699" s="255" t="s">
        <v>79</v>
      </c>
      <c r="AV699" s="14" t="s">
        <v>77</v>
      </c>
      <c r="AW699" s="14" t="s">
        <v>31</v>
      </c>
      <c r="AX699" s="14" t="s">
        <v>69</v>
      </c>
      <c r="AY699" s="255" t="s">
        <v>161</v>
      </c>
    </row>
    <row r="700" s="13" customFormat="1">
      <c r="A700" s="13"/>
      <c r="B700" s="235"/>
      <c r="C700" s="236"/>
      <c r="D700" s="233" t="s">
        <v>178</v>
      </c>
      <c r="E700" s="237" t="s">
        <v>19</v>
      </c>
      <c r="F700" s="238" t="s">
        <v>3573</v>
      </c>
      <c r="G700" s="236"/>
      <c r="H700" s="239">
        <v>8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178</v>
      </c>
      <c r="AU700" s="245" t="s">
        <v>79</v>
      </c>
      <c r="AV700" s="13" t="s">
        <v>79</v>
      </c>
      <c r="AW700" s="13" t="s">
        <v>31</v>
      </c>
      <c r="AX700" s="13" t="s">
        <v>69</v>
      </c>
      <c r="AY700" s="245" t="s">
        <v>161</v>
      </c>
    </row>
    <row r="701" s="14" customFormat="1">
      <c r="A701" s="14"/>
      <c r="B701" s="246"/>
      <c r="C701" s="247"/>
      <c r="D701" s="233" t="s">
        <v>178</v>
      </c>
      <c r="E701" s="248" t="s">
        <v>19</v>
      </c>
      <c r="F701" s="249" t="s">
        <v>3511</v>
      </c>
      <c r="G701" s="247"/>
      <c r="H701" s="248" t="s">
        <v>19</v>
      </c>
      <c r="I701" s="250"/>
      <c r="J701" s="247"/>
      <c r="K701" s="247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178</v>
      </c>
      <c r="AU701" s="255" t="s">
        <v>79</v>
      </c>
      <c r="AV701" s="14" t="s">
        <v>77</v>
      </c>
      <c r="AW701" s="14" t="s">
        <v>31</v>
      </c>
      <c r="AX701" s="14" t="s">
        <v>69</v>
      </c>
      <c r="AY701" s="255" t="s">
        <v>161</v>
      </c>
    </row>
    <row r="702" s="13" customFormat="1">
      <c r="A702" s="13"/>
      <c r="B702" s="235"/>
      <c r="C702" s="236"/>
      <c r="D702" s="233" t="s">
        <v>178</v>
      </c>
      <c r="E702" s="237" t="s">
        <v>19</v>
      </c>
      <c r="F702" s="238" t="s">
        <v>79</v>
      </c>
      <c r="G702" s="236"/>
      <c r="H702" s="239">
        <v>2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178</v>
      </c>
      <c r="AU702" s="245" t="s">
        <v>79</v>
      </c>
      <c r="AV702" s="13" t="s">
        <v>79</v>
      </c>
      <c r="AW702" s="13" t="s">
        <v>31</v>
      </c>
      <c r="AX702" s="13" t="s">
        <v>69</v>
      </c>
      <c r="AY702" s="245" t="s">
        <v>161</v>
      </c>
    </row>
    <row r="703" s="14" customFormat="1">
      <c r="A703" s="14"/>
      <c r="B703" s="246"/>
      <c r="C703" s="247"/>
      <c r="D703" s="233" t="s">
        <v>178</v>
      </c>
      <c r="E703" s="248" t="s">
        <v>19</v>
      </c>
      <c r="F703" s="249" t="s">
        <v>3560</v>
      </c>
      <c r="G703" s="247"/>
      <c r="H703" s="248" t="s">
        <v>19</v>
      </c>
      <c r="I703" s="250"/>
      <c r="J703" s="247"/>
      <c r="K703" s="247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178</v>
      </c>
      <c r="AU703" s="255" t="s">
        <v>79</v>
      </c>
      <c r="AV703" s="14" t="s">
        <v>77</v>
      </c>
      <c r="AW703" s="14" t="s">
        <v>31</v>
      </c>
      <c r="AX703" s="14" t="s">
        <v>69</v>
      </c>
      <c r="AY703" s="255" t="s">
        <v>161</v>
      </c>
    </row>
    <row r="704" s="13" customFormat="1">
      <c r="A704" s="13"/>
      <c r="B704" s="235"/>
      <c r="C704" s="236"/>
      <c r="D704" s="233" t="s">
        <v>178</v>
      </c>
      <c r="E704" s="237" t="s">
        <v>19</v>
      </c>
      <c r="F704" s="238" t="s">
        <v>79</v>
      </c>
      <c r="G704" s="236"/>
      <c r="H704" s="239">
        <v>2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178</v>
      </c>
      <c r="AU704" s="245" t="s">
        <v>79</v>
      </c>
      <c r="AV704" s="13" t="s">
        <v>79</v>
      </c>
      <c r="AW704" s="13" t="s">
        <v>31</v>
      </c>
      <c r="AX704" s="13" t="s">
        <v>69</v>
      </c>
      <c r="AY704" s="245" t="s">
        <v>161</v>
      </c>
    </row>
    <row r="705" s="13" customFormat="1">
      <c r="A705" s="13"/>
      <c r="B705" s="235"/>
      <c r="C705" s="236"/>
      <c r="D705" s="233" t="s">
        <v>178</v>
      </c>
      <c r="E705" s="237" t="s">
        <v>19</v>
      </c>
      <c r="F705" s="238" t="s">
        <v>3574</v>
      </c>
      <c r="G705" s="236"/>
      <c r="H705" s="239">
        <v>-6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178</v>
      </c>
      <c r="AU705" s="245" t="s">
        <v>79</v>
      </c>
      <c r="AV705" s="13" t="s">
        <v>79</v>
      </c>
      <c r="AW705" s="13" t="s">
        <v>31</v>
      </c>
      <c r="AX705" s="13" t="s">
        <v>69</v>
      </c>
      <c r="AY705" s="245" t="s">
        <v>161</v>
      </c>
    </row>
    <row r="706" s="15" customFormat="1">
      <c r="A706" s="15"/>
      <c r="B706" s="256"/>
      <c r="C706" s="257"/>
      <c r="D706" s="233" t="s">
        <v>178</v>
      </c>
      <c r="E706" s="258" t="s">
        <v>19</v>
      </c>
      <c r="F706" s="259" t="s">
        <v>221</v>
      </c>
      <c r="G706" s="257"/>
      <c r="H706" s="260">
        <v>36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6" t="s">
        <v>178</v>
      </c>
      <c r="AU706" s="266" t="s">
        <v>79</v>
      </c>
      <c r="AV706" s="15" t="s">
        <v>168</v>
      </c>
      <c r="AW706" s="15" t="s">
        <v>31</v>
      </c>
      <c r="AX706" s="15" t="s">
        <v>77</v>
      </c>
      <c r="AY706" s="266" t="s">
        <v>161</v>
      </c>
    </row>
    <row r="707" s="2" customFormat="1" ht="24.15" customHeight="1">
      <c r="A707" s="41"/>
      <c r="B707" s="42"/>
      <c r="C707" s="271" t="s">
        <v>1110</v>
      </c>
      <c r="D707" s="271" t="s">
        <v>715</v>
      </c>
      <c r="E707" s="272" t="s">
        <v>3575</v>
      </c>
      <c r="F707" s="273" t="s">
        <v>3576</v>
      </c>
      <c r="G707" s="274" t="s">
        <v>387</v>
      </c>
      <c r="H707" s="275">
        <v>36</v>
      </c>
      <c r="I707" s="276"/>
      <c r="J707" s="277">
        <f>ROUND(I707*H707,2)</f>
        <v>0</v>
      </c>
      <c r="K707" s="273" t="s">
        <v>19</v>
      </c>
      <c r="L707" s="278"/>
      <c r="M707" s="279" t="s">
        <v>19</v>
      </c>
      <c r="N707" s="280" t="s">
        <v>40</v>
      </c>
      <c r="O707" s="87"/>
      <c r="P707" s="224">
        <f>O707*H707</f>
        <v>0</v>
      </c>
      <c r="Q707" s="224">
        <v>0.00050000000000000001</v>
      </c>
      <c r="R707" s="224">
        <f>Q707*H707</f>
        <v>0.018000000000000002</v>
      </c>
      <c r="S707" s="224">
        <v>0</v>
      </c>
      <c r="T707" s="225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6" t="s">
        <v>406</v>
      </c>
      <c r="AT707" s="226" t="s">
        <v>715</v>
      </c>
      <c r="AU707" s="226" t="s">
        <v>79</v>
      </c>
      <c r="AY707" s="20" t="s">
        <v>161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0" t="s">
        <v>77</v>
      </c>
      <c r="BK707" s="227">
        <f>ROUND(I707*H707,2)</f>
        <v>0</v>
      </c>
      <c r="BL707" s="20" t="s">
        <v>279</v>
      </c>
      <c r="BM707" s="226" t="s">
        <v>3577</v>
      </c>
    </row>
    <row r="708" s="14" customFormat="1">
      <c r="A708" s="14"/>
      <c r="B708" s="246"/>
      <c r="C708" s="247"/>
      <c r="D708" s="233" t="s">
        <v>178</v>
      </c>
      <c r="E708" s="248" t="s">
        <v>19</v>
      </c>
      <c r="F708" s="249" t="s">
        <v>3527</v>
      </c>
      <c r="G708" s="247"/>
      <c r="H708" s="248" t="s">
        <v>19</v>
      </c>
      <c r="I708" s="250"/>
      <c r="J708" s="247"/>
      <c r="K708" s="247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178</v>
      </c>
      <c r="AU708" s="255" t="s">
        <v>79</v>
      </c>
      <c r="AV708" s="14" t="s">
        <v>77</v>
      </c>
      <c r="AW708" s="14" t="s">
        <v>31</v>
      </c>
      <c r="AX708" s="14" t="s">
        <v>69</v>
      </c>
      <c r="AY708" s="255" t="s">
        <v>161</v>
      </c>
    </row>
    <row r="709" s="14" customFormat="1">
      <c r="A709" s="14"/>
      <c r="B709" s="246"/>
      <c r="C709" s="247"/>
      <c r="D709" s="233" t="s">
        <v>178</v>
      </c>
      <c r="E709" s="248" t="s">
        <v>19</v>
      </c>
      <c r="F709" s="249" t="s">
        <v>3528</v>
      </c>
      <c r="G709" s="247"/>
      <c r="H709" s="248" t="s">
        <v>19</v>
      </c>
      <c r="I709" s="250"/>
      <c r="J709" s="247"/>
      <c r="K709" s="247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178</v>
      </c>
      <c r="AU709" s="255" t="s">
        <v>79</v>
      </c>
      <c r="AV709" s="14" t="s">
        <v>77</v>
      </c>
      <c r="AW709" s="14" t="s">
        <v>31</v>
      </c>
      <c r="AX709" s="14" t="s">
        <v>69</v>
      </c>
      <c r="AY709" s="255" t="s">
        <v>161</v>
      </c>
    </row>
    <row r="710" s="13" customFormat="1">
      <c r="A710" s="13"/>
      <c r="B710" s="235"/>
      <c r="C710" s="236"/>
      <c r="D710" s="233" t="s">
        <v>178</v>
      </c>
      <c r="E710" s="237" t="s">
        <v>19</v>
      </c>
      <c r="F710" s="238" t="s">
        <v>3529</v>
      </c>
      <c r="G710" s="236"/>
      <c r="H710" s="239">
        <v>4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178</v>
      </c>
      <c r="AU710" s="245" t="s">
        <v>79</v>
      </c>
      <c r="AV710" s="13" t="s">
        <v>79</v>
      </c>
      <c r="AW710" s="13" t="s">
        <v>31</v>
      </c>
      <c r="AX710" s="13" t="s">
        <v>69</v>
      </c>
      <c r="AY710" s="245" t="s">
        <v>161</v>
      </c>
    </row>
    <row r="711" s="14" customFormat="1">
      <c r="A711" s="14"/>
      <c r="B711" s="246"/>
      <c r="C711" s="247"/>
      <c r="D711" s="233" t="s">
        <v>178</v>
      </c>
      <c r="E711" s="248" t="s">
        <v>19</v>
      </c>
      <c r="F711" s="249" t="s">
        <v>3506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178</v>
      </c>
      <c r="AU711" s="255" t="s">
        <v>79</v>
      </c>
      <c r="AV711" s="14" t="s">
        <v>77</v>
      </c>
      <c r="AW711" s="14" t="s">
        <v>31</v>
      </c>
      <c r="AX711" s="14" t="s">
        <v>69</v>
      </c>
      <c r="AY711" s="255" t="s">
        <v>161</v>
      </c>
    </row>
    <row r="712" s="13" customFormat="1">
      <c r="A712" s="13"/>
      <c r="B712" s="235"/>
      <c r="C712" s="236"/>
      <c r="D712" s="233" t="s">
        <v>178</v>
      </c>
      <c r="E712" s="237" t="s">
        <v>19</v>
      </c>
      <c r="F712" s="238" t="s">
        <v>79</v>
      </c>
      <c r="G712" s="236"/>
      <c r="H712" s="239">
        <v>2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178</v>
      </c>
      <c r="AU712" s="245" t="s">
        <v>79</v>
      </c>
      <c r="AV712" s="13" t="s">
        <v>79</v>
      </c>
      <c r="AW712" s="13" t="s">
        <v>31</v>
      </c>
      <c r="AX712" s="13" t="s">
        <v>69</v>
      </c>
      <c r="AY712" s="245" t="s">
        <v>161</v>
      </c>
    </row>
    <row r="713" s="14" customFormat="1">
      <c r="A713" s="14"/>
      <c r="B713" s="246"/>
      <c r="C713" s="247"/>
      <c r="D713" s="233" t="s">
        <v>178</v>
      </c>
      <c r="E713" s="248" t="s">
        <v>19</v>
      </c>
      <c r="F713" s="249" t="s">
        <v>3530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178</v>
      </c>
      <c r="AU713" s="255" t="s">
        <v>79</v>
      </c>
      <c r="AV713" s="14" t="s">
        <v>77</v>
      </c>
      <c r="AW713" s="14" t="s">
        <v>31</v>
      </c>
      <c r="AX713" s="14" t="s">
        <v>69</v>
      </c>
      <c r="AY713" s="255" t="s">
        <v>161</v>
      </c>
    </row>
    <row r="714" s="13" customFormat="1">
      <c r="A714" s="13"/>
      <c r="B714" s="235"/>
      <c r="C714" s="236"/>
      <c r="D714" s="233" t="s">
        <v>178</v>
      </c>
      <c r="E714" s="237" t="s">
        <v>19</v>
      </c>
      <c r="F714" s="238" t="s">
        <v>3529</v>
      </c>
      <c r="G714" s="236"/>
      <c r="H714" s="239">
        <v>4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178</v>
      </c>
      <c r="AU714" s="245" t="s">
        <v>79</v>
      </c>
      <c r="AV714" s="13" t="s">
        <v>79</v>
      </c>
      <c r="AW714" s="13" t="s">
        <v>31</v>
      </c>
      <c r="AX714" s="13" t="s">
        <v>69</v>
      </c>
      <c r="AY714" s="245" t="s">
        <v>161</v>
      </c>
    </row>
    <row r="715" s="14" customFormat="1">
      <c r="A715" s="14"/>
      <c r="B715" s="246"/>
      <c r="C715" s="247"/>
      <c r="D715" s="233" t="s">
        <v>178</v>
      </c>
      <c r="E715" s="248" t="s">
        <v>19</v>
      </c>
      <c r="F715" s="249" t="s">
        <v>3554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178</v>
      </c>
      <c r="AU715" s="255" t="s">
        <v>79</v>
      </c>
      <c r="AV715" s="14" t="s">
        <v>77</v>
      </c>
      <c r="AW715" s="14" t="s">
        <v>31</v>
      </c>
      <c r="AX715" s="14" t="s">
        <v>69</v>
      </c>
      <c r="AY715" s="255" t="s">
        <v>161</v>
      </c>
    </row>
    <row r="716" s="13" customFormat="1">
      <c r="A716" s="13"/>
      <c r="B716" s="235"/>
      <c r="C716" s="236"/>
      <c r="D716" s="233" t="s">
        <v>178</v>
      </c>
      <c r="E716" s="237" t="s">
        <v>19</v>
      </c>
      <c r="F716" s="238" t="s">
        <v>79</v>
      </c>
      <c r="G716" s="236"/>
      <c r="H716" s="239">
        <v>2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178</v>
      </c>
      <c r="AU716" s="245" t="s">
        <v>79</v>
      </c>
      <c r="AV716" s="13" t="s">
        <v>79</v>
      </c>
      <c r="AW716" s="13" t="s">
        <v>31</v>
      </c>
      <c r="AX716" s="13" t="s">
        <v>69</v>
      </c>
      <c r="AY716" s="245" t="s">
        <v>161</v>
      </c>
    </row>
    <row r="717" s="14" customFormat="1">
      <c r="A717" s="14"/>
      <c r="B717" s="246"/>
      <c r="C717" s="247"/>
      <c r="D717" s="233" t="s">
        <v>178</v>
      </c>
      <c r="E717" s="248" t="s">
        <v>19</v>
      </c>
      <c r="F717" s="249" t="s">
        <v>3555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178</v>
      </c>
      <c r="AU717" s="255" t="s">
        <v>79</v>
      </c>
      <c r="AV717" s="14" t="s">
        <v>77</v>
      </c>
      <c r="AW717" s="14" t="s">
        <v>31</v>
      </c>
      <c r="AX717" s="14" t="s">
        <v>69</v>
      </c>
      <c r="AY717" s="255" t="s">
        <v>161</v>
      </c>
    </row>
    <row r="718" s="13" customFormat="1">
      <c r="A718" s="13"/>
      <c r="B718" s="235"/>
      <c r="C718" s="236"/>
      <c r="D718" s="233" t="s">
        <v>178</v>
      </c>
      <c r="E718" s="237" t="s">
        <v>19</v>
      </c>
      <c r="F718" s="238" t="s">
        <v>79</v>
      </c>
      <c r="G718" s="236"/>
      <c r="H718" s="239">
        <v>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178</v>
      </c>
      <c r="AU718" s="245" t="s">
        <v>79</v>
      </c>
      <c r="AV718" s="13" t="s">
        <v>79</v>
      </c>
      <c r="AW718" s="13" t="s">
        <v>31</v>
      </c>
      <c r="AX718" s="13" t="s">
        <v>69</v>
      </c>
      <c r="AY718" s="245" t="s">
        <v>161</v>
      </c>
    </row>
    <row r="719" s="14" customFormat="1">
      <c r="A719" s="14"/>
      <c r="B719" s="246"/>
      <c r="C719" s="247"/>
      <c r="D719" s="233" t="s">
        <v>178</v>
      </c>
      <c r="E719" s="248" t="s">
        <v>19</v>
      </c>
      <c r="F719" s="249" t="s">
        <v>3508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178</v>
      </c>
      <c r="AU719" s="255" t="s">
        <v>79</v>
      </c>
      <c r="AV719" s="14" t="s">
        <v>77</v>
      </c>
      <c r="AW719" s="14" t="s">
        <v>31</v>
      </c>
      <c r="AX719" s="14" t="s">
        <v>69</v>
      </c>
      <c r="AY719" s="255" t="s">
        <v>161</v>
      </c>
    </row>
    <row r="720" s="13" customFormat="1">
      <c r="A720" s="13"/>
      <c r="B720" s="235"/>
      <c r="C720" s="236"/>
      <c r="D720" s="233" t="s">
        <v>178</v>
      </c>
      <c r="E720" s="237" t="s">
        <v>19</v>
      </c>
      <c r="F720" s="238" t="s">
        <v>79</v>
      </c>
      <c r="G720" s="236"/>
      <c r="H720" s="239">
        <v>2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178</v>
      </c>
      <c r="AU720" s="245" t="s">
        <v>79</v>
      </c>
      <c r="AV720" s="13" t="s">
        <v>79</v>
      </c>
      <c r="AW720" s="13" t="s">
        <v>31</v>
      </c>
      <c r="AX720" s="13" t="s">
        <v>69</v>
      </c>
      <c r="AY720" s="245" t="s">
        <v>161</v>
      </c>
    </row>
    <row r="721" s="14" customFormat="1">
      <c r="A721" s="14"/>
      <c r="B721" s="246"/>
      <c r="C721" s="247"/>
      <c r="D721" s="233" t="s">
        <v>178</v>
      </c>
      <c r="E721" s="248" t="s">
        <v>19</v>
      </c>
      <c r="F721" s="249" t="s">
        <v>3509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178</v>
      </c>
      <c r="AU721" s="255" t="s">
        <v>79</v>
      </c>
      <c r="AV721" s="14" t="s">
        <v>77</v>
      </c>
      <c r="AW721" s="14" t="s">
        <v>31</v>
      </c>
      <c r="AX721" s="14" t="s">
        <v>69</v>
      </c>
      <c r="AY721" s="255" t="s">
        <v>161</v>
      </c>
    </row>
    <row r="722" s="13" customFormat="1">
      <c r="A722" s="13"/>
      <c r="B722" s="235"/>
      <c r="C722" s="236"/>
      <c r="D722" s="233" t="s">
        <v>178</v>
      </c>
      <c r="E722" s="237" t="s">
        <v>19</v>
      </c>
      <c r="F722" s="238" t="s">
        <v>3578</v>
      </c>
      <c r="G722" s="236"/>
      <c r="H722" s="239">
        <v>2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178</v>
      </c>
      <c r="AU722" s="245" t="s">
        <v>79</v>
      </c>
      <c r="AV722" s="13" t="s">
        <v>79</v>
      </c>
      <c r="AW722" s="13" t="s">
        <v>31</v>
      </c>
      <c r="AX722" s="13" t="s">
        <v>69</v>
      </c>
      <c r="AY722" s="245" t="s">
        <v>161</v>
      </c>
    </row>
    <row r="723" s="14" customFormat="1">
      <c r="A723" s="14"/>
      <c r="B723" s="246"/>
      <c r="C723" s="247"/>
      <c r="D723" s="233" t="s">
        <v>178</v>
      </c>
      <c r="E723" s="248" t="s">
        <v>19</v>
      </c>
      <c r="F723" s="249" t="s">
        <v>3556</v>
      </c>
      <c r="G723" s="247"/>
      <c r="H723" s="248" t="s">
        <v>19</v>
      </c>
      <c r="I723" s="250"/>
      <c r="J723" s="247"/>
      <c r="K723" s="247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178</v>
      </c>
      <c r="AU723" s="255" t="s">
        <v>79</v>
      </c>
      <c r="AV723" s="14" t="s">
        <v>77</v>
      </c>
      <c r="AW723" s="14" t="s">
        <v>31</v>
      </c>
      <c r="AX723" s="14" t="s">
        <v>69</v>
      </c>
      <c r="AY723" s="255" t="s">
        <v>161</v>
      </c>
    </row>
    <row r="724" s="13" customFormat="1">
      <c r="A724" s="13"/>
      <c r="B724" s="235"/>
      <c r="C724" s="236"/>
      <c r="D724" s="233" t="s">
        <v>178</v>
      </c>
      <c r="E724" s="237" t="s">
        <v>19</v>
      </c>
      <c r="F724" s="238" t="s">
        <v>79</v>
      </c>
      <c r="G724" s="236"/>
      <c r="H724" s="239">
        <v>2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178</v>
      </c>
      <c r="AU724" s="245" t="s">
        <v>79</v>
      </c>
      <c r="AV724" s="13" t="s">
        <v>79</v>
      </c>
      <c r="AW724" s="13" t="s">
        <v>31</v>
      </c>
      <c r="AX724" s="13" t="s">
        <v>69</v>
      </c>
      <c r="AY724" s="245" t="s">
        <v>161</v>
      </c>
    </row>
    <row r="725" s="14" customFormat="1">
      <c r="A725" s="14"/>
      <c r="B725" s="246"/>
      <c r="C725" s="247"/>
      <c r="D725" s="233" t="s">
        <v>178</v>
      </c>
      <c r="E725" s="248" t="s">
        <v>19</v>
      </c>
      <c r="F725" s="249" t="s">
        <v>3510</v>
      </c>
      <c r="G725" s="247"/>
      <c r="H725" s="248" t="s">
        <v>19</v>
      </c>
      <c r="I725" s="250"/>
      <c r="J725" s="247"/>
      <c r="K725" s="247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178</v>
      </c>
      <c r="AU725" s="255" t="s">
        <v>79</v>
      </c>
      <c r="AV725" s="14" t="s">
        <v>77</v>
      </c>
      <c r="AW725" s="14" t="s">
        <v>31</v>
      </c>
      <c r="AX725" s="14" t="s">
        <v>69</v>
      </c>
      <c r="AY725" s="255" t="s">
        <v>161</v>
      </c>
    </row>
    <row r="726" s="13" customFormat="1">
      <c r="A726" s="13"/>
      <c r="B726" s="235"/>
      <c r="C726" s="236"/>
      <c r="D726" s="233" t="s">
        <v>178</v>
      </c>
      <c r="E726" s="237" t="s">
        <v>19</v>
      </c>
      <c r="F726" s="238" t="s">
        <v>3578</v>
      </c>
      <c r="G726" s="236"/>
      <c r="H726" s="239">
        <v>2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178</v>
      </c>
      <c r="AU726" s="245" t="s">
        <v>79</v>
      </c>
      <c r="AV726" s="13" t="s">
        <v>79</v>
      </c>
      <c r="AW726" s="13" t="s">
        <v>31</v>
      </c>
      <c r="AX726" s="13" t="s">
        <v>69</v>
      </c>
      <c r="AY726" s="245" t="s">
        <v>161</v>
      </c>
    </row>
    <row r="727" s="14" customFormat="1">
      <c r="A727" s="14"/>
      <c r="B727" s="246"/>
      <c r="C727" s="247"/>
      <c r="D727" s="233" t="s">
        <v>178</v>
      </c>
      <c r="E727" s="248" t="s">
        <v>19</v>
      </c>
      <c r="F727" s="249" t="s">
        <v>3557</v>
      </c>
      <c r="G727" s="247"/>
      <c r="H727" s="248" t="s">
        <v>19</v>
      </c>
      <c r="I727" s="250"/>
      <c r="J727" s="247"/>
      <c r="K727" s="247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178</v>
      </c>
      <c r="AU727" s="255" t="s">
        <v>79</v>
      </c>
      <c r="AV727" s="14" t="s">
        <v>77</v>
      </c>
      <c r="AW727" s="14" t="s">
        <v>31</v>
      </c>
      <c r="AX727" s="14" t="s">
        <v>69</v>
      </c>
      <c r="AY727" s="255" t="s">
        <v>161</v>
      </c>
    </row>
    <row r="728" s="13" customFormat="1">
      <c r="A728" s="13"/>
      <c r="B728" s="235"/>
      <c r="C728" s="236"/>
      <c r="D728" s="233" t="s">
        <v>178</v>
      </c>
      <c r="E728" s="237" t="s">
        <v>19</v>
      </c>
      <c r="F728" s="238" t="s">
        <v>3573</v>
      </c>
      <c r="G728" s="236"/>
      <c r="H728" s="239">
        <v>8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178</v>
      </c>
      <c r="AU728" s="245" t="s">
        <v>79</v>
      </c>
      <c r="AV728" s="13" t="s">
        <v>79</v>
      </c>
      <c r="AW728" s="13" t="s">
        <v>31</v>
      </c>
      <c r="AX728" s="13" t="s">
        <v>69</v>
      </c>
      <c r="AY728" s="245" t="s">
        <v>161</v>
      </c>
    </row>
    <row r="729" s="14" customFormat="1">
      <c r="A729" s="14"/>
      <c r="B729" s="246"/>
      <c r="C729" s="247"/>
      <c r="D729" s="233" t="s">
        <v>178</v>
      </c>
      <c r="E729" s="248" t="s">
        <v>19</v>
      </c>
      <c r="F729" s="249" t="s">
        <v>3559</v>
      </c>
      <c r="G729" s="247"/>
      <c r="H729" s="248" t="s">
        <v>19</v>
      </c>
      <c r="I729" s="250"/>
      <c r="J729" s="247"/>
      <c r="K729" s="247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178</v>
      </c>
      <c r="AU729" s="255" t="s">
        <v>79</v>
      </c>
      <c r="AV729" s="14" t="s">
        <v>77</v>
      </c>
      <c r="AW729" s="14" t="s">
        <v>31</v>
      </c>
      <c r="AX729" s="14" t="s">
        <v>69</v>
      </c>
      <c r="AY729" s="255" t="s">
        <v>161</v>
      </c>
    </row>
    <row r="730" s="13" customFormat="1">
      <c r="A730" s="13"/>
      <c r="B730" s="235"/>
      <c r="C730" s="236"/>
      <c r="D730" s="233" t="s">
        <v>178</v>
      </c>
      <c r="E730" s="237" t="s">
        <v>19</v>
      </c>
      <c r="F730" s="238" t="s">
        <v>3573</v>
      </c>
      <c r="G730" s="236"/>
      <c r="H730" s="239">
        <v>8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178</v>
      </c>
      <c r="AU730" s="245" t="s">
        <v>79</v>
      </c>
      <c r="AV730" s="13" t="s">
        <v>79</v>
      </c>
      <c r="AW730" s="13" t="s">
        <v>31</v>
      </c>
      <c r="AX730" s="13" t="s">
        <v>69</v>
      </c>
      <c r="AY730" s="245" t="s">
        <v>161</v>
      </c>
    </row>
    <row r="731" s="14" customFormat="1">
      <c r="A731" s="14"/>
      <c r="B731" s="246"/>
      <c r="C731" s="247"/>
      <c r="D731" s="233" t="s">
        <v>178</v>
      </c>
      <c r="E731" s="248" t="s">
        <v>19</v>
      </c>
      <c r="F731" s="249" t="s">
        <v>3511</v>
      </c>
      <c r="G731" s="247"/>
      <c r="H731" s="248" t="s">
        <v>19</v>
      </c>
      <c r="I731" s="250"/>
      <c r="J731" s="247"/>
      <c r="K731" s="247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178</v>
      </c>
      <c r="AU731" s="255" t="s">
        <v>79</v>
      </c>
      <c r="AV731" s="14" t="s">
        <v>77</v>
      </c>
      <c r="AW731" s="14" t="s">
        <v>31</v>
      </c>
      <c r="AX731" s="14" t="s">
        <v>69</v>
      </c>
      <c r="AY731" s="255" t="s">
        <v>161</v>
      </c>
    </row>
    <row r="732" s="13" customFormat="1">
      <c r="A732" s="13"/>
      <c r="B732" s="235"/>
      <c r="C732" s="236"/>
      <c r="D732" s="233" t="s">
        <v>178</v>
      </c>
      <c r="E732" s="237" t="s">
        <v>19</v>
      </c>
      <c r="F732" s="238" t="s">
        <v>79</v>
      </c>
      <c r="G732" s="236"/>
      <c r="H732" s="239">
        <v>2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178</v>
      </c>
      <c r="AU732" s="245" t="s">
        <v>79</v>
      </c>
      <c r="AV732" s="13" t="s">
        <v>79</v>
      </c>
      <c r="AW732" s="13" t="s">
        <v>31</v>
      </c>
      <c r="AX732" s="13" t="s">
        <v>69</v>
      </c>
      <c r="AY732" s="245" t="s">
        <v>161</v>
      </c>
    </row>
    <row r="733" s="14" customFormat="1">
      <c r="A733" s="14"/>
      <c r="B733" s="246"/>
      <c r="C733" s="247"/>
      <c r="D733" s="233" t="s">
        <v>178</v>
      </c>
      <c r="E733" s="248" t="s">
        <v>19</v>
      </c>
      <c r="F733" s="249" t="s">
        <v>3560</v>
      </c>
      <c r="G733" s="247"/>
      <c r="H733" s="248" t="s">
        <v>19</v>
      </c>
      <c r="I733" s="250"/>
      <c r="J733" s="247"/>
      <c r="K733" s="247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178</v>
      </c>
      <c r="AU733" s="255" t="s">
        <v>79</v>
      </c>
      <c r="AV733" s="14" t="s">
        <v>77</v>
      </c>
      <c r="AW733" s="14" t="s">
        <v>31</v>
      </c>
      <c r="AX733" s="14" t="s">
        <v>69</v>
      </c>
      <c r="AY733" s="255" t="s">
        <v>161</v>
      </c>
    </row>
    <row r="734" s="13" customFormat="1">
      <c r="A734" s="13"/>
      <c r="B734" s="235"/>
      <c r="C734" s="236"/>
      <c r="D734" s="233" t="s">
        <v>178</v>
      </c>
      <c r="E734" s="237" t="s">
        <v>19</v>
      </c>
      <c r="F734" s="238" t="s">
        <v>79</v>
      </c>
      <c r="G734" s="236"/>
      <c r="H734" s="239">
        <v>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178</v>
      </c>
      <c r="AU734" s="245" t="s">
        <v>79</v>
      </c>
      <c r="AV734" s="13" t="s">
        <v>79</v>
      </c>
      <c r="AW734" s="13" t="s">
        <v>31</v>
      </c>
      <c r="AX734" s="13" t="s">
        <v>69</v>
      </c>
      <c r="AY734" s="245" t="s">
        <v>161</v>
      </c>
    </row>
    <row r="735" s="13" customFormat="1">
      <c r="A735" s="13"/>
      <c r="B735" s="235"/>
      <c r="C735" s="236"/>
      <c r="D735" s="233" t="s">
        <v>178</v>
      </c>
      <c r="E735" s="237" t="s">
        <v>19</v>
      </c>
      <c r="F735" s="238" t="s">
        <v>3574</v>
      </c>
      <c r="G735" s="236"/>
      <c r="H735" s="239">
        <v>-6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178</v>
      </c>
      <c r="AU735" s="245" t="s">
        <v>79</v>
      </c>
      <c r="AV735" s="13" t="s">
        <v>79</v>
      </c>
      <c r="AW735" s="13" t="s">
        <v>31</v>
      </c>
      <c r="AX735" s="13" t="s">
        <v>69</v>
      </c>
      <c r="AY735" s="245" t="s">
        <v>161</v>
      </c>
    </row>
    <row r="736" s="15" customFormat="1">
      <c r="A736" s="15"/>
      <c r="B736" s="256"/>
      <c r="C736" s="257"/>
      <c r="D736" s="233" t="s">
        <v>178</v>
      </c>
      <c r="E736" s="258" t="s">
        <v>19</v>
      </c>
      <c r="F736" s="259" t="s">
        <v>221</v>
      </c>
      <c r="G736" s="257"/>
      <c r="H736" s="260">
        <v>36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6" t="s">
        <v>178</v>
      </c>
      <c r="AU736" s="266" t="s">
        <v>79</v>
      </c>
      <c r="AV736" s="15" t="s">
        <v>168</v>
      </c>
      <c r="AW736" s="15" t="s">
        <v>31</v>
      </c>
      <c r="AX736" s="15" t="s">
        <v>77</v>
      </c>
      <c r="AY736" s="266" t="s">
        <v>161</v>
      </c>
    </row>
    <row r="737" s="2" customFormat="1" ht="16.5" customHeight="1">
      <c r="A737" s="41"/>
      <c r="B737" s="42"/>
      <c r="C737" s="215" t="s">
        <v>1115</v>
      </c>
      <c r="D737" s="215" t="s">
        <v>163</v>
      </c>
      <c r="E737" s="216" t="s">
        <v>3579</v>
      </c>
      <c r="F737" s="217" t="s">
        <v>3580</v>
      </c>
      <c r="G737" s="218" t="s">
        <v>387</v>
      </c>
      <c r="H737" s="219">
        <v>2</v>
      </c>
      <c r="I737" s="220"/>
      <c r="J737" s="221">
        <f>ROUND(I737*H737,2)</f>
        <v>0</v>
      </c>
      <c r="K737" s="217" t="s">
        <v>167</v>
      </c>
      <c r="L737" s="47"/>
      <c r="M737" s="222" t="s">
        <v>19</v>
      </c>
      <c r="N737" s="223" t="s">
        <v>40</v>
      </c>
      <c r="O737" s="87"/>
      <c r="P737" s="224">
        <f>O737*H737</f>
        <v>0</v>
      </c>
      <c r="Q737" s="224">
        <v>0.00023931319999999999</v>
      </c>
      <c r="R737" s="224">
        <f>Q737*H737</f>
        <v>0.00047862639999999998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279</v>
      </c>
      <c r="AT737" s="226" t="s">
        <v>163</v>
      </c>
      <c r="AU737" s="226" t="s">
        <v>79</v>
      </c>
      <c r="AY737" s="20" t="s">
        <v>161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77</v>
      </c>
      <c r="BK737" s="227">
        <f>ROUND(I737*H737,2)</f>
        <v>0</v>
      </c>
      <c r="BL737" s="20" t="s">
        <v>279</v>
      </c>
      <c r="BM737" s="226" t="s">
        <v>3581</v>
      </c>
    </row>
    <row r="738" s="2" customFormat="1">
      <c r="A738" s="41"/>
      <c r="B738" s="42"/>
      <c r="C738" s="43"/>
      <c r="D738" s="228" t="s">
        <v>170</v>
      </c>
      <c r="E738" s="43"/>
      <c r="F738" s="229" t="s">
        <v>3582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170</v>
      </c>
      <c r="AU738" s="20" t="s">
        <v>79</v>
      </c>
    </row>
    <row r="739" s="14" customFormat="1">
      <c r="A739" s="14"/>
      <c r="B739" s="246"/>
      <c r="C739" s="247"/>
      <c r="D739" s="233" t="s">
        <v>178</v>
      </c>
      <c r="E739" s="248" t="s">
        <v>19</v>
      </c>
      <c r="F739" s="249" t="s">
        <v>3583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178</v>
      </c>
      <c r="AU739" s="255" t="s">
        <v>79</v>
      </c>
      <c r="AV739" s="14" t="s">
        <v>77</v>
      </c>
      <c r="AW739" s="14" t="s">
        <v>31</v>
      </c>
      <c r="AX739" s="14" t="s">
        <v>69</v>
      </c>
      <c r="AY739" s="255" t="s">
        <v>161</v>
      </c>
    </row>
    <row r="740" s="13" customFormat="1">
      <c r="A740" s="13"/>
      <c r="B740" s="235"/>
      <c r="C740" s="236"/>
      <c r="D740" s="233" t="s">
        <v>178</v>
      </c>
      <c r="E740" s="237" t="s">
        <v>19</v>
      </c>
      <c r="F740" s="238" t="s">
        <v>79</v>
      </c>
      <c r="G740" s="236"/>
      <c r="H740" s="239">
        <v>2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178</v>
      </c>
      <c r="AU740" s="245" t="s">
        <v>79</v>
      </c>
      <c r="AV740" s="13" t="s">
        <v>79</v>
      </c>
      <c r="AW740" s="13" t="s">
        <v>31</v>
      </c>
      <c r="AX740" s="13" t="s">
        <v>69</v>
      </c>
      <c r="AY740" s="245" t="s">
        <v>161</v>
      </c>
    </row>
    <row r="741" s="15" customFormat="1">
      <c r="A741" s="15"/>
      <c r="B741" s="256"/>
      <c r="C741" s="257"/>
      <c r="D741" s="233" t="s">
        <v>178</v>
      </c>
      <c r="E741" s="258" t="s">
        <v>19</v>
      </c>
      <c r="F741" s="259" t="s">
        <v>221</v>
      </c>
      <c r="G741" s="257"/>
      <c r="H741" s="260">
        <v>2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178</v>
      </c>
      <c r="AU741" s="266" t="s">
        <v>79</v>
      </c>
      <c r="AV741" s="15" t="s">
        <v>168</v>
      </c>
      <c r="AW741" s="15" t="s">
        <v>31</v>
      </c>
      <c r="AX741" s="15" t="s">
        <v>77</v>
      </c>
      <c r="AY741" s="266" t="s">
        <v>161</v>
      </c>
    </row>
    <row r="742" s="2" customFormat="1" ht="16.5" customHeight="1">
      <c r="A742" s="41"/>
      <c r="B742" s="42"/>
      <c r="C742" s="215" t="s">
        <v>1120</v>
      </c>
      <c r="D742" s="215" t="s">
        <v>163</v>
      </c>
      <c r="E742" s="216" t="s">
        <v>3584</v>
      </c>
      <c r="F742" s="217" t="s">
        <v>3585</v>
      </c>
      <c r="G742" s="218" t="s">
        <v>387</v>
      </c>
      <c r="H742" s="219">
        <v>3</v>
      </c>
      <c r="I742" s="220"/>
      <c r="J742" s="221">
        <f>ROUND(I742*H742,2)</f>
        <v>0</v>
      </c>
      <c r="K742" s="217" t="s">
        <v>167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0.00058</v>
      </c>
      <c r="R742" s="224">
        <f>Q742*H742</f>
        <v>0.00174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279</v>
      </c>
      <c r="AT742" s="226" t="s">
        <v>163</v>
      </c>
      <c r="AU742" s="226" t="s">
        <v>79</v>
      </c>
      <c r="AY742" s="20" t="s">
        <v>161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279</v>
      </c>
      <c r="BM742" s="226" t="s">
        <v>3586</v>
      </c>
    </row>
    <row r="743" s="2" customFormat="1">
      <c r="A743" s="41"/>
      <c r="B743" s="42"/>
      <c r="C743" s="43"/>
      <c r="D743" s="228" t="s">
        <v>170</v>
      </c>
      <c r="E743" s="43"/>
      <c r="F743" s="229" t="s">
        <v>3587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170</v>
      </c>
      <c r="AU743" s="20" t="s">
        <v>79</v>
      </c>
    </row>
    <row r="744" s="14" customFormat="1">
      <c r="A744" s="14"/>
      <c r="B744" s="246"/>
      <c r="C744" s="247"/>
      <c r="D744" s="233" t="s">
        <v>178</v>
      </c>
      <c r="E744" s="248" t="s">
        <v>19</v>
      </c>
      <c r="F744" s="249" t="s">
        <v>3476</v>
      </c>
      <c r="G744" s="247"/>
      <c r="H744" s="248" t="s">
        <v>19</v>
      </c>
      <c r="I744" s="250"/>
      <c r="J744" s="247"/>
      <c r="K744" s="247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178</v>
      </c>
      <c r="AU744" s="255" t="s">
        <v>79</v>
      </c>
      <c r="AV744" s="14" t="s">
        <v>77</v>
      </c>
      <c r="AW744" s="14" t="s">
        <v>31</v>
      </c>
      <c r="AX744" s="14" t="s">
        <v>69</v>
      </c>
      <c r="AY744" s="255" t="s">
        <v>161</v>
      </c>
    </row>
    <row r="745" s="13" customFormat="1">
      <c r="A745" s="13"/>
      <c r="B745" s="235"/>
      <c r="C745" s="236"/>
      <c r="D745" s="233" t="s">
        <v>178</v>
      </c>
      <c r="E745" s="237" t="s">
        <v>19</v>
      </c>
      <c r="F745" s="238" t="s">
        <v>180</v>
      </c>
      <c r="G745" s="236"/>
      <c r="H745" s="239">
        <v>3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178</v>
      </c>
      <c r="AU745" s="245" t="s">
        <v>79</v>
      </c>
      <c r="AV745" s="13" t="s">
        <v>79</v>
      </c>
      <c r="AW745" s="13" t="s">
        <v>31</v>
      </c>
      <c r="AX745" s="13" t="s">
        <v>69</v>
      </c>
      <c r="AY745" s="245" t="s">
        <v>161</v>
      </c>
    </row>
    <row r="746" s="15" customFormat="1">
      <c r="A746" s="15"/>
      <c r="B746" s="256"/>
      <c r="C746" s="257"/>
      <c r="D746" s="233" t="s">
        <v>178</v>
      </c>
      <c r="E746" s="258" t="s">
        <v>19</v>
      </c>
      <c r="F746" s="259" t="s">
        <v>221</v>
      </c>
      <c r="G746" s="257"/>
      <c r="H746" s="260">
        <v>3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178</v>
      </c>
      <c r="AU746" s="266" t="s">
        <v>79</v>
      </c>
      <c r="AV746" s="15" t="s">
        <v>168</v>
      </c>
      <c r="AW746" s="15" t="s">
        <v>31</v>
      </c>
      <c r="AX746" s="15" t="s">
        <v>77</v>
      </c>
      <c r="AY746" s="266" t="s">
        <v>161</v>
      </c>
    </row>
    <row r="747" s="2" customFormat="1" ht="16.5" customHeight="1">
      <c r="A747" s="41"/>
      <c r="B747" s="42"/>
      <c r="C747" s="215" t="s">
        <v>1125</v>
      </c>
      <c r="D747" s="215" t="s">
        <v>163</v>
      </c>
      <c r="E747" s="216" t="s">
        <v>3588</v>
      </c>
      <c r="F747" s="217" t="s">
        <v>3589</v>
      </c>
      <c r="G747" s="218" t="s">
        <v>387</v>
      </c>
      <c r="H747" s="219">
        <v>3</v>
      </c>
      <c r="I747" s="220"/>
      <c r="J747" s="221">
        <f>ROUND(I747*H747,2)</f>
        <v>0</v>
      </c>
      <c r="K747" s="217" t="s">
        <v>167</v>
      </c>
      <c r="L747" s="47"/>
      <c r="M747" s="222" t="s">
        <v>19</v>
      </c>
      <c r="N747" s="223" t="s">
        <v>40</v>
      </c>
      <c r="O747" s="87"/>
      <c r="P747" s="224">
        <f>O747*H747</f>
        <v>0</v>
      </c>
      <c r="Q747" s="224">
        <v>0.00025000000000000001</v>
      </c>
      <c r="R747" s="224">
        <f>Q747*H747</f>
        <v>0.00075000000000000002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279</v>
      </c>
      <c r="AT747" s="226" t="s">
        <v>163</v>
      </c>
      <c r="AU747" s="226" t="s">
        <v>79</v>
      </c>
      <c r="AY747" s="20" t="s">
        <v>161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77</v>
      </c>
      <c r="BK747" s="227">
        <f>ROUND(I747*H747,2)</f>
        <v>0</v>
      </c>
      <c r="BL747" s="20" t="s">
        <v>279</v>
      </c>
      <c r="BM747" s="226" t="s">
        <v>3590</v>
      </c>
    </row>
    <row r="748" s="2" customFormat="1">
      <c r="A748" s="41"/>
      <c r="B748" s="42"/>
      <c r="C748" s="43"/>
      <c r="D748" s="228" t="s">
        <v>170</v>
      </c>
      <c r="E748" s="43"/>
      <c r="F748" s="229" t="s">
        <v>3591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170</v>
      </c>
      <c r="AU748" s="20" t="s">
        <v>79</v>
      </c>
    </row>
    <row r="749" s="14" customFormat="1">
      <c r="A749" s="14"/>
      <c r="B749" s="246"/>
      <c r="C749" s="247"/>
      <c r="D749" s="233" t="s">
        <v>178</v>
      </c>
      <c r="E749" s="248" t="s">
        <v>19</v>
      </c>
      <c r="F749" s="249" t="s">
        <v>3592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178</v>
      </c>
      <c r="AU749" s="255" t="s">
        <v>79</v>
      </c>
      <c r="AV749" s="14" t="s">
        <v>77</v>
      </c>
      <c r="AW749" s="14" t="s">
        <v>31</v>
      </c>
      <c r="AX749" s="14" t="s">
        <v>69</v>
      </c>
      <c r="AY749" s="255" t="s">
        <v>161</v>
      </c>
    </row>
    <row r="750" s="13" customFormat="1">
      <c r="A750" s="13"/>
      <c r="B750" s="235"/>
      <c r="C750" s="236"/>
      <c r="D750" s="233" t="s">
        <v>178</v>
      </c>
      <c r="E750" s="237" t="s">
        <v>19</v>
      </c>
      <c r="F750" s="238" t="s">
        <v>180</v>
      </c>
      <c r="G750" s="236"/>
      <c r="H750" s="239">
        <v>3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178</v>
      </c>
      <c r="AU750" s="245" t="s">
        <v>79</v>
      </c>
      <c r="AV750" s="13" t="s">
        <v>79</v>
      </c>
      <c r="AW750" s="13" t="s">
        <v>31</v>
      </c>
      <c r="AX750" s="13" t="s">
        <v>69</v>
      </c>
      <c r="AY750" s="245" t="s">
        <v>161</v>
      </c>
    </row>
    <row r="751" s="15" customFormat="1">
      <c r="A751" s="15"/>
      <c r="B751" s="256"/>
      <c r="C751" s="257"/>
      <c r="D751" s="233" t="s">
        <v>178</v>
      </c>
      <c r="E751" s="258" t="s">
        <v>19</v>
      </c>
      <c r="F751" s="259" t="s">
        <v>221</v>
      </c>
      <c r="G751" s="257"/>
      <c r="H751" s="260">
        <v>3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6" t="s">
        <v>178</v>
      </c>
      <c r="AU751" s="266" t="s">
        <v>79</v>
      </c>
      <c r="AV751" s="15" t="s">
        <v>168</v>
      </c>
      <c r="AW751" s="15" t="s">
        <v>31</v>
      </c>
      <c r="AX751" s="15" t="s">
        <v>77</v>
      </c>
      <c r="AY751" s="266" t="s">
        <v>161</v>
      </c>
    </row>
    <row r="752" s="2" customFormat="1" ht="21.75" customHeight="1">
      <c r="A752" s="41"/>
      <c r="B752" s="42"/>
      <c r="C752" s="215" t="s">
        <v>1130</v>
      </c>
      <c r="D752" s="215" t="s">
        <v>163</v>
      </c>
      <c r="E752" s="216" t="s">
        <v>3593</v>
      </c>
      <c r="F752" s="217" t="s">
        <v>3594</v>
      </c>
      <c r="G752" s="218" t="s">
        <v>387</v>
      </c>
      <c r="H752" s="219">
        <v>98</v>
      </c>
      <c r="I752" s="220"/>
      <c r="J752" s="221">
        <f>ROUND(I752*H752,2)</f>
        <v>0</v>
      </c>
      <c r="K752" s="217" t="s">
        <v>167</v>
      </c>
      <c r="L752" s="47"/>
      <c r="M752" s="222" t="s">
        <v>19</v>
      </c>
      <c r="N752" s="223" t="s">
        <v>40</v>
      </c>
      <c r="O752" s="87"/>
      <c r="P752" s="224">
        <f>O752*H752</f>
        <v>0</v>
      </c>
      <c r="Q752" s="224">
        <v>0.00038999999999999999</v>
      </c>
      <c r="R752" s="224">
        <f>Q752*H752</f>
        <v>0.038219999999999997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279</v>
      </c>
      <c r="AT752" s="226" t="s">
        <v>163</v>
      </c>
      <c r="AU752" s="226" t="s">
        <v>79</v>
      </c>
      <c r="AY752" s="20" t="s">
        <v>161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77</v>
      </c>
      <c r="BK752" s="227">
        <f>ROUND(I752*H752,2)</f>
        <v>0</v>
      </c>
      <c r="BL752" s="20" t="s">
        <v>279</v>
      </c>
      <c r="BM752" s="226" t="s">
        <v>3595</v>
      </c>
    </row>
    <row r="753" s="2" customFormat="1">
      <c r="A753" s="41"/>
      <c r="B753" s="42"/>
      <c r="C753" s="43"/>
      <c r="D753" s="228" t="s">
        <v>170</v>
      </c>
      <c r="E753" s="43"/>
      <c r="F753" s="229" t="s">
        <v>3596</v>
      </c>
      <c r="G753" s="43"/>
      <c r="H753" s="43"/>
      <c r="I753" s="230"/>
      <c r="J753" s="43"/>
      <c r="K753" s="43"/>
      <c r="L753" s="47"/>
      <c r="M753" s="231"/>
      <c r="N753" s="232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170</v>
      </c>
      <c r="AU753" s="20" t="s">
        <v>79</v>
      </c>
    </row>
    <row r="754" s="14" customFormat="1">
      <c r="A754" s="14"/>
      <c r="B754" s="246"/>
      <c r="C754" s="247"/>
      <c r="D754" s="233" t="s">
        <v>178</v>
      </c>
      <c r="E754" s="248" t="s">
        <v>19</v>
      </c>
      <c r="F754" s="249" t="s">
        <v>3527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178</v>
      </c>
      <c r="AU754" s="255" t="s">
        <v>79</v>
      </c>
      <c r="AV754" s="14" t="s">
        <v>77</v>
      </c>
      <c r="AW754" s="14" t="s">
        <v>31</v>
      </c>
      <c r="AX754" s="14" t="s">
        <v>69</v>
      </c>
      <c r="AY754" s="255" t="s">
        <v>161</v>
      </c>
    </row>
    <row r="755" s="14" customFormat="1">
      <c r="A755" s="14"/>
      <c r="B755" s="246"/>
      <c r="C755" s="247"/>
      <c r="D755" s="233" t="s">
        <v>178</v>
      </c>
      <c r="E755" s="248" t="s">
        <v>19</v>
      </c>
      <c r="F755" s="249" t="s">
        <v>3528</v>
      </c>
      <c r="G755" s="247"/>
      <c r="H755" s="248" t="s">
        <v>19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178</v>
      </c>
      <c r="AU755" s="255" t="s">
        <v>79</v>
      </c>
      <c r="AV755" s="14" t="s">
        <v>77</v>
      </c>
      <c r="AW755" s="14" t="s">
        <v>31</v>
      </c>
      <c r="AX755" s="14" t="s">
        <v>69</v>
      </c>
      <c r="AY755" s="255" t="s">
        <v>161</v>
      </c>
    </row>
    <row r="756" s="13" customFormat="1">
      <c r="A756" s="13"/>
      <c r="B756" s="235"/>
      <c r="C756" s="236"/>
      <c r="D756" s="233" t="s">
        <v>178</v>
      </c>
      <c r="E756" s="237" t="s">
        <v>19</v>
      </c>
      <c r="F756" s="238" t="s">
        <v>79</v>
      </c>
      <c r="G756" s="236"/>
      <c r="H756" s="239">
        <v>2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178</v>
      </c>
      <c r="AU756" s="245" t="s">
        <v>79</v>
      </c>
      <c r="AV756" s="13" t="s">
        <v>79</v>
      </c>
      <c r="AW756" s="13" t="s">
        <v>31</v>
      </c>
      <c r="AX756" s="13" t="s">
        <v>69</v>
      </c>
      <c r="AY756" s="245" t="s">
        <v>161</v>
      </c>
    </row>
    <row r="757" s="14" customFormat="1">
      <c r="A757" s="14"/>
      <c r="B757" s="246"/>
      <c r="C757" s="247"/>
      <c r="D757" s="233" t="s">
        <v>178</v>
      </c>
      <c r="E757" s="248" t="s">
        <v>19</v>
      </c>
      <c r="F757" s="249" t="s">
        <v>3506</v>
      </c>
      <c r="G757" s="247"/>
      <c r="H757" s="248" t="s">
        <v>19</v>
      </c>
      <c r="I757" s="250"/>
      <c r="J757" s="247"/>
      <c r="K757" s="247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178</v>
      </c>
      <c r="AU757" s="255" t="s">
        <v>79</v>
      </c>
      <c r="AV757" s="14" t="s">
        <v>77</v>
      </c>
      <c r="AW757" s="14" t="s">
        <v>31</v>
      </c>
      <c r="AX757" s="14" t="s">
        <v>69</v>
      </c>
      <c r="AY757" s="255" t="s">
        <v>161</v>
      </c>
    </row>
    <row r="758" s="13" customFormat="1">
      <c r="A758" s="13"/>
      <c r="B758" s="235"/>
      <c r="C758" s="236"/>
      <c r="D758" s="233" t="s">
        <v>178</v>
      </c>
      <c r="E758" s="237" t="s">
        <v>19</v>
      </c>
      <c r="F758" s="238" t="s">
        <v>77</v>
      </c>
      <c r="G758" s="236"/>
      <c r="H758" s="239">
        <v>1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178</v>
      </c>
      <c r="AU758" s="245" t="s">
        <v>79</v>
      </c>
      <c r="AV758" s="13" t="s">
        <v>79</v>
      </c>
      <c r="AW758" s="13" t="s">
        <v>31</v>
      </c>
      <c r="AX758" s="13" t="s">
        <v>69</v>
      </c>
      <c r="AY758" s="245" t="s">
        <v>161</v>
      </c>
    </row>
    <row r="759" s="14" customFormat="1">
      <c r="A759" s="14"/>
      <c r="B759" s="246"/>
      <c r="C759" s="247"/>
      <c r="D759" s="233" t="s">
        <v>178</v>
      </c>
      <c r="E759" s="248" t="s">
        <v>19</v>
      </c>
      <c r="F759" s="249" t="s">
        <v>3530</v>
      </c>
      <c r="G759" s="247"/>
      <c r="H759" s="248" t="s">
        <v>19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178</v>
      </c>
      <c r="AU759" s="255" t="s">
        <v>79</v>
      </c>
      <c r="AV759" s="14" t="s">
        <v>77</v>
      </c>
      <c r="AW759" s="14" t="s">
        <v>31</v>
      </c>
      <c r="AX759" s="14" t="s">
        <v>69</v>
      </c>
      <c r="AY759" s="255" t="s">
        <v>161</v>
      </c>
    </row>
    <row r="760" s="13" customFormat="1">
      <c r="A760" s="13"/>
      <c r="B760" s="235"/>
      <c r="C760" s="236"/>
      <c r="D760" s="233" t="s">
        <v>178</v>
      </c>
      <c r="E760" s="237" t="s">
        <v>19</v>
      </c>
      <c r="F760" s="238" t="s">
        <v>3549</v>
      </c>
      <c r="G760" s="236"/>
      <c r="H760" s="239">
        <v>2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178</v>
      </c>
      <c r="AU760" s="245" t="s">
        <v>79</v>
      </c>
      <c r="AV760" s="13" t="s">
        <v>79</v>
      </c>
      <c r="AW760" s="13" t="s">
        <v>31</v>
      </c>
      <c r="AX760" s="13" t="s">
        <v>69</v>
      </c>
      <c r="AY760" s="245" t="s">
        <v>161</v>
      </c>
    </row>
    <row r="761" s="14" customFormat="1">
      <c r="A761" s="14"/>
      <c r="B761" s="246"/>
      <c r="C761" s="247"/>
      <c r="D761" s="233" t="s">
        <v>178</v>
      </c>
      <c r="E761" s="248" t="s">
        <v>19</v>
      </c>
      <c r="F761" s="249" t="s">
        <v>3508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178</v>
      </c>
      <c r="AU761" s="255" t="s">
        <v>79</v>
      </c>
      <c r="AV761" s="14" t="s">
        <v>77</v>
      </c>
      <c r="AW761" s="14" t="s">
        <v>31</v>
      </c>
      <c r="AX761" s="14" t="s">
        <v>69</v>
      </c>
      <c r="AY761" s="255" t="s">
        <v>161</v>
      </c>
    </row>
    <row r="762" s="13" customFormat="1">
      <c r="A762" s="13"/>
      <c r="B762" s="235"/>
      <c r="C762" s="236"/>
      <c r="D762" s="233" t="s">
        <v>178</v>
      </c>
      <c r="E762" s="237" t="s">
        <v>19</v>
      </c>
      <c r="F762" s="238" t="s">
        <v>77</v>
      </c>
      <c r="G762" s="236"/>
      <c r="H762" s="239">
        <v>1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178</v>
      </c>
      <c r="AU762" s="245" t="s">
        <v>79</v>
      </c>
      <c r="AV762" s="13" t="s">
        <v>79</v>
      </c>
      <c r="AW762" s="13" t="s">
        <v>31</v>
      </c>
      <c r="AX762" s="13" t="s">
        <v>69</v>
      </c>
      <c r="AY762" s="245" t="s">
        <v>161</v>
      </c>
    </row>
    <row r="763" s="14" customFormat="1">
      <c r="A763" s="14"/>
      <c r="B763" s="246"/>
      <c r="C763" s="247"/>
      <c r="D763" s="233" t="s">
        <v>178</v>
      </c>
      <c r="E763" s="248" t="s">
        <v>19</v>
      </c>
      <c r="F763" s="249" t="s">
        <v>3509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178</v>
      </c>
      <c r="AU763" s="255" t="s">
        <v>79</v>
      </c>
      <c r="AV763" s="14" t="s">
        <v>77</v>
      </c>
      <c r="AW763" s="14" t="s">
        <v>31</v>
      </c>
      <c r="AX763" s="14" t="s">
        <v>69</v>
      </c>
      <c r="AY763" s="255" t="s">
        <v>161</v>
      </c>
    </row>
    <row r="764" s="13" customFormat="1">
      <c r="A764" s="13"/>
      <c r="B764" s="235"/>
      <c r="C764" s="236"/>
      <c r="D764" s="233" t="s">
        <v>178</v>
      </c>
      <c r="E764" s="237" t="s">
        <v>19</v>
      </c>
      <c r="F764" s="238" t="s">
        <v>77</v>
      </c>
      <c r="G764" s="236"/>
      <c r="H764" s="239">
        <v>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178</v>
      </c>
      <c r="AU764" s="245" t="s">
        <v>79</v>
      </c>
      <c r="AV764" s="13" t="s">
        <v>79</v>
      </c>
      <c r="AW764" s="13" t="s">
        <v>31</v>
      </c>
      <c r="AX764" s="13" t="s">
        <v>69</v>
      </c>
      <c r="AY764" s="245" t="s">
        <v>161</v>
      </c>
    </row>
    <row r="765" s="14" customFormat="1">
      <c r="A765" s="14"/>
      <c r="B765" s="246"/>
      <c r="C765" s="247"/>
      <c r="D765" s="233" t="s">
        <v>178</v>
      </c>
      <c r="E765" s="248" t="s">
        <v>19</v>
      </c>
      <c r="F765" s="249" t="s">
        <v>3510</v>
      </c>
      <c r="G765" s="247"/>
      <c r="H765" s="248" t="s">
        <v>19</v>
      </c>
      <c r="I765" s="250"/>
      <c r="J765" s="247"/>
      <c r="K765" s="247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178</v>
      </c>
      <c r="AU765" s="255" t="s">
        <v>79</v>
      </c>
      <c r="AV765" s="14" t="s">
        <v>77</v>
      </c>
      <c r="AW765" s="14" t="s">
        <v>31</v>
      </c>
      <c r="AX765" s="14" t="s">
        <v>69</v>
      </c>
      <c r="AY765" s="255" t="s">
        <v>161</v>
      </c>
    </row>
    <row r="766" s="13" customFormat="1">
      <c r="A766" s="13"/>
      <c r="B766" s="235"/>
      <c r="C766" s="236"/>
      <c r="D766" s="233" t="s">
        <v>178</v>
      </c>
      <c r="E766" s="237" t="s">
        <v>19</v>
      </c>
      <c r="F766" s="238" t="s">
        <v>77</v>
      </c>
      <c r="G766" s="236"/>
      <c r="H766" s="239">
        <v>1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178</v>
      </c>
      <c r="AU766" s="245" t="s">
        <v>79</v>
      </c>
      <c r="AV766" s="13" t="s">
        <v>79</v>
      </c>
      <c r="AW766" s="13" t="s">
        <v>31</v>
      </c>
      <c r="AX766" s="13" t="s">
        <v>69</v>
      </c>
      <c r="AY766" s="245" t="s">
        <v>161</v>
      </c>
    </row>
    <row r="767" s="14" customFormat="1">
      <c r="A767" s="14"/>
      <c r="B767" s="246"/>
      <c r="C767" s="247"/>
      <c r="D767" s="233" t="s">
        <v>178</v>
      </c>
      <c r="E767" s="248" t="s">
        <v>19</v>
      </c>
      <c r="F767" s="249" t="s">
        <v>3511</v>
      </c>
      <c r="G767" s="247"/>
      <c r="H767" s="248" t="s">
        <v>19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178</v>
      </c>
      <c r="AU767" s="255" t="s">
        <v>79</v>
      </c>
      <c r="AV767" s="14" t="s">
        <v>77</v>
      </c>
      <c r="AW767" s="14" t="s">
        <v>31</v>
      </c>
      <c r="AX767" s="14" t="s">
        <v>69</v>
      </c>
      <c r="AY767" s="255" t="s">
        <v>161</v>
      </c>
    </row>
    <row r="768" s="13" customFormat="1">
      <c r="A768" s="13"/>
      <c r="B768" s="235"/>
      <c r="C768" s="236"/>
      <c r="D768" s="233" t="s">
        <v>178</v>
      </c>
      <c r="E768" s="237" t="s">
        <v>19</v>
      </c>
      <c r="F768" s="238" t="s">
        <v>77</v>
      </c>
      <c r="G768" s="236"/>
      <c r="H768" s="239">
        <v>1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178</v>
      </c>
      <c r="AU768" s="245" t="s">
        <v>79</v>
      </c>
      <c r="AV768" s="13" t="s">
        <v>79</v>
      </c>
      <c r="AW768" s="13" t="s">
        <v>31</v>
      </c>
      <c r="AX768" s="13" t="s">
        <v>69</v>
      </c>
      <c r="AY768" s="245" t="s">
        <v>161</v>
      </c>
    </row>
    <row r="769" s="16" customFormat="1">
      <c r="A769" s="16"/>
      <c r="B769" s="281"/>
      <c r="C769" s="282"/>
      <c r="D769" s="233" t="s">
        <v>178</v>
      </c>
      <c r="E769" s="283" t="s">
        <v>19</v>
      </c>
      <c r="F769" s="284" t="s">
        <v>2225</v>
      </c>
      <c r="G769" s="282"/>
      <c r="H769" s="285">
        <v>9</v>
      </c>
      <c r="I769" s="286"/>
      <c r="J769" s="282"/>
      <c r="K769" s="282"/>
      <c r="L769" s="287"/>
      <c r="M769" s="288"/>
      <c r="N769" s="289"/>
      <c r="O769" s="289"/>
      <c r="P769" s="289"/>
      <c r="Q769" s="289"/>
      <c r="R769" s="289"/>
      <c r="S769" s="289"/>
      <c r="T769" s="290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91" t="s">
        <v>178</v>
      </c>
      <c r="AU769" s="291" t="s">
        <v>79</v>
      </c>
      <c r="AV769" s="16" t="s">
        <v>180</v>
      </c>
      <c r="AW769" s="16" t="s">
        <v>31</v>
      </c>
      <c r="AX769" s="16" t="s">
        <v>69</v>
      </c>
      <c r="AY769" s="291" t="s">
        <v>161</v>
      </c>
    </row>
    <row r="770" s="14" customFormat="1">
      <c r="A770" s="14"/>
      <c r="B770" s="246"/>
      <c r="C770" s="247"/>
      <c r="D770" s="233" t="s">
        <v>178</v>
      </c>
      <c r="E770" s="248" t="s">
        <v>19</v>
      </c>
      <c r="F770" s="249" t="s">
        <v>3179</v>
      </c>
      <c r="G770" s="247"/>
      <c r="H770" s="248" t="s">
        <v>19</v>
      </c>
      <c r="I770" s="250"/>
      <c r="J770" s="247"/>
      <c r="K770" s="247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178</v>
      </c>
      <c r="AU770" s="255" t="s">
        <v>79</v>
      </c>
      <c r="AV770" s="14" t="s">
        <v>77</v>
      </c>
      <c r="AW770" s="14" t="s">
        <v>31</v>
      </c>
      <c r="AX770" s="14" t="s">
        <v>69</v>
      </c>
      <c r="AY770" s="255" t="s">
        <v>161</v>
      </c>
    </row>
    <row r="771" s="14" customFormat="1">
      <c r="A771" s="14"/>
      <c r="B771" s="246"/>
      <c r="C771" s="247"/>
      <c r="D771" s="233" t="s">
        <v>178</v>
      </c>
      <c r="E771" s="248" t="s">
        <v>19</v>
      </c>
      <c r="F771" s="249" t="s">
        <v>3181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178</v>
      </c>
      <c r="AU771" s="255" t="s">
        <v>79</v>
      </c>
      <c r="AV771" s="14" t="s">
        <v>77</v>
      </c>
      <c r="AW771" s="14" t="s">
        <v>31</v>
      </c>
      <c r="AX771" s="14" t="s">
        <v>69</v>
      </c>
      <c r="AY771" s="255" t="s">
        <v>161</v>
      </c>
    </row>
    <row r="772" s="13" customFormat="1">
      <c r="A772" s="13"/>
      <c r="B772" s="235"/>
      <c r="C772" s="236"/>
      <c r="D772" s="233" t="s">
        <v>178</v>
      </c>
      <c r="E772" s="237" t="s">
        <v>19</v>
      </c>
      <c r="F772" s="238" t="s">
        <v>343</v>
      </c>
      <c r="G772" s="236"/>
      <c r="H772" s="239">
        <v>24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178</v>
      </c>
      <c r="AU772" s="245" t="s">
        <v>79</v>
      </c>
      <c r="AV772" s="13" t="s">
        <v>79</v>
      </c>
      <c r="AW772" s="13" t="s">
        <v>31</v>
      </c>
      <c r="AX772" s="13" t="s">
        <v>69</v>
      </c>
      <c r="AY772" s="245" t="s">
        <v>161</v>
      </c>
    </row>
    <row r="773" s="14" customFormat="1">
      <c r="A773" s="14"/>
      <c r="B773" s="246"/>
      <c r="C773" s="247"/>
      <c r="D773" s="233" t="s">
        <v>178</v>
      </c>
      <c r="E773" s="248" t="s">
        <v>19</v>
      </c>
      <c r="F773" s="249" t="s">
        <v>3183</v>
      </c>
      <c r="G773" s="247"/>
      <c r="H773" s="248" t="s">
        <v>19</v>
      </c>
      <c r="I773" s="250"/>
      <c r="J773" s="247"/>
      <c r="K773" s="247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178</v>
      </c>
      <c r="AU773" s="255" t="s">
        <v>79</v>
      </c>
      <c r="AV773" s="14" t="s">
        <v>77</v>
      </c>
      <c r="AW773" s="14" t="s">
        <v>31</v>
      </c>
      <c r="AX773" s="14" t="s">
        <v>69</v>
      </c>
      <c r="AY773" s="255" t="s">
        <v>161</v>
      </c>
    </row>
    <row r="774" s="13" customFormat="1">
      <c r="A774" s="13"/>
      <c r="B774" s="235"/>
      <c r="C774" s="236"/>
      <c r="D774" s="233" t="s">
        <v>178</v>
      </c>
      <c r="E774" s="237" t="s">
        <v>19</v>
      </c>
      <c r="F774" s="238" t="s">
        <v>332</v>
      </c>
      <c r="G774" s="236"/>
      <c r="H774" s="239">
        <v>22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178</v>
      </c>
      <c r="AU774" s="245" t="s">
        <v>79</v>
      </c>
      <c r="AV774" s="13" t="s">
        <v>79</v>
      </c>
      <c r="AW774" s="13" t="s">
        <v>31</v>
      </c>
      <c r="AX774" s="13" t="s">
        <v>69</v>
      </c>
      <c r="AY774" s="245" t="s">
        <v>161</v>
      </c>
    </row>
    <row r="775" s="14" customFormat="1">
      <c r="A775" s="14"/>
      <c r="B775" s="246"/>
      <c r="C775" s="247"/>
      <c r="D775" s="233" t="s">
        <v>178</v>
      </c>
      <c r="E775" s="248" t="s">
        <v>19</v>
      </c>
      <c r="F775" s="249" t="s">
        <v>3185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178</v>
      </c>
      <c r="AU775" s="255" t="s">
        <v>79</v>
      </c>
      <c r="AV775" s="14" t="s">
        <v>77</v>
      </c>
      <c r="AW775" s="14" t="s">
        <v>31</v>
      </c>
      <c r="AX775" s="14" t="s">
        <v>69</v>
      </c>
      <c r="AY775" s="255" t="s">
        <v>161</v>
      </c>
    </row>
    <row r="776" s="13" customFormat="1">
      <c r="A776" s="13"/>
      <c r="B776" s="235"/>
      <c r="C776" s="236"/>
      <c r="D776" s="233" t="s">
        <v>178</v>
      </c>
      <c r="E776" s="237" t="s">
        <v>19</v>
      </c>
      <c r="F776" s="238" t="s">
        <v>332</v>
      </c>
      <c r="G776" s="236"/>
      <c r="H776" s="239">
        <v>22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178</v>
      </c>
      <c r="AU776" s="245" t="s">
        <v>79</v>
      </c>
      <c r="AV776" s="13" t="s">
        <v>79</v>
      </c>
      <c r="AW776" s="13" t="s">
        <v>31</v>
      </c>
      <c r="AX776" s="13" t="s">
        <v>69</v>
      </c>
      <c r="AY776" s="245" t="s">
        <v>161</v>
      </c>
    </row>
    <row r="777" s="14" customFormat="1">
      <c r="A777" s="14"/>
      <c r="B777" s="246"/>
      <c r="C777" s="247"/>
      <c r="D777" s="233" t="s">
        <v>178</v>
      </c>
      <c r="E777" s="248" t="s">
        <v>19</v>
      </c>
      <c r="F777" s="249" t="s">
        <v>3186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178</v>
      </c>
      <c r="AU777" s="255" t="s">
        <v>79</v>
      </c>
      <c r="AV777" s="14" t="s">
        <v>77</v>
      </c>
      <c r="AW777" s="14" t="s">
        <v>31</v>
      </c>
      <c r="AX777" s="14" t="s">
        <v>69</v>
      </c>
      <c r="AY777" s="255" t="s">
        <v>161</v>
      </c>
    </row>
    <row r="778" s="13" customFormat="1">
      <c r="A778" s="13"/>
      <c r="B778" s="235"/>
      <c r="C778" s="236"/>
      <c r="D778" s="233" t="s">
        <v>178</v>
      </c>
      <c r="E778" s="237" t="s">
        <v>19</v>
      </c>
      <c r="F778" s="238" t="s">
        <v>337</v>
      </c>
      <c r="G778" s="236"/>
      <c r="H778" s="239">
        <v>23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178</v>
      </c>
      <c r="AU778" s="245" t="s">
        <v>79</v>
      </c>
      <c r="AV778" s="13" t="s">
        <v>79</v>
      </c>
      <c r="AW778" s="13" t="s">
        <v>31</v>
      </c>
      <c r="AX778" s="13" t="s">
        <v>69</v>
      </c>
      <c r="AY778" s="245" t="s">
        <v>161</v>
      </c>
    </row>
    <row r="779" s="14" customFormat="1">
      <c r="A779" s="14"/>
      <c r="B779" s="246"/>
      <c r="C779" s="247"/>
      <c r="D779" s="233" t="s">
        <v>178</v>
      </c>
      <c r="E779" s="248" t="s">
        <v>19</v>
      </c>
      <c r="F779" s="249" t="s">
        <v>3188</v>
      </c>
      <c r="G779" s="247"/>
      <c r="H779" s="248" t="s">
        <v>19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178</v>
      </c>
      <c r="AU779" s="255" t="s">
        <v>79</v>
      </c>
      <c r="AV779" s="14" t="s">
        <v>77</v>
      </c>
      <c r="AW779" s="14" t="s">
        <v>31</v>
      </c>
      <c r="AX779" s="14" t="s">
        <v>69</v>
      </c>
      <c r="AY779" s="255" t="s">
        <v>161</v>
      </c>
    </row>
    <row r="780" s="13" customFormat="1">
      <c r="A780" s="13"/>
      <c r="B780" s="235"/>
      <c r="C780" s="236"/>
      <c r="D780" s="233" t="s">
        <v>178</v>
      </c>
      <c r="E780" s="237" t="s">
        <v>19</v>
      </c>
      <c r="F780" s="238" t="s">
        <v>79</v>
      </c>
      <c r="G780" s="236"/>
      <c r="H780" s="239">
        <v>2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178</v>
      </c>
      <c r="AU780" s="245" t="s">
        <v>79</v>
      </c>
      <c r="AV780" s="13" t="s">
        <v>79</v>
      </c>
      <c r="AW780" s="13" t="s">
        <v>31</v>
      </c>
      <c r="AX780" s="13" t="s">
        <v>69</v>
      </c>
      <c r="AY780" s="245" t="s">
        <v>161</v>
      </c>
    </row>
    <row r="781" s="16" customFormat="1">
      <c r="A781" s="16"/>
      <c r="B781" s="281"/>
      <c r="C781" s="282"/>
      <c r="D781" s="233" t="s">
        <v>178</v>
      </c>
      <c r="E781" s="283" t="s">
        <v>19</v>
      </c>
      <c r="F781" s="284" t="s">
        <v>2225</v>
      </c>
      <c r="G781" s="282"/>
      <c r="H781" s="285">
        <v>93</v>
      </c>
      <c r="I781" s="286"/>
      <c r="J781" s="282"/>
      <c r="K781" s="282"/>
      <c r="L781" s="287"/>
      <c r="M781" s="288"/>
      <c r="N781" s="289"/>
      <c r="O781" s="289"/>
      <c r="P781" s="289"/>
      <c r="Q781" s="289"/>
      <c r="R781" s="289"/>
      <c r="S781" s="289"/>
      <c r="T781" s="290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T781" s="291" t="s">
        <v>178</v>
      </c>
      <c r="AU781" s="291" t="s">
        <v>79</v>
      </c>
      <c r="AV781" s="16" t="s">
        <v>180</v>
      </c>
      <c r="AW781" s="16" t="s">
        <v>31</v>
      </c>
      <c r="AX781" s="16" t="s">
        <v>69</v>
      </c>
      <c r="AY781" s="291" t="s">
        <v>161</v>
      </c>
    </row>
    <row r="782" s="13" customFormat="1">
      <c r="A782" s="13"/>
      <c r="B782" s="235"/>
      <c r="C782" s="236"/>
      <c r="D782" s="233" t="s">
        <v>178</v>
      </c>
      <c r="E782" s="237" t="s">
        <v>19</v>
      </c>
      <c r="F782" s="238" t="s">
        <v>3550</v>
      </c>
      <c r="G782" s="236"/>
      <c r="H782" s="239">
        <v>-4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178</v>
      </c>
      <c r="AU782" s="245" t="s">
        <v>79</v>
      </c>
      <c r="AV782" s="13" t="s">
        <v>79</v>
      </c>
      <c r="AW782" s="13" t="s">
        <v>31</v>
      </c>
      <c r="AX782" s="13" t="s">
        <v>69</v>
      </c>
      <c r="AY782" s="245" t="s">
        <v>161</v>
      </c>
    </row>
    <row r="783" s="15" customFormat="1">
      <c r="A783" s="15"/>
      <c r="B783" s="256"/>
      <c r="C783" s="257"/>
      <c r="D783" s="233" t="s">
        <v>178</v>
      </c>
      <c r="E783" s="258" t="s">
        <v>19</v>
      </c>
      <c r="F783" s="259" t="s">
        <v>221</v>
      </c>
      <c r="G783" s="257"/>
      <c r="H783" s="260">
        <v>98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178</v>
      </c>
      <c r="AU783" s="266" t="s">
        <v>79</v>
      </c>
      <c r="AV783" s="15" t="s">
        <v>168</v>
      </c>
      <c r="AW783" s="15" t="s">
        <v>31</v>
      </c>
      <c r="AX783" s="15" t="s">
        <v>77</v>
      </c>
      <c r="AY783" s="266" t="s">
        <v>161</v>
      </c>
    </row>
    <row r="784" s="2" customFormat="1" ht="16.5" customHeight="1">
      <c r="A784" s="41"/>
      <c r="B784" s="42"/>
      <c r="C784" s="215" t="s">
        <v>1135</v>
      </c>
      <c r="D784" s="215" t="s">
        <v>163</v>
      </c>
      <c r="E784" s="216" t="s">
        <v>3597</v>
      </c>
      <c r="F784" s="217" t="s">
        <v>3598</v>
      </c>
      <c r="G784" s="218" t="s">
        <v>387</v>
      </c>
      <c r="H784" s="219">
        <v>9</v>
      </c>
      <c r="I784" s="220"/>
      <c r="J784" s="221">
        <f>ROUND(I784*H784,2)</f>
        <v>0</v>
      </c>
      <c r="K784" s="217" t="s">
        <v>167</v>
      </c>
      <c r="L784" s="47"/>
      <c r="M784" s="222" t="s">
        <v>19</v>
      </c>
      <c r="N784" s="223" t="s">
        <v>40</v>
      </c>
      <c r="O784" s="87"/>
      <c r="P784" s="224">
        <f>O784*H784</f>
        <v>0</v>
      </c>
      <c r="Q784" s="224">
        <v>0.00022000000000000001</v>
      </c>
      <c r="R784" s="224">
        <f>Q784*H784</f>
        <v>0.00198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279</v>
      </c>
      <c r="AT784" s="226" t="s">
        <v>163</v>
      </c>
      <c r="AU784" s="226" t="s">
        <v>79</v>
      </c>
      <c r="AY784" s="20" t="s">
        <v>161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77</v>
      </c>
      <c r="BK784" s="227">
        <f>ROUND(I784*H784,2)</f>
        <v>0</v>
      </c>
      <c r="BL784" s="20" t="s">
        <v>279</v>
      </c>
      <c r="BM784" s="226" t="s">
        <v>3599</v>
      </c>
    </row>
    <row r="785" s="2" customFormat="1">
      <c r="A785" s="41"/>
      <c r="B785" s="42"/>
      <c r="C785" s="43"/>
      <c r="D785" s="228" t="s">
        <v>170</v>
      </c>
      <c r="E785" s="43"/>
      <c r="F785" s="229" t="s">
        <v>3600</v>
      </c>
      <c r="G785" s="43"/>
      <c r="H785" s="43"/>
      <c r="I785" s="230"/>
      <c r="J785" s="43"/>
      <c r="K785" s="43"/>
      <c r="L785" s="47"/>
      <c r="M785" s="231"/>
      <c r="N785" s="232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170</v>
      </c>
      <c r="AU785" s="20" t="s">
        <v>79</v>
      </c>
    </row>
    <row r="786" s="14" customFormat="1">
      <c r="A786" s="14"/>
      <c r="B786" s="246"/>
      <c r="C786" s="247"/>
      <c r="D786" s="233" t="s">
        <v>178</v>
      </c>
      <c r="E786" s="248" t="s">
        <v>19</v>
      </c>
      <c r="F786" s="249" t="s">
        <v>3476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178</v>
      </c>
      <c r="AU786" s="255" t="s">
        <v>79</v>
      </c>
      <c r="AV786" s="14" t="s">
        <v>77</v>
      </c>
      <c r="AW786" s="14" t="s">
        <v>31</v>
      </c>
      <c r="AX786" s="14" t="s">
        <v>69</v>
      </c>
      <c r="AY786" s="255" t="s">
        <v>161</v>
      </c>
    </row>
    <row r="787" s="13" customFormat="1">
      <c r="A787" s="13"/>
      <c r="B787" s="235"/>
      <c r="C787" s="236"/>
      <c r="D787" s="233" t="s">
        <v>178</v>
      </c>
      <c r="E787" s="237" t="s">
        <v>19</v>
      </c>
      <c r="F787" s="238" t="s">
        <v>3601</v>
      </c>
      <c r="G787" s="236"/>
      <c r="H787" s="239">
        <v>6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178</v>
      </c>
      <c r="AU787" s="245" t="s">
        <v>79</v>
      </c>
      <c r="AV787" s="13" t="s">
        <v>79</v>
      </c>
      <c r="AW787" s="13" t="s">
        <v>31</v>
      </c>
      <c r="AX787" s="13" t="s">
        <v>69</v>
      </c>
      <c r="AY787" s="245" t="s">
        <v>161</v>
      </c>
    </row>
    <row r="788" s="14" customFormat="1">
      <c r="A788" s="14"/>
      <c r="B788" s="246"/>
      <c r="C788" s="247"/>
      <c r="D788" s="233" t="s">
        <v>178</v>
      </c>
      <c r="E788" s="248" t="s">
        <v>19</v>
      </c>
      <c r="F788" s="249" t="s">
        <v>3602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178</v>
      </c>
      <c r="AU788" s="255" t="s">
        <v>79</v>
      </c>
      <c r="AV788" s="14" t="s">
        <v>77</v>
      </c>
      <c r="AW788" s="14" t="s">
        <v>31</v>
      </c>
      <c r="AX788" s="14" t="s">
        <v>69</v>
      </c>
      <c r="AY788" s="255" t="s">
        <v>161</v>
      </c>
    </row>
    <row r="789" s="13" customFormat="1">
      <c r="A789" s="13"/>
      <c r="B789" s="235"/>
      <c r="C789" s="236"/>
      <c r="D789" s="233" t="s">
        <v>178</v>
      </c>
      <c r="E789" s="237" t="s">
        <v>19</v>
      </c>
      <c r="F789" s="238" t="s">
        <v>180</v>
      </c>
      <c r="G789" s="236"/>
      <c r="H789" s="239">
        <v>3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178</v>
      </c>
      <c r="AU789" s="245" t="s">
        <v>79</v>
      </c>
      <c r="AV789" s="13" t="s">
        <v>79</v>
      </c>
      <c r="AW789" s="13" t="s">
        <v>31</v>
      </c>
      <c r="AX789" s="13" t="s">
        <v>69</v>
      </c>
      <c r="AY789" s="245" t="s">
        <v>161</v>
      </c>
    </row>
    <row r="790" s="15" customFormat="1">
      <c r="A790" s="15"/>
      <c r="B790" s="256"/>
      <c r="C790" s="257"/>
      <c r="D790" s="233" t="s">
        <v>178</v>
      </c>
      <c r="E790" s="258" t="s">
        <v>19</v>
      </c>
      <c r="F790" s="259" t="s">
        <v>221</v>
      </c>
      <c r="G790" s="257"/>
      <c r="H790" s="260">
        <v>9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6" t="s">
        <v>178</v>
      </c>
      <c r="AU790" s="266" t="s">
        <v>79</v>
      </c>
      <c r="AV790" s="15" t="s">
        <v>168</v>
      </c>
      <c r="AW790" s="15" t="s">
        <v>31</v>
      </c>
      <c r="AX790" s="15" t="s">
        <v>77</v>
      </c>
      <c r="AY790" s="266" t="s">
        <v>161</v>
      </c>
    </row>
    <row r="791" s="2" customFormat="1" ht="21.75" customHeight="1">
      <c r="A791" s="41"/>
      <c r="B791" s="42"/>
      <c r="C791" s="215" t="s">
        <v>1140</v>
      </c>
      <c r="D791" s="215" t="s">
        <v>163</v>
      </c>
      <c r="E791" s="216" t="s">
        <v>3603</v>
      </c>
      <c r="F791" s="217" t="s">
        <v>3604</v>
      </c>
      <c r="G791" s="218" t="s">
        <v>387</v>
      </c>
      <c r="H791" s="219">
        <v>3</v>
      </c>
      <c r="I791" s="220"/>
      <c r="J791" s="221">
        <f>ROUND(I791*H791,2)</f>
        <v>0</v>
      </c>
      <c r="K791" s="217" t="s">
        <v>167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0.00114</v>
      </c>
      <c r="R791" s="224">
        <f>Q791*H791</f>
        <v>0.0034199999999999999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279</v>
      </c>
      <c r="AT791" s="226" t="s">
        <v>163</v>
      </c>
      <c r="AU791" s="226" t="s">
        <v>79</v>
      </c>
      <c r="AY791" s="20" t="s">
        <v>161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279</v>
      </c>
      <c r="BM791" s="226" t="s">
        <v>3605</v>
      </c>
    </row>
    <row r="792" s="2" customFormat="1">
      <c r="A792" s="41"/>
      <c r="B792" s="42"/>
      <c r="C792" s="43"/>
      <c r="D792" s="228" t="s">
        <v>170</v>
      </c>
      <c r="E792" s="43"/>
      <c r="F792" s="229" t="s">
        <v>3606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170</v>
      </c>
      <c r="AU792" s="20" t="s">
        <v>79</v>
      </c>
    </row>
    <row r="793" s="14" customFormat="1">
      <c r="A793" s="14"/>
      <c r="B793" s="246"/>
      <c r="C793" s="247"/>
      <c r="D793" s="233" t="s">
        <v>178</v>
      </c>
      <c r="E793" s="248" t="s">
        <v>19</v>
      </c>
      <c r="F793" s="249" t="s">
        <v>3476</v>
      </c>
      <c r="G793" s="247"/>
      <c r="H793" s="248" t="s">
        <v>19</v>
      </c>
      <c r="I793" s="250"/>
      <c r="J793" s="247"/>
      <c r="K793" s="247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178</v>
      </c>
      <c r="AU793" s="255" t="s">
        <v>79</v>
      </c>
      <c r="AV793" s="14" t="s">
        <v>77</v>
      </c>
      <c r="AW793" s="14" t="s">
        <v>31</v>
      </c>
      <c r="AX793" s="14" t="s">
        <v>69</v>
      </c>
      <c r="AY793" s="255" t="s">
        <v>161</v>
      </c>
    </row>
    <row r="794" s="13" customFormat="1">
      <c r="A794" s="13"/>
      <c r="B794" s="235"/>
      <c r="C794" s="236"/>
      <c r="D794" s="233" t="s">
        <v>178</v>
      </c>
      <c r="E794" s="237" t="s">
        <v>19</v>
      </c>
      <c r="F794" s="238" t="s">
        <v>180</v>
      </c>
      <c r="G794" s="236"/>
      <c r="H794" s="239">
        <v>3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178</v>
      </c>
      <c r="AU794" s="245" t="s">
        <v>79</v>
      </c>
      <c r="AV794" s="13" t="s">
        <v>79</v>
      </c>
      <c r="AW794" s="13" t="s">
        <v>31</v>
      </c>
      <c r="AX794" s="13" t="s">
        <v>69</v>
      </c>
      <c r="AY794" s="245" t="s">
        <v>161</v>
      </c>
    </row>
    <row r="795" s="15" customFormat="1">
      <c r="A795" s="15"/>
      <c r="B795" s="256"/>
      <c r="C795" s="257"/>
      <c r="D795" s="233" t="s">
        <v>178</v>
      </c>
      <c r="E795" s="258" t="s">
        <v>19</v>
      </c>
      <c r="F795" s="259" t="s">
        <v>221</v>
      </c>
      <c r="G795" s="257"/>
      <c r="H795" s="260">
        <v>3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6" t="s">
        <v>178</v>
      </c>
      <c r="AU795" s="266" t="s">
        <v>79</v>
      </c>
      <c r="AV795" s="15" t="s">
        <v>168</v>
      </c>
      <c r="AW795" s="15" t="s">
        <v>31</v>
      </c>
      <c r="AX795" s="15" t="s">
        <v>77</v>
      </c>
      <c r="AY795" s="266" t="s">
        <v>161</v>
      </c>
    </row>
    <row r="796" s="2" customFormat="1" ht="24.15" customHeight="1">
      <c r="A796" s="41"/>
      <c r="B796" s="42"/>
      <c r="C796" s="215" t="s">
        <v>1145</v>
      </c>
      <c r="D796" s="215" t="s">
        <v>163</v>
      </c>
      <c r="E796" s="216" t="s">
        <v>3607</v>
      </c>
      <c r="F796" s="217" t="s">
        <v>3608</v>
      </c>
      <c r="G796" s="218" t="s">
        <v>387</v>
      </c>
      <c r="H796" s="219">
        <v>1</v>
      </c>
      <c r="I796" s="220"/>
      <c r="J796" s="221">
        <f>ROUND(I796*H796,2)</f>
        <v>0</v>
      </c>
      <c r="K796" s="217" t="s">
        <v>167</v>
      </c>
      <c r="L796" s="47"/>
      <c r="M796" s="222" t="s">
        <v>19</v>
      </c>
      <c r="N796" s="223" t="s">
        <v>40</v>
      </c>
      <c r="O796" s="87"/>
      <c r="P796" s="224">
        <f>O796*H796</f>
        <v>0</v>
      </c>
      <c r="Q796" s="224">
        <v>0.00173</v>
      </c>
      <c r="R796" s="224">
        <f>Q796*H796</f>
        <v>0.00173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279</v>
      </c>
      <c r="AT796" s="226" t="s">
        <v>163</v>
      </c>
      <c r="AU796" s="226" t="s">
        <v>79</v>
      </c>
      <c r="AY796" s="20" t="s">
        <v>161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77</v>
      </c>
      <c r="BK796" s="227">
        <f>ROUND(I796*H796,2)</f>
        <v>0</v>
      </c>
      <c r="BL796" s="20" t="s">
        <v>279</v>
      </c>
      <c r="BM796" s="226" t="s">
        <v>3609</v>
      </c>
    </row>
    <row r="797" s="2" customFormat="1">
      <c r="A797" s="41"/>
      <c r="B797" s="42"/>
      <c r="C797" s="43"/>
      <c r="D797" s="228" t="s">
        <v>170</v>
      </c>
      <c r="E797" s="43"/>
      <c r="F797" s="229" t="s">
        <v>3610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170</v>
      </c>
      <c r="AU797" s="20" t="s">
        <v>79</v>
      </c>
    </row>
    <row r="798" s="14" customFormat="1">
      <c r="A798" s="14"/>
      <c r="B798" s="246"/>
      <c r="C798" s="247"/>
      <c r="D798" s="233" t="s">
        <v>178</v>
      </c>
      <c r="E798" s="248" t="s">
        <v>19</v>
      </c>
      <c r="F798" s="249" t="s">
        <v>3611</v>
      </c>
      <c r="G798" s="247"/>
      <c r="H798" s="248" t="s">
        <v>19</v>
      </c>
      <c r="I798" s="250"/>
      <c r="J798" s="247"/>
      <c r="K798" s="247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178</v>
      </c>
      <c r="AU798" s="255" t="s">
        <v>79</v>
      </c>
      <c r="AV798" s="14" t="s">
        <v>77</v>
      </c>
      <c r="AW798" s="14" t="s">
        <v>31</v>
      </c>
      <c r="AX798" s="14" t="s">
        <v>69</v>
      </c>
      <c r="AY798" s="255" t="s">
        <v>161</v>
      </c>
    </row>
    <row r="799" s="13" customFormat="1">
      <c r="A799" s="13"/>
      <c r="B799" s="235"/>
      <c r="C799" s="236"/>
      <c r="D799" s="233" t="s">
        <v>178</v>
      </c>
      <c r="E799" s="237" t="s">
        <v>19</v>
      </c>
      <c r="F799" s="238" t="s">
        <v>77</v>
      </c>
      <c r="G799" s="236"/>
      <c r="H799" s="239">
        <v>1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178</v>
      </c>
      <c r="AU799" s="245" t="s">
        <v>79</v>
      </c>
      <c r="AV799" s="13" t="s">
        <v>79</v>
      </c>
      <c r="AW799" s="13" t="s">
        <v>31</v>
      </c>
      <c r="AX799" s="13" t="s">
        <v>69</v>
      </c>
      <c r="AY799" s="245" t="s">
        <v>161</v>
      </c>
    </row>
    <row r="800" s="15" customFormat="1">
      <c r="A800" s="15"/>
      <c r="B800" s="256"/>
      <c r="C800" s="257"/>
      <c r="D800" s="233" t="s">
        <v>178</v>
      </c>
      <c r="E800" s="258" t="s">
        <v>19</v>
      </c>
      <c r="F800" s="259" t="s">
        <v>221</v>
      </c>
      <c r="G800" s="257"/>
      <c r="H800" s="260">
        <v>1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6" t="s">
        <v>178</v>
      </c>
      <c r="AU800" s="266" t="s">
        <v>79</v>
      </c>
      <c r="AV800" s="15" t="s">
        <v>168</v>
      </c>
      <c r="AW800" s="15" t="s">
        <v>31</v>
      </c>
      <c r="AX800" s="15" t="s">
        <v>77</v>
      </c>
      <c r="AY800" s="266" t="s">
        <v>161</v>
      </c>
    </row>
    <row r="801" s="2" customFormat="1" ht="16.5" customHeight="1">
      <c r="A801" s="41"/>
      <c r="B801" s="42"/>
      <c r="C801" s="215" t="s">
        <v>1151</v>
      </c>
      <c r="D801" s="215" t="s">
        <v>163</v>
      </c>
      <c r="E801" s="216" t="s">
        <v>3612</v>
      </c>
      <c r="F801" s="217" t="s">
        <v>3613</v>
      </c>
      <c r="G801" s="218" t="s">
        <v>387</v>
      </c>
      <c r="H801" s="219">
        <v>107</v>
      </c>
      <c r="I801" s="220"/>
      <c r="J801" s="221">
        <f>ROUND(I801*H801,2)</f>
        <v>0</v>
      </c>
      <c r="K801" s="217" t="s">
        <v>167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279</v>
      </c>
      <c r="AT801" s="226" t="s">
        <v>163</v>
      </c>
      <c r="AU801" s="226" t="s">
        <v>79</v>
      </c>
      <c r="AY801" s="20" t="s">
        <v>161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279</v>
      </c>
      <c r="BM801" s="226" t="s">
        <v>3614</v>
      </c>
    </row>
    <row r="802" s="2" customFormat="1">
      <c r="A802" s="41"/>
      <c r="B802" s="42"/>
      <c r="C802" s="43"/>
      <c r="D802" s="228" t="s">
        <v>170</v>
      </c>
      <c r="E802" s="43"/>
      <c r="F802" s="229" t="s">
        <v>3615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170</v>
      </c>
      <c r="AU802" s="20" t="s">
        <v>79</v>
      </c>
    </row>
    <row r="803" s="2" customFormat="1" ht="16.5" customHeight="1">
      <c r="A803" s="41"/>
      <c r="B803" s="42"/>
      <c r="C803" s="271" t="s">
        <v>1158</v>
      </c>
      <c r="D803" s="271" t="s">
        <v>715</v>
      </c>
      <c r="E803" s="272" t="s">
        <v>3616</v>
      </c>
      <c r="F803" s="273" t="s">
        <v>3617</v>
      </c>
      <c r="G803" s="274" t="s">
        <v>387</v>
      </c>
      <c r="H803" s="275">
        <v>107</v>
      </c>
      <c r="I803" s="276"/>
      <c r="J803" s="277">
        <f>ROUND(I803*H803,2)</f>
        <v>0</v>
      </c>
      <c r="K803" s="273" t="s">
        <v>167</v>
      </c>
      <c r="L803" s="278"/>
      <c r="M803" s="279" t="s">
        <v>19</v>
      </c>
      <c r="N803" s="280" t="s">
        <v>40</v>
      </c>
      <c r="O803" s="87"/>
      <c r="P803" s="224">
        <f>O803*H803</f>
        <v>0</v>
      </c>
      <c r="Q803" s="224">
        <v>0.00013999999999999999</v>
      </c>
      <c r="R803" s="224">
        <f>Q803*H803</f>
        <v>0.014979999999999999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406</v>
      </c>
      <c r="AT803" s="226" t="s">
        <v>715</v>
      </c>
      <c r="AU803" s="226" t="s">
        <v>79</v>
      </c>
      <c r="AY803" s="20" t="s">
        <v>161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279</v>
      </c>
      <c r="BM803" s="226" t="s">
        <v>3618</v>
      </c>
    </row>
    <row r="804" s="14" customFormat="1">
      <c r="A804" s="14"/>
      <c r="B804" s="246"/>
      <c r="C804" s="247"/>
      <c r="D804" s="233" t="s">
        <v>178</v>
      </c>
      <c r="E804" s="248" t="s">
        <v>19</v>
      </c>
      <c r="F804" s="249" t="s">
        <v>3527</v>
      </c>
      <c r="G804" s="247"/>
      <c r="H804" s="248" t="s">
        <v>19</v>
      </c>
      <c r="I804" s="250"/>
      <c r="J804" s="247"/>
      <c r="K804" s="247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178</v>
      </c>
      <c r="AU804" s="255" t="s">
        <v>79</v>
      </c>
      <c r="AV804" s="14" t="s">
        <v>77</v>
      </c>
      <c r="AW804" s="14" t="s">
        <v>31</v>
      </c>
      <c r="AX804" s="14" t="s">
        <v>69</v>
      </c>
      <c r="AY804" s="255" t="s">
        <v>161</v>
      </c>
    </row>
    <row r="805" s="14" customFormat="1">
      <c r="A805" s="14"/>
      <c r="B805" s="246"/>
      <c r="C805" s="247"/>
      <c r="D805" s="233" t="s">
        <v>178</v>
      </c>
      <c r="E805" s="248" t="s">
        <v>19</v>
      </c>
      <c r="F805" s="249" t="s">
        <v>3528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178</v>
      </c>
      <c r="AU805" s="255" t="s">
        <v>79</v>
      </c>
      <c r="AV805" s="14" t="s">
        <v>77</v>
      </c>
      <c r="AW805" s="14" t="s">
        <v>31</v>
      </c>
      <c r="AX805" s="14" t="s">
        <v>69</v>
      </c>
      <c r="AY805" s="255" t="s">
        <v>161</v>
      </c>
    </row>
    <row r="806" s="13" customFormat="1">
      <c r="A806" s="13"/>
      <c r="B806" s="235"/>
      <c r="C806" s="236"/>
      <c r="D806" s="233" t="s">
        <v>178</v>
      </c>
      <c r="E806" s="237" t="s">
        <v>19</v>
      </c>
      <c r="F806" s="238" t="s">
        <v>79</v>
      </c>
      <c r="G806" s="236"/>
      <c r="H806" s="239">
        <v>2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178</v>
      </c>
      <c r="AU806" s="245" t="s">
        <v>79</v>
      </c>
      <c r="AV806" s="13" t="s">
        <v>79</v>
      </c>
      <c r="AW806" s="13" t="s">
        <v>31</v>
      </c>
      <c r="AX806" s="13" t="s">
        <v>69</v>
      </c>
      <c r="AY806" s="245" t="s">
        <v>161</v>
      </c>
    </row>
    <row r="807" s="14" customFormat="1">
      <c r="A807" s="14"/>
      <c r="B807" s="246"/>
      <c r="C807" s="247"/>
      <c r="D807" s="233" t="s">
        <v>178</v>
      </c>
      <c r="E807" s="248" t="s">
        <v>19</v>
      </c>
      <c r="F807" s="249" t="s">
        <v>3506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178</v>
      </c>
      <c r="AU807" s="255" t="s">
        <v>79</v>
      </c>
      <c r="AV807" s="14" t="s">
        <v>77</v>
      </c>
      <c r="AW807" s="14" t="s">
        <v>31</v>
      </c>
      <c r="AX807" s="14" t="s">
        <v>69</v>
      </c>
      <c r="AY807" s="255" t="s">
        <v>161</v>
      </c>
    </row>
    <row r="808" s="13" customFormat="1">
      <c r="A808" s="13"/>
      <c r="B808" s="235"/>
      <c r="C808" s="236"/>
      <c r="D808" s="233" t="s">
        <v>178</v>
      </c>
      <c r="E808" s="237" t="s">
        <v>19</v>
      </c>
      <c r="F808" s="238" t="s">
        <v>77</v>
      </c>
      <c r="G808" s="236"/>
      <c r="H808" s="239">
        <v>1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178</v>
      </c>
      <c r="AU808" s="245" t="s">
        <v>79</v>
      </c>
      <c r="AV808" s="13" t="s">
        <v>79</v>
      </c>
      <c r="AW808" s="13" t="s">
        <v>31</v>
      </c>
      <c r="AX808" s="13" t="s">
        <v>69</v>
      </c>
      <c r="AY808" s="245" t="s">
        <v>161</v>
      </c>
    </row>
    <row r="809" s="14" customFormat="1">
      <c r="A809" s="14"/>
      <c r="B809" s="246"/>
      <c r="C809" s="247"/>
      <c r="D809" s="233" t="s">
        <v>178</v>
      </c>
      <c r="E809" s="248" t="s">
        <v>19</v>
      </c>
      <c r="F809" s="249" t="s">
        <v>3530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178</v>
      </c>
      <c r="AU809" s="255" t="s">
        <v>79</v>
      </c>
      <c r="AV809" s="14" t="s">
        <v>77</v>
      </c>
      <c r="AW809" s="14" t="s">
        <v>31</v>
      </c>
      <c r="AX809" s="14" t="s">
        <v>69</v>
      </c>
      <c r="AY809" s="255" t="s">
        <v>161</v>
      </c>
    </row>
    <row r="810" s="13" customFormat="1">
      <c r="A810" s="13"/>
      <c r="B810" s="235"/>
      <c r="C810" s="236"/>
      <c r="D810" s="233" t="s">
        <v>178</v>
      </c>
      <c r="E810" s="237" t="s">
        <v>19</v>
      </c>
      <c r="F810" s="238" t="s">
        <v>3549</v>
      </c>
      <c r="G810" s="236"/>
      <c r="H810" s="239">
        <v>2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178</v>
      </c>
      <c r="AU810" s="245" t="s">
        <v>79</v>
      </c>
      <c r="AV810" s="13" t="s">
        <v>79</v>
      </c>
      <c r="AW810" s="13" t="s">
        <v>31</v>
      </c>
      <c r="AX810" s="13" t="s">
        <v>69</v>
      </c>
      <c r="AY810" s="245" t="s">
        <v>161</v>
      </c>
    </row>
    <row r="811" s="14" customFormat="1">
      <c r="A811" s="14"/>
      <c r="B811" s="246"/>
      <c r="C811" s="247"/>
      <c r="D811" s="233" t="s">
        <v>178</v>
      </c>
      <c r="E811" s="248" t="s">
        <v>19</v>
      </c>
      <c r="F811" s="249" t="s">
        <v>3554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178</v>
      </c>
      <c r="AU811" s="255" t="s">
        <v>79</v>
      </c>
      <c r="AV811" s="14" t="s">
        <v>77</v>
      </c>
      <c r="AW811" s="14" t="s">
        <v>31</v>
      </c>
      <c r="AX811" s="14" t="s">
        <v>69</v>
      </c>
      <c r="AY811" s="255" t="s">
        <v>161</v>
      </c>
    </row>
    <row r="812" s="13" customFormat="1">
      <c r="A812" s="13"/>
      <c r="B812" s="235"/>
      <c r="C812" s="236"/>
      <c r="D812" s="233" t="s">
        <v>178</v>
      </c>
      <c r="E812" s="237" t="s">
        <v>19</v>
      </c>
      <c r="F812" s="238" t="s">
        <v>77</v>
      </c>
      <c r="G812" s="236"/>
      <c r="H812" s="239">
        <v>1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178</v>
      </c>
      <c r="AU812" s="245" t="s">
        <v>79</v>
      </c>
      <c r="AV812" s="13" t="s">
        <v>79</v>
      </c>
      <c r="AW812" s="13" t="s">
        <v>31</v>
      </c>
      <c r="AX812" s="13" t="s">
        <v>69</v>
      </c>
      <c r="AY812" s="245" t="s">
        <v>161</v>
      </c>
    </row>
    <row r="813" s="14" customFormat="1">
      <c r="A813" s="14"/>
      <c r="B813" s="246"/>
      <c r="C813" s="247"/>
      <c r="D813" s="233" t="s">
        <v>178</v>
      </c>
      <c r="E813" s="248" t="s">
        <v>19</v>
      </c>
      <c r="F813" s="249" t="s">
        <v>3555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178</v>
      </c>
      <c r="AU813" s="255" t="s">
        <v>79</v>
      </c>
      <c r="AV813" s="14" t="s">
        <v>77</v>
      </c>
      <c r="AW813" s="14" t="s">
        <v>31</v>
      </c>
      <c r="AX813" s="14" t="s">
        <v>69</v>
      </c>
      <c r="AY813" s="255" t="s">
        <v>161</v>
      </c>
    </row>
    <row r="814" s="13" customFormat="1">
      <c r="A814" s="13"/>
      <c r="B814" s="235"/>
      <c r="C814" s="236"/>
      <c r="D814" s="233" t="s">
        <v>178</v>
      </c>
      <c r="E814" s="237" t="s">
        <v>19</v>
      </c>
      <c r="F814" s="238" t="s">
        <v>77</v>
      </c>
      <c r="G814" s="236"/>
      <c r="H814" s="239">
        <v>1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178</v>
      </c>
      <c r="AU814" s="245" t="s">
        <v>79</v>
      </c>
      <c r="AV814" s="13" t="s">
        <v>79</v>
      </c>
      <c r="AW814" s="13" t="s">
        <v>31</v>
      </c>
      <c r="AX814" s="13" t="s">
        <v>69</v>
      </c>
      <c r="AY814" s="245" t="s">
        <v>161</v>
      </c>
    </row>
    <row r="815" s="14" customFormat="1">
      <c r="A815" s="14"/>
      <c r="B815" s="246"/>
      <c r="C815" s="247"/>
      <c r="D815" s="233" t="s">
        <v>178</v>
      </c>
      <c r="E815" s="248" t="s">
        <v>19</v>
      </c>
      <c r="F815" s="249" t="s">
        <v>3508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178</v>
      </c>
      <c r="AU815" s="255" t="s">
        <v>79</v>
      </c>
      <c r="AV815" s="14" t="s">
        <v>77</v>
      </c>
      <c r="AW815" s="14" t="s">
        <v>31</v>
      </c>
      <c r="AX815" s="14" t="s">
        <v>69</v>
      </c>
      <c r="AY815" s="255" t="s">
        <v>161</v>
      </c>
    </row>
    <row r="816" s="13" customFormat="1">
      <c r="A816" s="13"/>
      <c r="B816" s="235"/>
      <c r="C816" s="236"/>
      <c r="D816" s="233" t="s">
        <v>178</v>
      </c>
      <c r="E816" s="237" t="s">
        <v>19</v>
      </c>
      <c r="F816" s="238" t="s">
        <v>77</v>
      </c>
      <c r="G816" s="236"/>
      <c r="H816" s="239">
        <v>1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178</v>
      </c>
      <c r="AU816" s="245" t="s">
        <v>79</v>
      </c>
      <c r="AV816" s="13" t="s">
        <v>79</v>
      </c>
      <c r="AW816" s="13" t="s">
        <v>31</v>
      </c>
      <c r="AX816" s="13" t="s">
        <v>69</v>
      </c>
      <c r="AY816" s="245" t="s">
        <v>161</v>
      </c>
    </row>
    <row r="817" s="14" customFormat="1">
      <c r="A817" s="14"/>
      <c r="B817" s="246"/>
      <c r="C817" s="247"/>
      <c r="D817" s="233" t="s">
        <v>178</v>
      </c>
      <c r="E817" s="248" t="s">
        <v>19</v>
      </c>
      <c r="F817" s="249" t="s">
        <v>3509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178</v>
      </c>
      <c r="AU817" s="255" t="s">
        <v>79</v>
      </c>
      <c r="AV817" s="14" t="s">
        <v>77</v>
      </c>
      <c r="AW817" s="14" t="s">
        <v>31</v>
      </c>
      <c r="AX817" s="14" t="s">
        <v>69</v>
      </c>
      <c r="AY817" s="255" t="s">
        <v>161</v>
      </c>
    </row>
    <row r="818" s="13" customFormat="1">
      <c r="A818" s="13"/>
      <c r="B818" s="235"/>
      <c r="C818" s="236"/>
      <c r="D818" s="233" t="s">
        <v>178</v>
      </c>
      <c r="E818" s="237" t="s">
        <v>19</v>
      </c>
      <c r="F818" s="238" t="s">
        <v>77</v>
      </c>
      <c r="G818" s="236"/>
      <c r="H818" s="239">
        <v>1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178</v>
      </c>
      <c r="AU818" s="245" t="s">
        <v>79</v>
      </c>
      <c r="AV818" s="13" t="s">
        <v>79</v>
      </c>
      <c r="AW818" s="13" t="s">
        <v>31</v>
      </c>
      <c r="AX818" s="13" t="s">
        <v>69</v>
      </c>
      <c r="AY818" s="245" t="s">
        <v>161</v>
      </c>
    </row>
    <row r="819" s="14" customFormat="1">
      <c r="A819" s="14"/>
      <c r="B819" s="246"/>
      <c r="C819" s="247"/>
      <c r="D819" s="233" t="s">
        <v>178</v>
      </c>
      <c r="E819" s="248" t="s">
        <v>19</v>
      </c>
      <c r="F819" s="249" t="s">
        <v>3556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178</v>
      </c>
      <c r="AU819" s="255" t="s">
        <v>79</v>
      </c>
      <c r="AV819" s="14" t="s">
        <v>77</v>
      </c>
      <c r="AW819" s="14" t="s">
        <v>31</v>
      </c>
      <c r="AX819" s="14" t="s">
        <v>69</v>
      </c>
      <c r="AY819" s="255" t="s">
        <v>161</v>
      </c>
    </row>
    <row r="820" s="13" customFormat="1">
      <c r="A820" s="13"/>
      <c r="B820" s="235"/>
      <c r="C820" s="236"/>
      <c r="D820" s="233" t="s">
        <v>178</v>
      </c>
      <c r="E820" s="237" t="s">
        <v>19</v>
      </c>
      <c r="F820" s="238" t="s">
        <v>77</v>
      </c>
      <c r="G820" s="236"/>
      <c r="H820" s="239">
        <v>1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178</v>
      </c>
      <c r="AU820" s="245" t="s">
        <v>79</v>
      </c>
      <c r="AV820" s="13" t="s">
        <v>79</v>
      </c>
      <c r="AW820" s="13" t="s">
        <v>31</v>
      </c>
      <c r="AX820" s="13" t="s">
        <v>69</v>
      </c>
      <c r="AY820" s="245" t="s">
        <v>161</v>
      </c>
    </row>
    <row r="821" s="14" customFormat="1">
      <c r="A821" s="14"/>
      <c r="B821" s="246"/>
      <c r="C821" s="247"/>
      <c r="D821" s="233" t="s">
        <v>178</v>
      </c>
      <c r="E821" s="248" t="s">
        <v>19</v>
      </c>
      <c r="F821" s="249" t="s">
        <v>3510</v>
      </c>
      <c r="G821" s="247"/>
      <c r="H821" s="248" t="s">
        <v>19</v>
      </c>
      <c r="I821" s="250"/>
      <c r="J821" s="247"/>
      <c r="K821" s="247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178</v>
      </c>
      <c r="AU821" s="255" t="s">
        <v>79</v>
      </c>
      <c r="AV821" s="14" t="s">
        <v>77</v>
      </c>
      <c r="AW821" s="14" t="s">
        <v>31</v>
      </c>
      <c r="AX821" s="14" t="s">
        <v>69</v>
      </c>
      <c r="AY821" s="255" t="s">
        <v>161</v>
      </c>
    </row>
    <row r="822" s="13" customFormat="1">
      <c r="A822" s="13"/>
      <c r="B822" s="235"/>
      <c r="C822" s="236"/>
      <c r="D822" s="233" t="s">
        <v>178</v>
      </c>
      <c r="E822" s="237" t="s">
        <v>19</v>
      </c>
      <c r="F822" s="238" t="s">
        <v>77</v>
      </c>
      <c r="G822" s="236"/>
      <c r="H822" s="239">
        <v>1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178</v>
      </c>
      <c r="AU822" s="245" t="s">
        <v>79</v>
      </c>
      <c r="AV822" s="13" t="s">
        <v>79</v>
      </c>
      <c r="AW822" s="13" t="s">
        <v>31</v>
      </c>
      <c r="AX822" s="13" t="s">
        <v>69</v>
      </c>
      <c r="AY822" s="245" t="s">
        <v>161</v>
      </c>
    </row>
    <row r="823" s="14" customFormat="1">
      <c r="A823" s="14"/>
      <c r="B823" s="246"/>
      <c r="C823" s="247"/>
      <c r="D823" s="233" t="s">
        <v>178</v>
      </c>
      <c r="E823" s="248" t="s">
        <v>19</v>
      </c>
      <c r="F823" s="249" t="s">
        <v>3557</v>
      </c>
      <c r="G823" s="247"/>
      <c r="H823" s="248" t="s">
        <v>19</v>
      </c>
      <c r="I823" s="250"/>
      <c r="J823" s="247"/>
      <c r="K823" s="247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178</v>
      </c>
      <c r="AU823" s="255" t="s">
        <v>79</v>
      </c>
      <c r="AV823" s="14" t="s">
        <v>77</v>
      </c>
      <c r="AW823" s="14" t="s">
        <v>31</v>
      </c>
      <c r="AX823" s="14" t="s">
        <v>69</v>
      </c>
      <c r="AY823" s="255" t="s">
        <v>161</v>
      </c>
    </row>
    <row r="824" s="13" customFormat="1">
      <c r="A824" s="13"/>
      <c r="B824" s="235"/>
      <c r="C824" s="236"/>
      <c r="D824" s="233" t="s">
        <v>178</v>
      </c>
      <c r="E824" s="237" t="s">
        <v>19</v>
      </c>
      <c r="F824" s="238" t="s">
        <v>3558</v>
      </c>
      <c r="G824" s="236"/>
      <c r="H824" s="239">
        <v>4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178</v>
      </c>
      <c r="AU824" s="245" t="s">
        <v>79</v>
      </c>
      <c r="AV824" s="13" t="s">
        <v>79</v>
      </c>
      <c r="AW824" s="13" t="s">
        <v>31</v>
      </c>
      <c r="AX824" s="13" t="s">
        <v>69</v>
      </c>
      <c r="AY824" s="245" t="s">
        <v>161</v>
      </c>
    </row>
    <row r="825" s="14" customFormat="1">
      <c r="A825" s="14"/>
      <c r="B825" s="246"/>
      <c r="C825" s="247"/>
      <c r="D825" s="233" t="s">
        <v>178</v>
      </c>
      <c r="E825" s="248" t="s">
        <v>19</v>
      </c>
      <c r="F825" s="249" t="s">
        <v>3559</v>
      </c>
      <c r="G825" s="247"/>
      <c r="H825" s="248" t="s">
        <v>19</v>
      </c>
      <c r="I825" s="250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178</v>
      </c>
      <c r="AU825" s="255" t="s">
        <v>79</v>
      </c>
      <c r="AV825" s="14" t="s">
        <v>77</v>
      </c>
      <c r="AW825" s="14" t="s">
        <v>31</v>
      </c>
      <c r="AX825" s="14" t="s">
        <v>69</v>
      </c>
      <c r="AY825" s="255" t="s">
        <v>161</v>
      </c>
    </row>
    <row r="826" s="13" customFormat="1">
      <c r="A826" s="13"/>
      <c r="B826" s="235"/>
      <c r="C826" s="236"/>
      <c r="D826" s="233" t="s">
        <v>178</v>
      </c>
      <c r="E826" s="237" t="s">
        <v>19</v>
      </c>
      <c r="F826" s="238" t="s">
        <v>3558</v>
      </c>
      <c r="G826" s="236"/>
      <c r="H826" s="239">
        <v>4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178</v>
      </c>
      <c r="AU826" s="245" t="s">
        <v>79</v>
      </c>
      <c r="AV826" s="13" t="s">
        <v>79</v>
      </c>
      <c r="AW826" s="13" t="s">
        <v>31</v>
      </c>
      <c r="AX826" s="13" t="s">
        <v>69</v>
      </c>
      <c r="AY826" s="245" t="s">
        <v>161</v>
      </c>
    </row>
    <row r="827" s="14" customFormat="1">
      <c r="A827" s="14"/>
      <c r="B827" s="246"/>
      <c r="C827" s="247"/>
      <c r="D827" s="233" t="s">
        <v>178</v>
      </c>
      <c r="E827" s="248" t="s">
        <v>19</v>
      </c>
      <c r="F827" s="249" t="s">
        <v>3511</v>
      </c>
      <c r="G827" s="247"/>
      <c r="H827" s="248" t="s">
        <v>19</v>
      </c>
      <c r="I827" s="250"/>
      <c r="J827" s="247"/>
      <c r="K827" s="247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178</v>
      </c>
      <c r="AU827" s="255" t="s">
        <v>79</v>
      </c>
      <c r="AV827" s="14" t="s">
        <v>77</v>
      </c>
      <c r="AW827" s="14" t="s">
        <v>31</v>
      </c>
      <c r="AX827" s="14" t="s">
        <v>69</v>
      </c>
      <c r="AY827" s="255" t="s">
        <v>161</v>
      </c>
    </row>
    <row r="828" s="13" customFormat="1">
      <c r="A828" s="13"/>
      <c r="B828" s="235"/>
      <c r="C828" s="236"/>
      <c r="D828" s="233" t="s">
        <v>178</v>
      </c>
      <c r="E828" s="237" t="s">
        <v>19</v>
      </c>
      <c r="F828" s="238" t="s">
        <v>77</v>
      </c>
      <c r="G828" s="236"/>
      <c r="H828" s="239">
        <v>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178</v>
      </c>
      <c r="AU828" s="245" t="s">
        <v>79</v>
      </c>
      <c r="AV828" s="13" t="s">
        <v>79</v>
      </c>
      <c r="AW828" s="13" t="s">
        <v>31</v>
      </c>
      <c r="AX828" s="13" t="s">
        <v>69</v>
      </c>
      <c r="AY828" s="245" t="s">
        <v>161</v>
      </c>
    </row>
    <row r="829" s="14" customFormat="1">
      <c r="A829" s="14"/>
      <c r="B829" s="246"/>
      <c r="C829" s="247"/>
      <c r="D829" s="233" t="s">
        <v>178</v>
      </c>
      <c r="E829" s="248" t="s">
        <v>19</v>
      </c>
      <c r="F829" s="249" t="s">
        <v>3560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178</v>
      </c>
      <c r="AU829" s="255" t="s">
        <v>79</v>
      </c>
      <c r="AV829" s="14" t="s">
        <v>77</v>
      </c>
      <c r="AW829" s="14" t="s">
        <v>31</v>
      </c>
      <c r="AX829" s="14" t="s">
        <v>69</v>
      </c>
      <c r="AY829" s="255" t="s">
        <v>161</v>
      </c>
    </row>
    <row r="830" s="13" customFormat="1">
      <c r="A830" s="13"/>
      <c r="B830" s="235"/>
      <c r="C830" s="236"/>
      <c r="D830" s="233" t="s">
        <v>178</v>
      </c>
      <c r="E830" s="237" t="s">
        <v>19</v>
      </c>
      <c r="F830" s="238" t="s">
        <v>77</v>
      </c>
      <c r="G830" s="236"/>
      <c r="H830" s="239">
        <v>1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178</v>
      </c>
      <c r="AU830" s="245" t="s">
        <v>79</v>
      </c>
      <c r="AV830" s="13" t="s">
        <v>79</v>
      </c>
      <c r="AW830" s="13" t="s">
        <v>31</v>
      </c>
      <c r="AX830" s="13" t="s">
        <v>69</v>
      </c>
      <c r="AY830" s="245" t="s">
        <v>161</v>
      </c>
    </row>
    <row r="831" s="16" customFormat="1">
      <c r="A831" s="16"/>
      <c r="B831" s="281"/>
      <c r="C831" s="282"/>
      <c r="D831" s="233" t="s">
        <v>178</v>
      </c>
      <c r="E831" s="283" t="s">
        <v>19</v>
      </c>
      <c r="F831" s="284" t="s">
        <v>2225</v>
      </c>
      <c r="G831" s="282"/>
      <c r="H831" s="285">
        <v>21</v>
      </c>
      <c r="I831" s="286"/>
      <c r="J831" s="282"/>
      <c r="K831" s="282"/>
      <c r="L831" s="287"/>
      <c r="M831" s="288"/>
      <c r="N831" s="289"/>
      <c r="O831" s="289"/>
      <c r="P831" s="289"/>
      <c r="Q831" s="289"/>
      <c r="R831" s="289"/>
      <c r="S831" s="289"/>
      <c r="T831" s="290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91" t="s">
        <v>178</v>
      </c>
      <c r="AU831" s="291" t="s">
        <v>79</v>
      </c>
      <c r="AV831" s="16" t="s">
        <v>180</v>
      </c>
      <c r="AW831" s="16" t="s">
        <v>31</v>
      </c>
      <c r="AX831" s="16" t="s">
        <v>69</v>
      </c>
      <c r="AY831" s="291" t="s">
        <v>161</v>
      </c>
    </row>
    <row r="832" s="14" customFormat="1">
      <c r="A832" s="14"/>
      <c r="B832" s="246"/>
      <c r="C832" s="247"/>
      <c r="D832" s="233" t="s">
        <v>178</v>
      </c>
      <c r="E832" s="248" t="s">
        <v>19</v>
      </c>
      <c r="F832" s="249" t="s">
        <v>3179</v>
      </c>
      <c r="G832" s="247"/>
      <c r="H832" s="248" t="s">
        <v>19</v>
      </c>
      <c r="I832" s="250"/>
      <c r="J832" s="247"/>
      <c r="K832" s="247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178</v>
      </c>
      <c r="AU832" s="255" t="s">
        <v>79</v>
      </c>
      <c r="AV832" s="14" t="s">
        <v>77</v>
      </c>
      <c r="AW832" s="14" t="s">
        <v>31</v>
      </c>
      <c r="AX832" s="14" t="s">
        <v>69</v>
      </c>
      <c r="AY832" s="255" t="s">
        <v>161</v>
      </c>
    </row>
    <row r="833" s="14" customFormat="1">
      <c r="A833" s="14"/>
      <c r="B833" s="246"/>
      <c r="C833" s="247"/>
      <c r="D833" s="233" t="s">
        <v>178</v>
      </c>
      <c r="E833" s="248" t="s">
        <v>19</v>
      </c>
      <c r="F833" s="249" t="s">
        <v>3181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178</v>
      </c>
      <c r="AU833" s="255" t="s">
        <v>79</v>
      </c>
      <c r="AV833" s="14" t="s">
        <v>77</v>
      </c>
      <c r="AW833" s="14" t="s">
        <v>31</v>
      </c>
      <c r="AX833" s="14" t="s">
        <v>69</v>
      </c>
      <c r="AY833" s="255" t="s">
        <v>161</v>
      </c>
    </row>
    <row r="834" s="13" customFormat="1">
      <c r="A834" s="13"/>
      <c r="B834" s="235"/>
      <c r="C834" s="236"/>
      <c r="D834" s="233" t="s">
        <v>178</v>
      </c>
      <c r="E834" s="237" t="s">
        <v>19</v>
      </c>
      <c r="F834" s="238" t="s">
        <v>343</v>
      </c>
      <c r="G834" s="236"/>
      <c r="H834" s="239">
        <v>24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178</v>
      </c>
      <c r="AU834" s="245" t="s">
        <v>79</v>
      </c>
      <c r="AV834" s="13" t="s">
        <v>79</v>
      </c>
      <c r="AW834" s="13" t="s">
        <v>31</v>
      </c>
      <c r="AX834" s="13" t="s">
        <v>69</v>
      </c>
      <c r="AY834" s="245" t="s">
        <v>161</v>
      </c>
    </row>
    <row r="835" s="14" customFormat="1">
      <c r="A835" s="14"/>
      <c r="B835" s="246"/>
      <c r="C835" s="247"/>
      <c r="D835" s="233" t="s">
        <v>178</v>
      </c>
      <c r="E835" s="248" t="s">
        <v>19</v>
      </c>
      <c r="F835" s="249" t="s">
        <v>3183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178</v>
      </c>
      <c r="AU835" s="255" t="s">
        <v>79</v>
      </c>
      <c r="AV835" s="14" t="s">
        <v>77</v>
      </c>
      <c r="AW835" s="14" t="s">
        <v>31</v>
      </c>
      <c r="AX835" s="14" t="s">
        <v>69</v>
      </c>
      <c r="AY835" s="255" t="s">
        <v>161</v>
      </c>
    </row>
    <row r="836" s="13" customFormat="1">
      <c r="A836" s="13"/>
      <c r="B836" s="235"/>
      <c r="C836" s="236"/>
      <c r="D836" s="233" t="s">
        <v>178</v>
      </c>
      <c r="E836" s="237" t="s">
        <v>19</v>
      </c>
      <c r="F836" s="238" t="s">
        <v>332</v>
      </c>
      <c r="G836" s="236"/>
      <c r="H836" s="239">
        <v>22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178</v>
      </c>
      <c r="AU836" s="245" t="s">
        <v>79</v>
      </c>
      <c r="AV836" s="13" t="s">
        <v>79</v>
      </c>
      <c r="AW836" s="13" t="s">
        <v>31</v>
      </c>
      <c r="AX836" s="13" t="s">
        <v>69</v>
      </c>
      <c r="AY836" s="245" t="s">
        <v>161</v>
      </c>
    </row>
    <row r="837" s="14" customFormat="1">
      <c r="A837" s="14"/>
      <c r="B837" s="246"/>
      <c r="C837" s="247"/>
      <c r="D837" s="233" t="s">
        <v>178</v>
      </c>
      <c r="E837" s="248" t="s">
        <v>19</v>
      </c>
      <c r="F837" s="249" t="s">
        <v>3185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178</v>
      </c>
      <c r="AU837" s="255" t="s">
        <v>79</v>
      </c>
      <c r="AV837" s="14" t="s">
        <v>77</v>
      </c>
      <c r="AW837" s="14" t="s">
        <v>31</v>
      </c>
      <c r="AX837" s="14" t="s">
        <v>69</v>
      </c>
      <c r="AY837" s="255" t="s">
        <v>161</v>
      </c>
    </row>
    <row r="838" s="13" customFormat="1">
      <c r="A838" s="13"/>
      <c r="B838" s="235"/>
      <c r="C838" s="236"/>
      <c r="D838" s="233" t="s">
        <v>178</v>
      </c>
      <c r="E838" s="237" t="s">
        <v>19</v>
      </c>
      <c r="F838" s="238" t="s">
        <v>332</v>
      </c>
      <c r="G838" s="236"/>
      <c r="H838" s="239">
        <v>22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178</v>
      </c>
      <c r="AU838" s="245" t="s">
        <v>79</v>
      </c>
      <c r="AV838" s="13" t="s">
        <v>79</v>
      </c>
      <c r="AW838" s="13" t="s">
        <v>31</v>
      </c>
      <c r="AX838" s="13" t="s">
        <v>69</v>
      </c>
      <c r="AY838" s="245" t="s">
        <v>161</v>
      </c>
    </row>
    <row r="839" s="14" customFormat="1">
      <c r="A839" s="14"/>
      <c r="B839" s="246"/>
      <c r="C839" s="247"/>
      <c r="D839" s="233" t="s">
        <v>178</v>
      </c>
      <c r="E839" s="248" t="s">
        <v>19</v>
      </c>
      <c r="F839" s="249" t="s">
        <v>3186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178</v>
      </c>
      <c r="AU839" s="255" t="s">
        <v>79</v>
      </c>
      <c r="AV839" s="14" t="s">
        <v>77</v>
      </c>
      <c r="AW839" s="14" t="s">
        <v>31</v>
      </c>
      <c r="AX839" s="14" t="s">
        <v>69</v>
      </c>
      <c r="AY839" s="255" t="s">
        <v>161</v>
      </c>
    </row>
    <row r="840" s="13" customFormat="1">
      <c r="A840" s="13"/>
      <c r="B840" s="235"/>
      <c r="C840" s="236"/>
      <c r="D840" s="233" t="s">
        <v>178</v>
      </c>
      <c r="E840" s="237" t="s">
        <v>19</v>
      </c>
      <c r="F840" s="238" t="s">
        <v>337</v>
      </c>
      <c r="G840" s="236"/>
      <c r="H840" s="239">
        <v>23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178</v>
      </c>
      <c r="AU840" s="245" t="s">
        <v>79</v>
      </c>
      <c r="AV840" s="13" t="s">
        <v>79</v>
      </c>
      <c r="AW840" s="13" t="s">
        <v>31</v>
      </c>
      <c r="AX840" s="13" t="s">
        <v>69</v>
      </c>
      <c r="AY840" s="245" t="s">
        <v>161</v>
      </c>
    </row>
    <row r="841" s="14" customFormat="1">
      <c r="A841" s="14"/>
      <c r="B841" s="246"/>
      <c r="C841" s="247"/>
      <c r="D841" s="233" t="s">
        <v>178</v>
      </c>
      <c r="E841" s="248" t="s">
        <v>19</v>
      </c>
      <c r="F841" s="249" t="s">
        <v>3188</v>
      </c>
      <c r="G841" s="247"/>
      <c r="H841" s="248" t="s">
        <v>19</v>
      </c>
      <c r="I841" s="250"/>
      <c r="J841" s="247"/>
      <c r="K841" s="247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178</v>
      </c>
      <c r="AU841" s="255" t="s">
        <v>79</v>
      </c>
      <c r="AV841" s="14" t="s">
        <v>77</v>
      </c>
      <c r="AW841" s="14" t="s">
        <v>31</v>
      </c>
      <c r="AX841" s="14" t="s">
        <v>69</v>
      </c>
      <c r="AY841" s="255" t="s">
        <v>161</v>
      </c>
    </row>
    <row r="842" s="13" customFormat="1">
      <c r="A842" s="13"/>
      <c r="B842" s="235"/>
      <c r="C842" s="236"/>
      <c r="D842" s="233" t="s">
        <v>178</v>
      </c>
      <c r="E842" s="237" t="s">
        <v>19</v>
      </c>
      <c r="F842" s="238" t="s">
        <v>79</v>
      </c>
      <c r="G842" s="236"/>
      <c r="H842" s="239">
        <v>2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178</v>
      </c>
      <c r="AU842" s="245" t="s">
        <v>79</v>
      </c>
      <c r="AV842" s="13" t="s">
        <v>79</v>
      </c>
      <c r="AW842" s="13" t="s">
        <v>31</v>
      </c>
      <c r="AX842" s="13" t="s">
        <v>69</v>
      </c>
      <c r="AY842" s="245" t="s">
        <v>161</v>
      </c>
    </row>
    <row r="843" s="16" customFormat="1">
      <c r="A843" s="16"/>
      <c r="B843" s="281"/>
      <c r="C843" s="282"/>
      <c r="D843" s="233" t="s">
        <v>178</v>
      </c>
      <c r="E843" s="283" t="s">
        <v>19</v>
      </c>
      <c r="F843" s="284" t="s">
        <v>2225</v>
      </c>
      <c r="G843" s="282"/>
      <c r="H843" s="285">
        <v>93</v>
      </c>
      <c r="I843" s="286"/>
      <c r="J843" s="282"/>
      <c r="K843" s="282"/>
      <c r="L843" s="287"/>
      <c r="M843" s="288"/>
      <c r="N843" s="289"/>
      <c r="O843" s="289"/>
      <c r="P843" s="289"/>
      <c r="Q843" s="289"/>
      <c r="R843" s="289"/>
      <c r="S843" s="289"/>
      <c r="T843" s="290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1" t="s">
        <v>178</v>
      </c>
      <c r="AU843" s="291" t="s">
        <v>79</v>
      </c>
      <c r="AV843" s="16" t="s">
        <v>180</v>
      </c>
      <c r="AW843" s="16" t="s">
        <v>31</v>
      </c>
      <c r="AX843" s="16" t="s">
        <v>69</v>
      </c>
      <c r="AY843" s="291" t="s">
        <v>161</v>
      </c>
    </row>
    <row r="844" s="13" customFormat="1">
      <c r="A844" s="13"/>
      <c r="B844" s="235"/>
      <c r="C844" s="236"/>
      <c r="D844" s="233" t="s">
        <v>178</v>
      </c>
      <c r="E844" s="237" t="s">
        <v>19</v>
      </c>
      <c r="F844" s="238" t="s">
        <v>3619</v>
      </c>
      <c r="G844" s="236"/>
      <c r="H844" s="239">
        <v>-7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178</v>
      </c>
      <c r="AU844" s="245" t="s">
        <v>79</v>
      </c>
      <c r="AV844" s="13" t="s">
        <v>79</v>
      </c>
      <c r="AW844" s="13" t="s">
        <v>31</v>
      </c>
      <c r="AX844" s="13" t="s">
        <v>69</v>
      </c>
      <c r="AY844" s="245" t="s">
        <v>161</v>
      </c>
    </row>
    <row r="845" s="15" customFormat="1">
      <c r="A845" s="15"/>
      <c r="B845" s="256"/>
      <c r="C845" s="257"/>
      <c r="D845" s="233" t="s">
        <v>178</v>
      </c>
      <c r="E845" s="258" t="s">
        <v>19</v>
      </c>
      <c r="F845" s="259" t="s">
        <v>221</v>
      </c>
      <c r="G845" s="257"/>
      <c r="H845" s="260">
        <v>107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178</v>
      </c>
      <c r="AU845" s="266" t="s">
        <v>79</v>
      </c>
      <c r="AV845" s="15" t="s">
        <v>168</v>
      </c>
      <c r="AW845" s="15" t="s">
        <v>31</v>
      </c>
      <c r="AX845" s="15" t="s">
        <v>77</v>
      </c>
      <c r="AY845" s="266" t="s">
        <v>161</v>
      </c>
    </row>
    <row r="846" s="2" customFormat="1" ht="16.5" customHeight="1">
      <c r="A846" s="41"/>
      <c r="B846" s="42"/>
      <c r="C846" s="215" t="s">
        <v>1163</v>
      </c>
      <c r="D846" s="215" t="s">
        <v>163</v>
      </c>
      <c r="E846" s="216" t="s">
        <v>3620</v>
      </c>
      <c r="F846" s="217" t="s">
        <v>3621</v>
      </c>
      <c r="G846" s="218" t="s">
        <v>387</v>
      </c>
      <c r="H846" s="219">
        <v>4</v>
      </c>
      <c r="I846" s="220"/>
      <c r="J846" s="221">
        <f>ROUND(I846*H846,2)</f>
        <v>0</v>
      </c>
      <c r="K846" s="217" t="s">
        <v>167</v>
      </c>
      <c r="L846" s="47"/>
      <c r="M846" s="222" t="s">
        <v>19</v>
      </c>
      <c r="N846" s="223" t="s">
        <v>40</v>
      </c>
      <c r="O846" s="87"/>
      <c r="P846" s="224">
        <f>O846*H846</f>
        <v>0</v>
      </c>
      <c r="Q846" s="224">
        <v>0.00034000000000000002</v>
      </c>
      <c r="R846" s="224">
        <f>Q846*H846</f>
        <v>0.0013600000000000001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279</v>
      </c>
      <c r="AT846" s="226" t="s">
        <v>163</v>
      </c>
      <c r="AU846" s="226" t="s">
        <v>79</v>
      </c>
      <c r="AY846" s="20" t="s">
        <v>161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279</v>
      </c>
      <c r="BM846" s="226" t="s">
        <v>3622</v>
      </c>
    </row>
    <row r="847" s="2" customFormat="1">
      <c r="A847" s="41"/>
      <c r="B847" s="42"/>
      <c r="C847" s="43"/>
      <c r="D847" s="228" t="s">
        <v>170</v>
      </c>
      <c r="E847" s="43"/>
      <c r="F847" s="229" t="s">
        <v>3623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170</v>
      </c>
      <c r="AU847" s="20" t="s">
        <v>79</v>
      </c>
    </row>
    <row r="848" s="14" customFormat="1">
      <c r="A848" s="14"/>
      <c r="B848" s="246"/>
      <c r="C848" s="247"/>
      <c r="D848" s="233" t="s">
        <v>178</v>
      </c>
      <c r="E848" s="248" t="s">
        <v>19</v>
      </c>
      <c r="F848" s="249" t="s">
        <v>3602</v>
      </c>
      <c r="G848" s="247"/>
      <c r="H848" s="248" t="s">
        <v>19</v>
      </c>
      <c r="I848" s="250"/>
      <c r="J848" s="247"/>
      <c r="K848" s="247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178</v>
      </c>
      <c r="AU848" s="255" t="s">
        <v>79</v>
      </c>
      <c r="AV848" s="14" t="s">
        <v>77</v>
      </c>
      <c r="AW848" s="14" t="s">
        <v>31</v>
      </c>
      <c r="AX848" s="14" t="s">
        <v>69</v>
      </c>
      <c r="AY848" s="255" t="s">
        <v>161</v>
      </c>
    </row>
    <row r="849" s="13" customFormat="1">
      <c r="A849" s="13"/>
      <c r="B849" s="235"/>
      <c r="C849" s="236"/>
      <c r="D849" s="233" t="s">
        <v>178</v>
      </c>
      <c r="E849" s="237" t="s">
        <v>19</v>
      </c>
      <c r="F849" s="238" t="s">
        <v>180</v>
      </c>
      <c r="G849" s="236"/>
      <c r="H849" s="239">
        <v>3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178</v>
      </c>
      <c r="AU849" s="245" t="s">
        <v>79</v>
      </c>
      <c r="AV849" s="13" t="s">
        <v>79</v>
      </c>
      <c r="AW849" s="13" t="s">
        <v>31</v>
      </c>
      <c r="AX849" s="13" t="s">
        <v>69</v>
      </c>
      <c r="AY849" s="245" t="s">
        <v>161</v>
      </c>
    </row>
    <row r="850" s="14" customFormat="1">
      <c r="A850" s="14"/>
      <c r="B850" s="246"/>
      <c r="C850" s="247"/>
      <c r="D850" s="233" t="s">
        <v>178</v>
      </c>
      <c r="E850" s="248" t="s">
        <v>19</v>
      </c>
      <c r="F850" s="249" t="s">
        <v>3374</v>
      </c>
      <c r="G850" s="247"/>
      <c r="H850" s="248" t="s">
        <v>19</v>
      </c>
      <c r="I850" s="250"/>
      <c r="J850" s="247"/>
      <c r="K850" s="247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178</v>
      </c>
      <c r="AU850" s="255" t="s">
        <v>79</v>
      </c>
      <c r="AV850" s="14" t="s">
        <v>77</v>
      </c>
      <c r="AW850" s="14" t="s">
        <v>31</v>
      </c>
      <c r="AX850" s="14" t="s">
        <v>69</v>
      </c>
      <c r="AY850" s="255" t="s">
        <v>161</v>
      </c>
    </row>
    <row r="851" s="13" customFormat="1">
      <c r="A851" s="13"/>
      <c r="B851" s="235"/>
      <c r="C851" s="236"/>
      <c r="D851" s="233" t="s">
        <v>178</v>
      </c>
      <c r="E851" s="237" t="s">
        <v>19</v>
      </c>
      <c r="F851" s="238" t="s">
        <v>77</v>
      </c>
      <c r="G851" s="236"/>
      <c r="H851" s="239">
        <v>1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178</v>
      </c>
      <c r="AU851" s="245" t="s">
        <v>79</v>
      </c>
      <c r="AV851" s="13" t="s">
        <v>79</v>
      </c>
      <c r="AW851" s="13" t="s">
        <v>31</v>
      </c>
      <c r="AX851" s="13" t="s">
        <v>69</v>
      </c>
      <c r="AY851" s="245" t="s">
        <v>161</v>
      </c>
    </row>
    <row r="852" s="15" customFormat="1">
      <c r="A852" s="15"/>
      <c r="B852" s="256"/>
      <c r="C852" s="257"/>
      <c r="D852" s="233" t="s">
        <v>178</v>
      </c>
      <c r="E852" s="258" t="s">
        <v>19</v>
      </c>
      <c r="F852" s="259" t="s">
        <v>221</v>
      </c>
      <c r="G852" s="257"/>
      <c r="H852" s="260">
        <v>4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6" t="s">
        <v>178</v>
      </c>
      <c r="AU852" s="266" t="s">
        <v>79</v>
      </c>
      <c r="AV852" s="15" t="s">
        <v>168</v>
      </c>
      <c r="AW852" s="15" t="s">
        <v>31</v>
      </c>
      <c r="AX852" s="15" t="s">
        <v>77</v>
      </c>
      <c r="AY852" s="266" t="s">
        <v>161</v>
      </c>
    </row>
    <row r="853" s="2" customFormat="1" ht="16.5" customHeight="1">
      <c r="A853" s="41"/>
      <c r="B853" s="42"/>
      <c r="C853" s="215" t="s">
        <v>1168</v>
      </c>
      <c r="D853" s="215" t="s">
        <v>163</v>
      </c>
      <c r="E853" s="216" t="s">
        <v>3624</v>
      </c>
      <c r="F853" s="217" t="s">
        <v>3625</v>
      </c>
      <c r="G853" s="218" t="s">
        <v>387</v>
      </c>
      <c r="H853" s="219">
        <v>9</v>
      </c>
      <c r="I853" s="220"/>
      <c r="J853" s="221">
        <f>ROUND(I853*H853,2)</f>
        <v>0</v>
      </c>
      <c r="K853" s="217" t="s">
        <v>167</v>
      </c>
      <c r="L853" s="47"/>
      <c r="M853" s="222" t="s">
        <v>19</v>
      </c>
      <c r="N853" s="223" t="s">
        <v>40</v>
      </c>
      <c r="O853" s="87"/>
      <c r="P853" s="224">
        <f>O853*H853</f>
        <v>0</v>
      </c>
      <c r="Q853" s="224">
        <v>0.00069999999999999999</v>
      </c>
      <c r="R853" s="224">
        <f>Q853*H853</f>
        <v>0.0063</v>
      </c>
      <c r="S853" s="224">
        <v>0</v>
      </c>
      <c r="T853" s="225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6" t="s">
        <v>279</v>
      </c>
      <c r="AT853" s="226" t="s">
        <v>163</v>
      </c>
      <c r="AU853" s="226" t="s">
        <v>79</v>
      </c>
      <c r="AY853" s="20" t="s">
        <v>161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20" t="s">
        <v>77</v>
      </c>
      <c r="BK853" s="227">
        <f>ROUND(I853*H853,2)</f>
        <v>0</v>
      </c>
      <c r="BL853" s="20" t="s">
        <v>279</v>
      </c>
      <c r="BM853" s="226" t="s">
        <v>3626</v>
      </c>
    </row>
    <row r="854" s="2" customFormat="1">
      <c r="A854" s="41"/>
      <c r="B854" s="42"/>
      <c r="C854" s="43"/>
      <c r="D854" s="228" t="s">
        <v>170</v>
      </c>
      <c r="E854" s="43"/>
      <c r="F854" s="229" t="s">
        <v>3627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170</v>
      </c>
      <c r="AU854" s="20" t="s">
        <v>79</v>
      </c>
    </row>
    <row r="855" s="14" customFormat="1">
      <c r="A855" s="14"/>
      <c r="B855" s="246"/>
      <c r="C855" s="247"/>
      <c r="D855" s="233" t="s">
        <v>178</v>
      </c>
      <c r="E855" s="248" t="s">
        <v>19</v>
      </c>
      <c r="F855" s="249" t="s">
        <v>3476</v>
      </c>
      <c r="G855" s="247"/>
      <c r="H855" s="248" t="s">
        <v>19</v>
      </c>
      <c r="I855" s="250"/>
      <c r="J855" s="247"/>
      <c r="K855" s="247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178</v>
      </c>
      <c r="AU855" s="255" t="s">
        <v>79</v>
      </c>
      <c r="AV855" s="14" t="s">
        <v>77</v>
      </c>
      <c r="AW855" s="14" t="s">
        <v>31</v>
      </c>
      <c r="AX855" s="14" t="s">
        <v>69</v>
      </c>
      <c r="AY855" s="255" t="s">
        <v>161</v>
      </c>
    </row>
    <row r="856" s="13" customFormat="1">
      <c r="A856" s="13"/>
      <c r="B856" s="235"/>
      <c r="C856" s="236"/>
      <c r="D856" s="233" t="s">
        <v>178</v>
      </c>
      <c r="E856" s="237" t="s">
        <v>19</v>
      </c>
      <c r="F856" s="238" t="s">
        <v>3628</v>
      </c>
      <c r="G856" s="236"/>
      <c r="H856" s="239">
        <v>9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178</v>
      </c>
      <c r="AU856" s="245" t="s">
        <v>79</v>
      </c>
      <c r="AV856" s="13" t="s">
        <v>79</v>
      </c>
      <c r="AW856" s="13" t="s">
        <v>31</v>
      </c>
      <c r="AX856" s="13" t="s">
        <v>69</v>
      </c>
      <c r="AY856" s="245" t="s">
        <v>161</v>
      </c>
    </row>
    <row r="857" s="15" customFormat="1">
      <c r="A857" s="15"/>
      <c r="B857" s="256"/>
      <c r="C857" s="257"/>
      <c r="D857" s="233" t="s">
        <v>178</v>
      </c>
      <c r="E857" s="258" t="s">
        <v>19</v>
      </c>
      <c r="F857" s="259" t="s">
        <v>221</v>
      </c>
      <c r="G857" s="257"/>
      <c r="H857" s="260">
        <v>9</v>
      </c>
      <c r="I857" s="261"/>
      <c r="J857" s="257"/>
      <c r="K857" s="257"/>
      <c r="L857" s="262"/>
      <c r="M857" s="263"/>
      <c r="N857" s="264"/>
      <c r="O857" s="264"/>
      <c r="P857" s="264"/>
      <c r="Q857" s="264"/>
      <c r="R857" s="264"/>
      <c r="S857" s="264"/>
      <c r="T857" s="26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6" t="s">
        <v>178</v>
      </c>
      <c r="AU857" s="266" t="s">
        <v>79</v>
      </c>
      <c r="AV857" s="15" t="s">
        <v>168</v>
      </c>
      <c r="AW857" s="15" t="s">
        <v>31</v>
      </c>
      <c r="AX857" s="15" t="s">
        <v>77</v>
      </c>
      <c r="AY857" s="266" t="s">
        <v>161</v>
      </c>
    </row>
    <row r="858" s="2" customFormat="1" ht="16.5" customHeight="1">
      <c r="A858" s="41"/>
      <c r="B858" s="42"/>
      <c r="C858" s="215" t="s">
        <v>1173</v>
      </c>
      <c r="D858" s="215" t="s">
        <v>163</v>
      </c>
      <c r="E858" s="216" t="s">
        <v>3629</v>
      </c>
      <c r="F858" s="217" t="s">
        <v>3630</v>
      </c>
      <c r="G858" s="218" t="s">
        <v>387</v>
      </c>
      <c r="H858" s="219">
        <v>1</v>
      </c>
      <c r="I858" s="220"/>
      <c r="J858" s="221">
        <f>ROUND(I858*H858,2)</f>
        <v>0</v>
      </c>
      <c r="K858" s="217" t="s">
        <v>167</v>
      </c>
      <c r="L858" s="47"/>
      <c r="M858" s="222" t="s">
        <v>19</v>
      </c>
      <c r="N858" s="223" t="s">
        <v>40</v>
      </c>
      <c r="O858" s="87"/>
      <c r="P858" s="224">
        <f>O858*H858</f>
        <v>0</v>
      </c>
      <c r="Q858" s="224">
        <v>1.0000000000000001E-05</v>
      </c>
      <c r="R858" s="224">
        <f>Q858*H858</f>
        <v>1.0000000000000001E-05</v>
      </c>
      <c r="S858" s="224">
        <v>0.0043400000000000001</v>
      </c>
      <c r="T858" s="225">
        <f>S858*H858</f>
        <v>0.0043400000000000001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279</v>
      </c>
      <c r="AT858" s="226" t="s">
        <v>163</v>
      </c>
      <c r="AU858" s="226" t="s">
        <v>79</v>
      </c>
      <c r="AY858" s="20" t="s">
        <v>161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279</v>
      </c>
      <c r="BM858" s="226" t="s">
        <v>3631</v>
      </c>
    </row>
    <row r="859" s="2" customFormat="1">
      <c r="A859" s="41"/>
      <c r="B859" s="42"/>
      <c r="C859" s="43"/>
      <c r="D859" s="228" t="s">
        <v>170</v>
      </c>
      <c r="E859" s="43"/>
      <c r="F859" s="229" t="s">
        <v>3632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170</v>
      </c>
      <c r="AU859" s="20" t="s">
        <v>79</v>
      </c>
    </row>
    <row r="860" s="2" customFormat="1">
      <c r="A860" s="41"/>
      <c r="B860" s="42"/>
      <c r="C860" s="43"/>
      <c r="D860" s="233" t="s">
        <v>176</v>
      </c>
      <c r="E860" s="43"/>
      <c r="F860" s="234" t="s">
        <v>3420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176</v>
      </c>
      <c r="AU860" s="20" t="s">
        <v>79</v>
      </c>
    </row>
    <row r="861" s="14" customFormat="1">
      <c r="A861" s="14"/>
      <c r="B861" s="246"/>
      <c r="C861" s="247"/>
      <c r="D861" s="233" t="s">
        <v>178</v>
      </c>
      <c r="E861" s="248" t="s">
        <v>19</v>
      </c>
      <c r="F861" s="249" t="s">
        <v>3633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178</v>
      </c>
      <c r="AU861" s="255" t="s">
        <v>79</v>
      </c>
      <c r="AV861" s="14" t="s">
        <v>77</v>
      </c>
      <c r="AW861" s="14" t="s">
        <v>31</v>
      </c>
      <c r="AX861" s="14" t="s">
        <v>69</v>
      </c>
      <c r="AY861" s="255" t="s">
        <v>161</v>
      </c>
    </row>
    <row r="862" s="13" customFormat="1">
      <c r="A862" s="13"/>
      <c r="B862" s="235"/>
      <c r="C862" s="236"/>
      <c r="D862" s="233" t="s">
        <v>178</v>
      </c>
      <c r="E862" s="237" t="s">
        <v>19</v>
      </c>
      <c r="F862" s="238" t="s">
        <v>77</v>
      </c>
      <c r="G862" s="236"/>
      <c r="H862" s="239">
        <v>1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178</v>
      </c>
      <c r="AU862" s="245" t="s">
        <v>79</v>
      </c>
      <c r="AV862" s="13" t="s">
        <v>79</v>
      </c>
      <c r="AW862" s="13" t="s">
        <v>31</v>
      </c>
      <c r="AX862" s="13" t="s">
        <v>69</v>
      </c>
      <c r="AY862" s="245" t="s">
        <v>161</v>
      </c>
    </row>
    <row r="863" s="15" customFormat="1">
      <c r="A863" s="15"/>
      <c r="B863" s="256"/>
      <c r="C863" s="257"/>
      <c r="D863" s="233" t="s">
        <v>178</v>
      </c>
      <c r="E863" s="258" t="s">
        <v>19</v>
      </c>
      <c r="F863" s="259" t="s">
        <v>221</v>
      </c>
      <c r="G863" s="257"/>
      <c r="H863" s="260">
        <v>1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6" t="s">
        <v>178</v>
      </c>
      <c r="AU863" s="266" t="s">
        <v>79</v>
      </c>
      <c r="AV863" s="15" t="s">
        <v>168</v>
      </c>
      <c r="AW863" s="15" t="s">
        <v>31</v>
      </c>
      <c r="AX863" s="15" t="s">
        <v>77</v>
      </c>
      <c r="AY863" s="266" t="s">
        <v>161</v>
      </c>
    </row>
    <row r="864" s="2" customFormat="1" ht="16.5" customHeight="1">
      <c r="A864" s="41"/>
      <c r="B864" s="42"/>
      <c r="C864" s="215" t="s">
        <v>1178</v>
      </c>
      <c r="D864" s="215" t="s">
        <v>163</v>
      </c>
      <c r="E864" s="216" t="s">
        <v>3634</v>
      </c>
      <c r="F864" s="217" t="s">
        <v>3635</v>
      </c>
      <c r="G864" s="218" t="s">
        <v>387</v>
      </c>
      <c r="H864" s="219">
        <v>1</v>
      </c>
      <c r="I864" s="220"/>
      <c r="J864" s="221">
        <f>ROUND(I864*H864,2)</f>
        <v>0</v>
      </c>
      <c r="K864" s="217" t="s">
        <v>167</v>
      </c>
      <c r="L864" s="47"/>
      <c r="M864" s="222" t="s">
        <v>19</v>
      </c>
      <c r="N864" s="223" t="s">
        <v>40</v>
      </c>
      <c r="O864" s="87"/>
      <c r="P864" s="224">
        <f>O864*H864</f>
        <v>0</v>
      </c>
      <c r="Q864" s="224">
        <v>1.0000000000000001E-05</v>
      </c>
      <c r="R864" s="224">
        <f>Q864*H864</f>
        <v>1.0000000000000001E-05</v>
      </c>
      <c r="S864" s="224">
        <v>0.00020000000000000001</v>
      </c>
      <c r="T864" s="225">
        <f>S864*H864</f>
        <v>0.00020000000000000001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279</v>
      </c>
      <c r="AT864" s="226" t="s">
        <v>163</v>
      </c>
      <c r="AU864" s="226" t="s">
        <v>79</v>
      </c>
      <c r="AY864" s="20" t="s">
        <v>161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77</v>
      </c>
      <c r="BK864" s="227">
        <f>ROUND(I864*H864,2)</f>
        <v>0</v>
      </c>
      <c r="BL864" s="20" t="s">
        <v>279</v>
      </c>
      <c r="BM864" s="226" t="s">
        <v>3636</v>
      </c>
    </row>
    <row r="865" s="2" customFormat="1">
      <c r="A865" s="41"/>
      <c r="B865" s="42"/>
      <c r="C865" s="43"/>
      <c r="D865" s="228" t="s">
        <v>170</v>
      </c>
      <c r="E865" s="43"/>
      <c r="F865" s="229" t="s">
        <v>3637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170</v>
      </c>
      <c r="AU865" s="20" t="s">
        <v>79</v>
      </c>
    </row>
    <row r="866" s="14" customFormat="1">
      <c r="A866" s="14"/>
      <c r="B866" s="246"/>
      <c r="C866" s="247"/>
      <c r="D866" s="233" t="s">
        <v>178</v>
      </c>
      <c r="E866" s="248" t="s">
        <v>19</v>
      </c>
      <c r="F866" s="249" t="s">
        <v>3633</v>
      </c>
      <c r="G866" s="247"/>
      <c r="H866" s="248" t="s">
        <v>19</v>
      </c>
      <c r="I866" s="250"/>
      <c r="J866" s="247"/>
      <c r="K866" s="247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178</v>
      </c>
      <c r="AU866" s="255" t="s">
        <v>79</v>
      </c>
      <c r="AV866" s="14" t="s">
        <v>77</v>
      </c>
      <c r="AW866" s="14" t="s">
        <v>31</v>
      </c>
      <c r="AX866" s="14" t="s">
        <v>69</v>
      </c>
      <c r="AY866" s="255" t="s">
        <v>161</v>
      </c>
    </row>
    <row r="867" s="13" customFormat="1">
      <c r="A867" s="13"/>
      <c r="B867" s="235"/>
      <c r="C867" s="236"/>
      <c r="D867" s="233" t="s">
        <v>178</v>
      </c>
      <c r="E867" s="237" t="s">
        <v>19</v>
      </c>
      <c r="F867" s="238" t="s">
        <v>77</v>
      </c>
      <c r="G867" s="236"/>
      <c r="H867" s="239">
        <v>1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178</v>
      </c>
      <c r="AU867" s="245" t="s">
        <v>79</v>
      </c>
      <c r="AV867" s="13" t="s">
        <v>79</v>
      </c>
      <c r="AW867" s="13" t="s">
        <v>31</v>
      </c>
      <c r="AX867" s="13" t="s">
        <v>69</v>
      </c>
      <c r="AY867" s="245" t="s">
        <v>161</v>
      </c>
    </row>
    <row r="868" s="15" customFormat="1">
      <c r="A868" s="15"/>
      <c r="B868" s="256"/>
      <c r="C868" s="257"/>
      <c r="D868" s="233" t="s">
        <v>178</v>
      </c>
      <c r="E868" s="258" t="s">
        <v>19</v>
      </c>
      <c r="F868" s="259" t="s">
        <v>221</v>
      </c>
      <c r="G868" s="257"/>
      <c r="H868" s="260">
        <v>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178</v>
      </c>
      <c r="AU868" s="266" t="s">
        <v>79</v>
      </c>
      <c r="AV868" s="15" t="s">
        <v>168</v>
      </c>
      <c r="AW868" s="15" t="s">
        <v>31</v>
      </c>
      <c r="AX868" s="15" t="s">
        <v>77</v>
      </c>
      <c r="AY868" s="266" t="s">
        <v>161</v>
      </c>
    </row>
    <row r="869" s="2" customFormat="1" ht="21.75" customHeight="1">
      <c r="A869" s="41"/>
      <c r="B869" s="42"/>
      <c r="C869" s="215" t="s">
        <v>1185</v>
      </c>
      <c r="D869" s="215" t="s">
        <v>163</v>
      </c>
      <c r="E869" s="216" t="s">
        <v>3638</v>
      </c>
      <c r="F869" s="217" t="s">
        <v>3639</v>
      </c>
      <c r="G869" s="218" t="s">
        <v>387</v>
      </c>
      <c r="H869" s="219">
        <v>6</v>
      </c>
      <c r="I869" s="220"/>
      <c r="J869" s="221">
        <f>ROUND(I869*H869,2)</f>
        <v>0</v>
      </c>
      <c r="K869" s="217" t="s">
        <v>167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0.00051999999999999995</v>
      </c>
      <c r="R869" s="224">
        <f>Q869*H869</f>
        <v>0.0031199999999999995</v>
      </c>
      <c r="S869" s="224">
        <v>0</v>
      </c>
      <c r="T869" s="22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279</v>
      </c>
      <c r="AT869" s="226" t="s">
        <v>163</v>
      </c>
      <c r="AU869" s="226" t="s">
        <v>79</v>
      </c>
      <c r="AY869" s="20" t="s">
        <v>161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279</v>
      </c>
      <c r="BM869" s="226" t="s">
        <v>3640</v>
      </c>
    </row>
    <row r="870" s="2" customFormat="1">
      <c r="A870" s="41"/>
      <c r="B870" s="42"/>
      <c r="C870" s="43"/>
      <c r="D870" s="228" t="s">
        <v>170</v>
      </c>
      <c r="E870" s="43"/>
      <c r="F870" s="229" t="s">
        <v>3641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170</v>
      </c>
      <c r="AU870" s="20" t="s">
        <v>79</v>
      </c>
    </row>
    <row r="871" s="14" customFormat="1">
      <c r="A871" s="14"/>
      <c r="B871" s="246"/>
      <c r="C871" s="247"/>
      <c r="D871" s="233" t="s">
        <v>178</v>
      </c>
      <c r="E871" s="248" t="s">
        <v>19</v>
      </c>
      <c r="F871" s="249" t="s">
        <v>3476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178</v>
      </c>
      <c r="AU871" s="255" t="s">
        <v>79</v>
      </c>
      <c r="AV871" s="14" t="s">
        <v>77</v>
      </c>
      <c r="AW871" s="14" t="s">
        <v>31</v>
      </c>
      <c r="AX871" s="14" t="s">
        <v>69</v>
      </c>
      <c r="AY871" s="255" t="s">
        <v>161</v>
      </c>
    </row>
    <row r="872" s="13" customFormat="1">
      <c r="A872" s="13"/>
      <c r="B872" s="235"/>
      <c r="C872" s="236"/>
      <c r="D872" s="233" t="s">
        <v>178</v>
      </c>
      <c r="E872" s="237" t="s">
        <v>19</v>
      </c>
      <c r="F872" s="238" t="s">
        <v>3601</v>
      </c>
      <c r="G872" s="236"/>
      <c r="H872" s="239">
        <v>6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178</v>
      </c>
      <c r="AU872" s="245" t="s">
        <v>79</v>
      </c>
      <c r="AV872" s="13" t="s">
        <v>79</v>
      </c>
      <c r="AW872" s="13" t="s">
        <v>31</v>
      </c>
      <c r="AX872" s="13" t="s">
        <v>69</v>
      </c>
      <c r="AY872" s="245" t="s">
        <v>161</v>
      </c>
    </row>
    <row r="873" s="15" customFormat="1">
      <c r="A873" s="15"/>
      <c r="B873" s="256"/>
      <c r="C873" s="257"/>
      <c r="D873" s="233" t="s">
        <v>178</v>
      </c>
      <c r="E873" s="258" t="s">
        <v>19</v>
      </c>
      <c r="F873" s="259" t="s">
        <v>221</v>
      </c>
      <c r="G873" s="257"/>
      <c r="H873" s="260">
        <v>6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178</v>
      </c>
      <c r="AU873" s="266" t="s">
        <v>79</v>
      </c>
      <c r="AV873" s="15" t="s">
        <v>168</v>
      </c>
      <c r="AW873" s="15" t="s">
        <v>31</v>
      </c>
      <c r="AX873" s="15" t="s">
        <v>77</v>
      </c>
      <c r="AY873" s="266" t="s">
        <v>161</v>
      </c>
    </row>
    <row r="874" s="2" customFormat="1" ht="16.5" customHeight="1">
      <c r="A874" s="41"/>
      <c r="B874" s="42"/>
      <c r="C874" s="215" t="s">
        <v>1191</v>
      </c>
      <c r="D874" s="215" t="s">
        <v>163</v>
      </c>
      <c r="E874" s="216" t="s">
        <v>3642</v>
      </c>
      <c r="F874" s="217" t="s">
        <v>3643</v>
      </c>
      <c r="G874" s="218" t="s">
        <v>387</v>
      </c>
      <c r="H874" s="219">
        <v>1</v>
      </c>
      <c r="I874" s="220"/>
      <c r="J874" s="221">
        <f>ROUND(I874*H874,2)</f>
        <v>0</v>
      </c>
      <c r="K874" s="217" t="s">
        <v>167</v>
      </c>
      <c r="L874" s="47"/>
      <c r="M874" s="222" t="s">
        <v>19</v>
      </c>
      <c r="N874" s="223" t="s">
        <v>40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0.00191</v>
      </c>
      <c r="T874" s="225">
        <f>S874*H874</f>
        <v>0.00191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279</v>
      </c>
      <c r="AT874" s="226" t="s">
        <v>163</v>
      </c>
      <c r="AU874" s="226" t="s">
        <v>79</v>
      </c>
      <c r="AY874" s="20" t="s">
        <v>161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77</v>
      </c>
      <c r="BK874" s="227">
        <f>ROUND(I874*H874,2)</f>
        <v>0</v>
      </c>
      <c r="BL874" s="20" t="s">
        <v>279</v>
      </c>
      <c r="BM874" s="226" t="s">
        <v>3644</v>
      </c>
    </row>
    <row r="875" s="2" customFormat="1">
      <c r="A875" s="41"/>
      <c r="B875" s="42"/>
      <c r="C875" s="43"/>
      <c r="D875" s="228" t="s">
        <v>170</v>
      </c>
      <c r="E875" s="43"/>
      <c r="F875" s="229" t="s">
        <v>3645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170</v>
      </c>
      <c r="AU875" s="20" t="s">
        <v>79</v>
      </c>
    </row>
    <row r="876" s="14" customFormat="1">
      <c r="A876" s="14"/>
      <c r="B876" s="246"/>
      <c r="C876" s="247"/>
      <c r="D876" s="233" t="s">
        <v>178</v>
      </c>
      <c r="E876" s="248" t="s">
        <v>19</v>
      </c>
      <c r="F876" s="249" t="s">
        <v>3646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178</v>
      </c>
      <c r="AU876" s="255" t="s">
        <v>79</v>
      </c>
      <c r="AV876" s="14" t="s">
        <v>77</v>
      </c>
      <c r="AW876" s="14" t="s">
        <v>31</v>
      </c>
      <c r="AX876" s="14" t="s">
        <v>69</v>
      </c>
      <c r="AY876" s="255" t="s">
        <v>161</v>
      </c>
    </row>
    <row r="877" s="13" customFormat="1">
      <c r="A877" s="13"/>
      <c r="B877" s="235"/>
      <c r="C877" s="236"/>
      <c r="D877" s="233" t="s">
        <v>178</v>
      </c>
      <c r="E877" s="237" t="s">
        <v>19</v>
      </c>
      <c r="F877" s="238" t="s">
        <v>77</v>
      </c>
      <c r="G877" s="236"/>
      <c r="H877" s="239">
        <v>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178</v>
      </c>
      <c r="AU877" s="245" t="s">
        <v>79</v>
      </c>
      <c r="AV877" s="13" t="s">
        <v>79</v>
      </c>
      <c r="AW877" s="13" t="s">
        <v>31</v>
      </c>
      <c r="AX877" s="13" t="s">
        <v>69</v>
      </c>
      <c r="AY877" s="245" t="s">
        <v>161</v>
      </c>
    </row>
    <row r="878" s="15" customFormat="1">
      <c r="A878" s="15"/>
      <c r="B878" s="256"/>
      <c r="C878" s="257"/>
      <c r="D878" s="233" t="s">
        <v>178</v>
      </c>
      <c r="E878" s="258" t="s">
        <v>19</v>
      </c>
      <c r="F878" s="259" t="s">
        <v>221</v>
      </c>
      <c r="G878" s="257"/>
      <c r="H878" s="260">
        <v>1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178</v>
      </c>
      <c r="AU878" s="266" t="s">
        <v>79</v>
      </c>
      <c r="AV878" s="15" t="s">
        <v>168</v>
      </c>
      <c r="AW878" s="15" t="s">
        <v>31</v>
      </c>
      <c r="AX878" s="15" t="s">
        <v>77</v>
      </c>
      <c r="AY878" s="266" t="s">
        <v>161</v>
      </c>
    </row>
    <row r="879" s="2" customFormat="1" ht="21.75" customHeight="1">
      <c r="A879" s="41"/>
      <c r="B879" s="42"/>
      <c r="C879" s="215" t="s">
        <v>1196</v>
      </c>
      <c r="D879" s="215" t="s">
        <v>163</v>
      </c>
      <c r="E879" s="216" t="s">
        <v>3647</v>
      </c>
      <c r="F879" s="217" t="s">
        <v>3648</v>
      </c>
      <c r="G879" s="218" t="s">
        <v>387</v>
      </c>
      <c r="H879" s="219">
        <v>6</v>
      </c>
      <c r="I879" s="220"/>
      <c r="J879" s="221">
        <f>ROUND(I879*H879,2)</f>
        <v>0</v>
      </c>
      <c r="K879" s="217" t="s">
        <v>167</v>
      </c>
      <c r="L879" s="47"/>
      <c r="M879" s="222" t="s">
        <v>19</v>
      </c>
      <c r="N879" s="223" t="s">
        <v>40</v>
      </c>
      <c r="O879" s="87"/>
      <c r="P879" s="224">
        <f>O879*H879</f>
        <v>0</v>
      </c>
      <c r="Q879" s="224">
        <v>0.00147</v>
      </c>
      <c r="R879" s="224">
        <f>Q879*H879</f>
        <v>0.0088199999999999997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279</v>
      </c>
      <c r="AT879" s="226" t="s">
        <v>163</v>
      </c>
      <c r="AU879" s="226" t="s">
        <v>79</v>
      </c>
      <c r="AY879" s="20" t="s">
        <v>161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77</v>
      </c>
      <c r="BK879" s="227">
        <f>ROUND(I879*H879,2)</f>
        <v>0</v>
      </c>
      <c r="BL879" s="20" t="s">
        <v>279</v>
      </c>
      <c r="BM879" s="226" t="s">
        <v>3649</v>
      </c>
    </row>
    <row r="880" s="2" customFormat="1">
      <c r="A880" s="41"/>
      <c r="B880" s="42"/>
      <c r="C880" s="43"/>
      <c r="D880" s="228" t="s">
        <v>170</v>
      </c>
      <c r="E880" s="43"/>
      <c r="F880" s="229" t="s">
        <v>3650</v>
      </c>
      <c r="G880" s="43"/>
      <c r="H880" s="43"/>
      <c r="I880" s="230"/>
      <c r="J880" s="43"/>
      <c r="K880" s="43"/>
      <c r="L880" s="47"/>
      <c r="M880" s="231"/>
      <c r="N880" s="23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170</v>
      </c>
      <c r="AU880" s="20" t="s">
        <v>79</v>
      </c>
    </row>
    <row r="881" s="14" customFormat="1">
      <c r="A881" s="14"/>
      <c r="B881" s="246"/>
      <c r="C881" s="247"/>
      <c r="D881" s="233" t="s">
        <v>178</v>
      </c>
      <c r="E881" s="248" t="s">
        <v>19</v>
      </c>
      <c r="F881" s="249" t="s">
        <v>3476</v>
      </c>
      <c r="G881" s="247"/>
      <c r="H881" s="248" t="s">
        <v>19</v>
      </c>
      <c r="I881" s="250"/>
      <c r="J881" s="247"/>
      <c r="K881" s="247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178</v>
      </c>
      <c r="AU881" s="255" t="s">
        <v>79</v>
      </c>
      <c r="AV881" s="14" t="s">
        <v>77</v>
      </c>
      <c r="AW881" s="14" t="s">
        <v>31</v>
      </c>
      <c r="AX881" s="14" t="s">
        <v>69</v>
      </c>
      <c r="AY881" s="255" t="s">
        <v>161</v>
      </c>
    </row>
    <row r="882" s="13" customFormat="1">
      <c r="A882" s="13"/>
      <c r="B882" s="235"/>
      <c r="C882" s="236"/>
      <c r="D882" s="233" t="s">
        <v>178</v>
      </c>
      <c r="E882" s="237" t="s">
        <v>19</v>
      </c>
      <c r="F882" s="238" t="s">
        <v>180</v>
      </c>
      <c r="G882" s="236"/>
      <c r="H882" s="239">
        <v>3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178</v>
      </c>
      <c r="AU882" s="245" t="s">
        <v>79</v>
      </c>
      <c r="AV882" s="13" t="s">
        <v>79</v>
      </c>
      <c r="AW882" s="13" t="s">
        <v>31</v>
      </c>
      <c r="AX882" s="13" t="s">
        <v>69</v>
      </c>
      <c r="AY882" s="245" t="s">
        <v>161</v>
      </c>
    </row>
    <row r="883" s="14" customFormat="1">
      <c r="A883" s="14"/>
      <c r="B883" s="246"/>
      <c r="C883" s="247"/>
      <c r="D883" s="233" t="s">
        <v>178</v>
      </c>
      <c r="E883" s="248" t="s">
        <v>19</v>
      </c>
      <c r="F883" s="249" t="s">
        <v>3602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178</v>
      </c>
      <c r="AU883" s="255" t="s">
        <v>79</v>
      </c>
      <c r="AV883" s="14" t="s">
        <v>77</v>
      </c>
      <c r="AW883" s="14" t="s">
        <v>31</v>
      </c>
      <c r="AX883" s="14" t="s">
        <v>69</v>
      </c>
      <c r="AY883" s="255" t="s">
        <v>161</v>
      </c>
    </row>
    <row r="884" s="13" customFormat="1">
      <c r="A884" s="13"/>
      <c r="B884" s="235"/>
      <c r="C884" s="236"/>
      <c r="D884" s="233" t="s">
        <v>178</v>
      </c>
      <c r="E884" s="237" t="s">
        <v>19</v>
      </c>
      <c r="F884" s="238" t="s">
        <v>180</v>
      </c>
      <c r="G884" s="236"/>
      <c r="H884" s="239">
        <v>3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178</v>
      </c>
      <c r="AU884" s="245" t="s">
        <v>79</v>
      </c>
      <c r="AV884" s="13" t="s">
        <v>79</v>
      </c>
      <c r="AW884" s="13" t="s">
        <v>31</v>
      </c>
      <c r="AX884" s="13" t="s">
        <v>69</v>
      </c>
      <c r="AY884" s="245" t="s">
        <v>161</v>
      </c>
    </row>
    <row r="885" s="15" customFormat="1">
      <c r="A885" s="15"/>
      <c r="B885" s="256"/>
      <c r="C885" s="257"/>
      <c r="D885" s="233" t="s">
        <v>178</v>
      </c>
      <c r="E885" s="258" t="s">
        <v>19</v>
      </c>
      <c r="F885" s="259" t="s">
        <v>221</v>
      </c>
      <c r="G885" s="257"/>
      <c r="H885" s="260">
        <v>6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178</v>
      </c>
      <c r="AU885" s="266" t="s">
        <v>79</v>
      </c>
      <c r="AV885" s="15" t="s">
        <v>168</v>
      </c>
      <c r="AW885" s="15" t="s">
        <v>31</v>
      </c>
      <c r="AX885" s="15" t="s">
        <v>77</v>
      </c>
      <c r="AY885" s="266" t="s">
        <v>161</v>
      </c>
    </row>
    <row r="886" s="2" customFormat="1" ht="24.15" customHeight="1">
      <c r="A886" s="41"/>
      <c r="B886" s="42"/>
      <c r="C886" s="215" t="s">
        <v>1202</v>
      </c>
      <c r="D886" s="215" t="s">
        <v>163</v>
      </c>
      <c r="E886" s="216" t="s">
        <v>3651</v>
      </c>
      <c r="F886" s="217" t="s">
        <v>3652</v>
      </c>
      <c r="G886" s="218" t="s">
        <v>387</v>
      </c>
      <c r="H886" s="219">
        <v>6</v>
      </c>
      <c r="I886" s="220"/>
      <c r="J886" s="221">
        <f>ROUND(I886*H886,2)</f>
        <v>0</v>
      </c>
      <c r="K886" s="217" t="s">
        <v>167</v>
      </c>
      <c r="L886" s="47"/>
      <c r="M886" s="222" t="s">
        <v>19</v>
      </c>
      <c r="N886" s="223" t="s">
        <v>40</v>
      </c>
      <c r="O886" s="87"/>
      <c r="P886" s="224">
        <f>O886*H886</f>
        <v>0</v>
      </c>
      <c r="Q886" s="224">
        <v>0.00010000000000000001</v>
      </c>
      <c r="R886" s="224">
        <f>Q886*H886</f>
        <v>0.00060000000000000006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279</v>
      </c>
      <c r="AT886" s="226" t="s">
        <v>163</v>
      </c>
      <c r="AU886" s="226" t="s">
        <v>79</v>
      </c>
      <c r="AY886" s="20" t="s">
        <v>161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77</v>
      </c>
      <c r="BK886" s="227">
        <f>ROUND(I886*H886,2)</f>
        <v>0</v>
      </c>
      <c r="BL886" s="20" t="s">
        <v>279</v>
      </c>
      <c r="BM886" s="226" t="s">
        <v>3653</v>
      </c>
    </row>
    <row r="887" s="2" customFormat="1">
      <c r="A887" s="41"/>
      <c r="B887" s="42"/>
      <c r="C887" s="43"/>
      <c r="D887" s="228" t="s">
        <v>170</v>
      </c>
      <c r="E887" s="43"/>
      <c r="F887" s="229" t="s">
        <v>3654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170</v>
      </c>
      <c r="AU887" s="20" t="s">
        <v>79</v>
      </c>
    </row>
    <row r="888" s="2" customFormat="1" ht="16.5" customHeight="1">
      <c r="A888" s="41"/>
      <c r="B888" s="42"/>
      <c r="C888" s="215" t="s">
        <v>1208</v>
      </c>
      <c r="D888" s="215" t="s">
        <v>163</v>
      </c>
      <c r="E888" s="216" t="s">
        <v>3655</v>
      </c>
      <c r="F888" s="217" t="s">
        <v>3656</v>
      </c>
      <c r="G888" s="218" t="s">
        <v>387</v>
      </c>
      <c r="H888" s="219">
        <v>8.9000000000000004</v>
      </c>
      <c r="I888" s="220"/>
      <c r="J888" s="221">
        <f>ROUND(I888*H888,2)</f>
        <v>0</v>
      </c>
      <c r="K888" s="217" t="s">
        <v>167</v>
      </c>
      <c r="L888" s="47"/>
      <c r="M888" s="222" t="s">
        <v>19</v>
      </c>
      <c r="N888" s="223" t="s">
        <v>40</v>
      </c>
      <c r="O888" s="87"/>
      <c r="P888" s="224">
        <f>O888*H888</f>
        <v>0</v>
      </c>
      <c r="Q888" s="224">
        <v>0</v>
      </c>
      <c r="R888" s="224">
        <f>Q888*H888</f>
        <v>0</v>
      </c>
      <c r="S888" s="224">
        <v>0.00191</v>
      </c>
      <c r="T888" s="225">
        <f>S888*H888</f>
        <v>0.016999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279</v>
      </c>
      <c r="AT888" s="226" t="s">
        <v>163</v>
      </c>
      <c r="AU888" s="226" t="s">
        <v>79</v>
      </c>
      <c r="AY888" s="20" t="s">
        <v>161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77</v>
      </c>
      <c r="BK888" s="227">
        <f>ROUND(I888*H888,2)</f>
        <v>0</v>
      </c>
      <c r="BL888" s="20" t="s">
        <v>279</v>
      </c>
      <c r="BM888" s="226" t="s">
        <v>3657</v>
      </c>
    </row>
    <row r="889" s="2" customFormat="1">
      <c r="A889" s="41"/>
      <c r="B889" s="42"/>
      <c r="C889" s="43"/>
      <c r="D889" s="228" t="s">
        <v>170</v>
      </c>
      <c r="E889" s="43"/>
      <c r="F889" s="229" t="s">
        <v>3658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170</v>
      </c>
      <c r="AU889" s="20" t="s">
        <v>79</v>
      </c>
    </row>
    <row r="890" s="14" customFormat="1">
      <c r="A890" s="14"/>
      <c r="B890" s="246"/>
      <c r="C890" s="247"/>
      <c r="D890" s="233" t="s">
        <v>178</v>
      </c>
      <c r="E890" s="248" t="s">
        <v>19</v>
      </c>
      <c r="F890" s="249" t="s">
        <v>3659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178</v>
      </c>
      <c r="AU890" s="255" t="s">
        <v>79</v>
      </c>
      <c r="AV890" s="14" t="s">
        <v>77</v>
      </c>
      <c r="AW890" s="14" t="s">
        <v>31</v>
      </c>
      <c r="AX890" s="14" t="s">
        <v>69</v>
      </c>
      <c r="AY890" s="255" t="s">
        <v>161</v>
      </c>
    </row>
    <row r="891" s="14" customFormat="1">
      <c r="A891" s="14"/>
      <c r="B891" s="246"/>
      <c r="C891" s="247"/>
      <c r="D891" s="233" t="s">
        <v>178</v>
      </c>
      <c r="E891" s="248" t="s">
        <v>19</v>
      </c>
      <c r="F891" s="249" t="s">
        <v>3660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178</v>
      </c>
      <c r="AU891" s="255" t="s">
        <v>79</v>
      </c>
      <c r="AV891" s="14" t="s">
        <v>77</v>
      </c>
      <c r="AW891" s="14" t="s">
        <v>31</v>
      </c>
      <c r="AX891" s="14" t="s">
        <v>69</v>
      </c>
      <c r="AY891" s="255" t="s">
        <v>161</v>
      </c>
    </row>
    <row r="892" s="14" customFormat="1">
      <c r="A892" s="14"/>
      <c r="B892" s="246"/>
      <c r="C892" s="247"/>
      <c r="D892" s="233" t="s">
        <v>178</v>
      </c>
      <c r="E892" s="248" t="s">
        <v>19</v>
      </c>
      <c r="F892" s="249" t="s">
        <v>3181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178</v>
      </c>
      <c r="AU892" s="255" t="s">
        <v>79</v>
      </c>
      <c r="AV892" s="14" t="s">
        <v>77</v>
      </c>
      <c r="AW892" s="14" t="s">
        <v>31</v>
      </c>
      <c r="AX892" s="14" t="s">
        <v>69</v>
      </c>
      <c r="AY892" s="255" t="s">
        <v>161</v>
      </c>
    </row>
    <row r="893" s="13" customFormat="1">
      <c r="A893" s="13"/>
      <c r="B893" s="235"/>
      <c r="C893" s="236"/>
      <c r="D893" s="233" t="s">
        <v>178</v>
      </c>
      <c r="E893" s="237" t="s">
        <v>19</v>
      </c>
      <c r="F893" s="238" t="s">
        <v>3661</v>
      </c>
      <c r="G893" s="236"/>
      <c r="H893" s="239">
        <v>2.3999999999999999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178</v>
      </c>
      <c r="AU893" s="245" t="s">
        <v>79</v>
      </c>
      <c r="AV893" s="13" t="s">
        <v>79</v>
      </c>
      <c r="AW893" s="13" t="s">
        <v>31</v>
      </c>
      <c r="AX893" s="13" t="s">
        <v>69</v>
      </c>
      <c r="AY893" s="245" t="s">
        <v>161</v>
      </c>
    </row>
    <row r="894" s="14" customFormat="1">
      <c r="A894" s="14"/>
      <c r="B894" s="246"/>
      <c r="C894" s="247"/>
      <c r="D894" s="233" t="s">
        <v>178</v>
      </c>
      <c r="E894" s="248" t="s">
        <v>19</v>
      </c>
      <c r="F894" s="249" t="s">
        <v>3183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178</v>
      </c>
      <c r="AU894" s="255" t="s">
        <v>79</v>
      </c>
      <c r="AV894" s="14" t="s">
        <v>77</v>
      </c>
      <c r="AW894" s="14" t="s">
        <v>31</v>
      </c>
      <c r="AX894" s="14" t="s">
        <v>69</v>
      </c>
      <c r="AY894" s="255" t="s">
        <v>161</v>
      </c>
    </row>
    <row r="895" s="13" customFormat="1">
      <c r="A895" s="13"/>
      <c r="B895" s="235"/>
      <c r="C895" s="236"/>
      <c r="D895" s="233" t="s">
        <v>178</v>
      </c>
      <c r="E895" s="237" t="s">
        <v>19</v>
      </c>
      <c r="F895" s="238" t="s">
        <v>3662</v>
      </c>
      <c r="G895" s="236"/>
      <c r="H895" s="239">
        <v>2.2000000000000002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178</v>
      </c>
      <c r="AU895" s="245" t="s">
        <v>79</v>
      </c>
      <c r="AV895" s="13" t="s">
        <v>79</v>
      </c>
      <c r="AW895" s="13" t="s">
        <v>31</v>
      </c>
      <c r="AX895" s="13" t="s">
        <v>69</v>
      </c>
      <c r="AY895" s="245" t="s">
        <v>161</v>
      </c>
    </row>
    <row r="896" s="14" customFormat="1">
      <c r="A896" s="14"/>
      <c r="B896" s="246"/>
      <c r="C896" s="247"/>
      <c r="D896" s="233" t="s">
        <v>178</v>
      </c>
      <c r="E896" s="248" t="s">
        <v>19</v>
      </c>
      <c r="F896" s="249" t="s">
        <v>3185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178</v>
      </c>
      <c r="AU896" s="255" t="s">
        <v>79</v>
      </c>
      <c r="AV896" s="14" t="s">
        <v>77</v>
      </c>
      <c r="AW896" s="14" t="s">
        <v>31</v>
      </c>
      <c r="AX896" s="14" t="s">
        <v>69</v>
      </c>
      <c r="AY896" s="255" t="s">
        <v>161</v>
      </c>
    </row>
    <row r="897" s="13" customFormat="1">
      <c r="A897" s="13"/>
      <c r="B897" s="235"/>
      <c r="C897" s="236"/>
      <c r="D897" s="233" t="s">
        <v>178</v>
      </c>
      <c r="E897" s="237" t="s">
        <v>19</v>
      </c>
      <c r="F897" s="238" t="s">
        <v>3662</v>
      </c>
      <c r="G897" s="236"/>
      <c r="H897" s="239">
        <v>2.2000000000000002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178</v>
      </c>
      <c r="AU897" s="245" t="s">
        <v>79</v>
      </c>
      <c r="AV897" s="13" t="s">
        <v>79</v>
      </c>
      <c r="AW897" s="13" t="s">
        <v>31</v>
      </c>
      <c r="AX897" s="13" t="s">
        <v>69</v>
      </c>
      <c r="AY897" s="245" t="s">
        <v>161</v>
      </c>
    </row>
    <row r="898" s="14" customFormat="1">
      <c r="A898" s="14"/>
      <c r="B898" s="246"/>
      <c r="C898" s="247"/>
      <c r="D898" s="233" t="s">
        <v>178</v>
      </c>
      <c r="E898" s="248" t="s">
        <v>19</v>
      </c>
      <c r="F898" s="249" t="s">
        <v>3186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178</v>
      </c>
      <c r="AU898" s="255" t="s">
        <v>79</v>
      </c>
      <c r="AV898" s="14" t="s">
        <v>77</v>
      </c>
      <c r="AW898" s="14" t="s">
        <v>31</v>
      </c>
      <c r="AX898" s="14" t="s">
        <v>69</v>
      </c>
      <c r="AY898" s="255" t="s">
        <v>161</v>
      </c>
    </row>
    <row r="899" s="13" customFormat="1">
      <c r="A899" s="13"/>
      <c r="B899" s="235"/>
      <c r="C899" s="236"/>
      <c r="D899" s="233" t="s">
        <v>178</v>
      </c>
      <c r="E899" s="237" t="s">
        <v>19</v>
      </c>
      <c r="F899" s="238" t="s">
        <v>3663</v>
      </c>
      <c r="G899" s="236"/>
      <c r="H899" s="239">
        <v>2.2999999999999998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178</v>
      </c>
      <c r="AU899" s="245" t="s">
        <v>79</v>
      </c>
      <c r="AV899" s="13" t="s">
        <v>79</v>
      </c>
      <c r="AW899" s="13" t="s">
        <v>31</v>
      </c>
      <c r="AX899" s="13" t="s">
        <v>69</v>
      </c>
      <c r="AY899" s="245" t="s">
        <v>161</v>
      </c>
    </row>
    <row r="900" s="14" customFormat="1">
      <c r="A900" s="14"/>
      <c r="B900" s="246"/>
      <c r="C900" s="247"/>
      <c r="D900" s="233" t="s">
        <v>178</v>
      </c>
      <c r="E900" s="248" t="s">
        <v>19</v>
      </c>
      <c r="F900" s="249" t="s">
        <v>3188</v>
      </c>
      <c r="G900" s="247"/>
      <c r="H900" s="248" t="s">
        <v>19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178</v>
      </c>
      <c r="AU900" s="255" t="s">
        <v>79</v>
      </c>
      <c r="AV900" s="14" t="s">
        <v>77</v>
      </c>
      <c r="AW900" s="14" t="s">
        <v>31</v>
      </c>
      <c r="AX900" s="14" t="s">
        <v>69</v>
      </c>
      <c r="AY900" s="255" t="s">
        <v>161</v>
      </c>
    </row>
    <row r="901" s="13" customFormat="1">
      <c r="A901" s="13"/>
      <c r="B901" s="235"/>
      <c r="C901" s="236"/>
      <c r="D901" s="233" t="s">
        <v>178</v>
      </c>
      <c r="E901" s="237" t="s">
        <v>19</v>
      </c>
      <c r="F901" s="238" t="s">
        <v>3664</v>
      </c>
      <c r="G901" s="236"/>
      <c r="H901" s="239">
        <v>0.20000000000000001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178</v>
      </c>
      <c r="AU901" s="245" t="s">
        <v>79</v>
      </c>
      <c r="AV901" s="13" t="s">
        <v>79</v>
      </c>
      <c r="AW901" s="13" t="s">
        <v>31</v>
      </c>
      <c r="AX901" s="13" t="s">
        <v>69</v>
      </c>
      <c r="AY901" s="245" t="s">
        <v>161</v>
      </c>
    </row>
    <row r="902" s="13" customFormat="1">
      <c r="A902" s="13"/>
      <c r="B902" s="235"/>
      <c r="C902" s="236"/>
      <c r="D902" s="233" t="s">
        <v>178</v>
      </c>
      <c r="E902" s="237" t="s">
        <v>19</v>
      </c>
      <c r="F902" s="238" t="s">
        <v>3665</v>
      </c>
      <c r="G902" s="236"/>
      <c r="H902" s="239">
        <v>-0.40000000000000002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178</v>
      </c>
      <c r="AU902" s="245" t="s">
        <v>79</v>
      </c>
      <c r="AV902" s="13" t="s">
        <v>79</v>
      </c>
      <c r="AW902" s="13" t="s">
        <v>31</v>
      </c>
      <c r="AX902" s="13" t="s">
        <v>69</v>
      </c>
      <c r="AY902" s="245" t="s">
        <v>161</v>
      </c>
    </row>
    <row r="903" s="15" customFormat="1">
      <c r="A903" s="15"/>
      <c r="B903" s="256"/>
      <c r="C903" s="257"/>
      <c r="D903" s="233" t="s">
        <v>178</v>
      </c>
      <c r="E903" s="258" t="s">
        <v>19</v>
      </c>
      <c r="F903" s="259" t="s">
        <v>221</v>
      </c>
      <c r="G903" s="257"/>
      <c r="H903" s="260">
        <v>8.9000000000000004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6" t="s">
        <v>178</v>
      </c>
      <c r="AU903" s="266" t="s">
        <v>79</v>
      </c>
      <c r="AV903" s="15" t="s">
        <v>168</v>
      </c>
      <c r="AW903" s="15" t="s">
        <v>31</v>
      </c>
      <c r="AX903" s="15" t="s">
        <v>77</v>
      </c>
      <c r="AY903" s="266" t="s">
        <v>161</v>
      </c>
    </row>
    <row r="904" s="2" customFormat="1" ht="24.15" customHeight="1">
      <c r="A904" s="41"/>
      <c r="B904" s="42"/>
      <c r="C904" s="215" t="s">
        <v>1213</v>
      </c>
      <c r="D904" s="215" t="s">
        <v>163</v>
      </c>
      <c r="E904" s="216" t="s">
        <v>3666</v>
      </c>
      <c r="F904" s="217" t="s">
        <v>3667</v>
      </c>
      <c r="G904" s="218" t="s">
        <v>214</v>
      </c>
      <c r="H904" s="219">
        <v>0.25600000000000001</v>
      </c>
      <c r="I904" s="220"/>
      <c r="J904" s="221">
        <f>ROUND(I904*H904,2)</f>
        <v>0</v>
      </c>
      <c r="K904" s="217" t="s">
        <v>19</v>
      </c>
      <c r="L904" s="47"/>
      <c r="M904" s="222" t="s">
        <v>19</v>
      </c>
      <c r="N904" s="223" t="s">
        <v>40</v>
      </c>
      <c r="O904" s="87"/>
      <c r="P904" s="224">
        <f>O904*H904</f>
        <v>0</v>
      </c>
      <c r="Q904" s="224">
        <v>0</v>
      </c>
      <c r="R904" s="224">
        <f>Q904*H904</f>
        <v>0</v>
      </c>
      <c r="S904" s="224">
        <v>0</v>
      </c>
      <c r="T904" s="225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6" t="s">
        <v>279</v>
      </c>
      <c r="AT904" s="226" t="s">
        <v>163</v>
      </c>
      <c r="AU904" s="226" t="s">
        <v>79</v>
      </c>
      <c r="AY904" s="20" t="s">
        <v>161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20" t="s">
        <v>77</v>
      </c>
      <c r="BK904" s="227">
        <f>ROUND(I904*H904,2)</f>
        <v>0</v>
      </c>
      <c r="BL904" s="20" t="s">
        <v>279</v>
      </c>
      <c r="BM904" s="226" t="s">
        <v>3668</v>
      </c>
    </row>
    <row r="905" s="14" customFormat="1">
      <c r="A905" s="14"/>
      <c r="B905" s="246"/>
      <c r="C905" s="247"/>
      <c r="D905" s="233" t="s">
        <v>178</v>
      </c>
      <c r="E905" s="248" t="s">
        <v>19</v>
      </c>
      <c r="F905" s="249" t="s">
        <v>3149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178</v>
      </c>
      <c r="AU905" s="255" t="s">
        <v>79</v>
      </c>
      <c r="AV905" s="14" t="s">
        <v>77</v>
      </c>
      <c r="AW905" s="14" t="s">
        <v>31</v>
      </c>
      <c r="AX905" s="14" t="s">
        <v>69</v>
      </c>
      <c r="AY905" s="255" t="s">
        <v>161</v>
      </c>
    </row>
    <row r="906" s="13" customFormat="1">
      <c r="A906" s="13"/>
      <c r="B906" s="235"/>
      <c r="C906" s="236"/>
      <c r="D906" s="233" t="s">
        <v>178</v>
      </c>
      <c r="E906" s="237" t="s">
        <v>19</v>
      </c>
      <c r="F906" s="238" t="s">
        <v>3150</v>
      </c>
      <c r="G906" s="236"/>
      <c r="H906" s="239">
        <v>0.26700000000000002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178</v>
      </c>
      <c r="AU906" s="245" t="s">
        <v>79</v>
      </c>
      <c r="AV906" s="13" t="s">
        <v>79</v>
      </c>
      <c r="AW906" s="13" t="s">
        <v>31</v>
      </c>
      <c r="AX906" s="13" t="s">
        <v>69</v>
      </c>
      <c r="AY906" s="245" t="s">
        <v>161</v>
      </c>
    </row>
    <row r="907" s="13" customFormat="1">
      <c r="A907" s="13"/>
      <c r="B907" s="235"/>
      <c r="C907" s="236"/>
      <c r="D907" s="233" t="s">
        <v>178</v>
      </c>
      <c r="E907" s="237" t="s">
        <v>19</v>
      </c>
      <c r="F907" s="238" t="s">
        <v>3669</v>
      </c>
      <c r="G907" s="236"/>
      <c r="H907" s="239">
        <v>-0.010999999999999999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178</v>
      </c>
      <c r="AU907" s="245" t="s">
        <v>79</v>
      </c>
      <c r="AV907" s="13" t="s">
        <v>79</v>
      </c>
      <c r="AW907" s="13" t="s">
        <v>31</v>
      </c>
      <c r="AX907" s="13" t="s">
        <v>69</v>
      </c>
      <c r="AY907" s="245" t="s">
        <v>161</v>
      </c>
    </row>
    <row r="908" s="15" customFormat="1">
      <c r="A908" s="15"/>
      <c r="B908" s="256"/>
      <c r="C908" s="257"/>
      <c r="D908" s="233" t="s">
        <v>178</v>
      </c>
      <c r="E908" s="258" t="s">
        <v>19</v>
      </c>
      <c r="F908" s="259" t="s">
        <v>221</v>
      </c>
      <c r="G908" s="257"/>
      <c r="H908" s="260">
        <v>0.25600000000000001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6" t="s">
        <v>178</v>
      </c>
      <c r="AU908" s="266" t="s">
        <v>79</v>
      </c>
      <c r="AV908" s="15" t="s">
        <v>168</v>
      </c>
      <c r="AW908" s="15" t="s">
        <v>31</v>
      </c>
      <c r="AX908" s="15" t="s">
        <v>77</v>
      </c>
      <c r="AY908" s="266" t="s">
        <v>161</v>
      </c>
    </row>
    <row r="909" s="2" customFormat="1" ht="24.15" customHeight="1">
      <c r="A909" s="41"/>
      <c r="B909" s="42"/>
      <c r="C909" s="215" t="s">
        <v>1220</v>
      </c>
      <c r="D909" s="215" t="s">
        <v>163</v>
      </c>
      <c r="E909" s="216" t="s">
        <v>3670</v>
      </c>
      <c r="F909" s="217" t="s">
        <v>3671</v>
      </c>
      <c r="G909" s="218" t="s">
        <v>387</v>
      </c>
      <c r="H909" s="219">
        <v>107</v>
      </c>
      <c r="I909" s="220"/>
      <c r="J909" s="221">
        <f>ROUND(I909*H909,2)</f>
        <v>0</v>
      </c>
      <c r="K909" s="217" t="s">
        <v>167</v>
      </c>
      <c r="L909" s="47"/>
      <c r="M909" s="222" t="s">
        <v>19</v>
      </c>
      <c r="N909" s="223" t="s">
        <v>40</v>
      </c>
      <c r="O909" s="87"/>
      <c r="P909" s="224">
        <f>O909*H909</f>
        <v>0</v>
      </c>
      <c r="Q909" s="224">
        <v>0</v>
      </c>
      <c r="R909" s="224">
        <f>Q909*H909</f>
        <v>0</v>
      </c>
      <c r="S909" s="224">
        <v>0</v>
      </c>
      <c r="T909" s="225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6" t="s">
        <v>279</v>
      </c>
      <c r="AT909" s="226" t="s">
        <v>163</v>
      </c>
      <c r="AU909" s="226" t="s">
        <v>79</v>
      </c>
      <c r="AY909" s="20" t="s">
        <v>161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20" t="s">
        <v>77</v>
      </c>
      <c r="BK909" s="227">
        <f>ROUND(I909*H909,2)</f>
        <v>0</v>
      </c>
      <c r="BL909" s="20" t="s">
        <v>279</v>
      </c>
      <c r="BM909" s="226" t="s">
        <v>3672</v>
      </c>
    </row>
    <row r="910" s="2" customFormat="1">
      <c r="A910" s="41"/>
      <c r="B910" s="42"/>
      <c r="C910" s="43"/>
      <c r="D910" s="228" t="s">
        <v>170</v>
      </c>
      <c r="E910" s="43"/>
      <c r="F910" s="229" t="s">
        <v>3673</v>
      </c>
      <c r="G910" s="43"/>
      <c r="H910" s="43"/>
      <c r="I910" s="230"/>
      <c r="J910" s="43"/>
      <c r="K910" s="43"/>
      <c r="L910" s="47"/>
      <c r="M910" s="231"/>
      <c r="N910" s="232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170</v>
      </c>
      <c r="AU910" s="20" t="s">
        <v>79</v>
      </c>
    </row>
    <row r="911" s="14" customFormat="1">
      <c r="A911" s="14"/>
      <c r="B911" s="246"/>
      <c r="C911" s="247"/>
      <c r="D911" s="233" t="s">
        <v>178</v>
      </c>
      <c r="E911" s="248" t="s">
        <v>19</v>
      </c>
      <c r="F911" s="249" t="s">
        <v>3527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178</v>
      </c>
      <c r="AU911" s="255" t="s">
        <v>79</v>
      </c>
      <c r="AV911" s="14" t="s">
        <v>77</v>
      </c>
      <c r="AW911" s="14" t="s">
        <v>31</v>
      </c>
      <c r="AX911" s="14" t="s">
        <v>69</v>
      </c>
      <c r="AY911" s="255" t="s">
        <v>161</v>
      </c>
    </row>
    <row r="912" s="14" customFormat="1">
      <c r="A912" s="14"/>
      <c r="B912" s="246"/>
      <c r="C912" s="247"/>
      <c r="D912" s="233" t="s">
        <v>178</v>
      </c>
      <c r="E912" s="248" t="s">
        <v>19</v>
      </c>
      <c r="F912" s="249" t="s">
        <v>3528</v>
      </c>
      <c r="G912" s="247"/>
      <c r="H912" s="248" t="s">
        <v>19</v>
      </c>
      <c r="I912" s="250"/>
      <c r="J912" s="247"/>
      <c r="K912" s="247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178</v>
      </c>
      <c r="AU912" s="255" t="s">
        <v>79</v>
      </c>
      <c r="AV912" s="14" t="s">
        <v>77</v>
      </c>
      <c r="AW912" s="14" t="s">
        <v>31</v>
      </c>
      <c r="AX912" s="14" t="s">
        <v>69</v>
      </c>
      <c r="AY912" s="255" t="s">
        <v>161</v>
      </c>
    </row>
    <row r="913" s="13" customFormat="1">
      <c r="A913" s="13"/>
      <c r="B913" s="235"/>
      <c r="C913" s="236"/>
      <c r="D913" s="233" t="s">
        <v>178</v>
      </c>
      <c r="E913" s="237" t="s">
        <v>19</v>
      </c>
      <c r="F913" s="238" t="s">
        <v>79</v>
      </c>
      <c r="G913" s="236"/>
      <c r="H913" s="239">
        <v>2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178</v>
      </c>
      <c r="AU913" s="245" t="s">
        <v>79</v>
      </c>
      <c r="AV913" s="13" t="s">
        <v>79</v>
      </c>
      <c r="AW913" s="13" t="s">
        <v>31</v>
      </c>
      <c r="AX913" s="13" t="s">
        <v>69</v>
      </c>
      <c r="AY913" s="245" t="s">
        <v>161</v>
      </c>
    </row>
    <row r="914" s="14" customFormat="1">
      <c r="A914" s="14"/>
      <c r="B914" s="246"/>
      <c r="C914" s="247"/>
      <c r="D914" s="233" t="s">
        <v>178</v>
      </c>
      <c r="E914" s="248" t="s">
        <v>19</v>
      </c>
      <c r="F914" s="249" t="s">
        <v>3506</v>
      </c>
      <c r="G914" s="247"/>
      <c r="H914" s="248" t="s">
        <v>19</v>
      </c>
      <c r="I914" s="250"/>
      <c r="J914" s="247"/>
      <c r="K914" s="247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178</v>
      </c>
      <c r="AU914" s="255" t="s">
        <v>79</v>
      </c>
      <c r="AV914" s="14" t="s">
        <v>77</v>
      </c>
      <c r="AW914" s="14" t="s">
        <v>31</v>
      </c>
      <c r="AX914" s="14" t="s">
        <v>69</v>
      </c>
      <c r="AY914" s="255" t="s">
        <v>161</v>
      </c>
    </row>
    <row r="915" s="13" customFormat="1">
      <c r="A915" s="13"/>
      <c r="B915" s="235"/>
      <c r="C915" s="236"/>
      <c r="D915" s="233" t="s">
        <v>178</v>
      </c>
      <c r="E915" s="237" t="s">
        <v>19</v>
      </c>
      <c r="F915" s="238" t="s">
        <v>77</v>
      </c>
      <c r="G915" s="236"/>
      <c r="H915" s="239">
        <v>1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178</v>
      </c>
      <c r="AU915" s="245" t="s">
        <v>79</v>
      </c>
      <c r="AV915" s="13" t="s">
        <v>79</v>
      </c>
      <c r="AW915" s="13" t="s">
        <v>31</v>
      </c>
      <c r="AX915" s="13" t="s">
        <v>69</v>
      </c>
      <c r="AY915" s="245" t="s">
        <v>161</v>
      </c>
    </row>
    <row r="916" s="14" customFormat="1">
      <c r="A916" s="14"/>
      <c r="B916" s="246"/>
      <c r="C916" s="247"/>
      <c r="D916" s="233" t="s">
        <v>178</v>
      </c>
      <c r="E916" s="248" t="s">
        <v>19</v>
      </c>
      <c r="F916" s="249" t="s">
        <v>3530</v>
      </c>
      <c r="G916" s="247"/>
      <c r="H916" s="248" t="s">
        <v>19</v>
      </c>
      <c r="I916" s="250"/>
      <c r="J916" s="247"/>
      <c r="K916" s="247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178</v>
      </c>
      <c r="AU916" s="255" t="s">
        <v>79</v>
      </c>
      <c r="AV916" s="14" t="s">
        <v>77</v>
      </c>
      <c r="AW916" s="14" t="s">
        <v>31</v>
      </c>
      <c r="AX916" s="14" t="s">
        <v>69</v>
      </c>
      <c r="AY916" s="255" t="s">
        <v>161</v>
      </c>
    </row>
    <row r="917" s="13" customFormat="1">
      <c r="A917" s="13"/>
      <c r="B917" s="235"/>
      <c r="C917" s="236"/>
      <c r="D917" s="233" t="s">
        <v>178</v>
      </c>
      <c r="E917" s="237" t="s">
        <v>19</v>
      </c>
      <c r="F917" s="238" t="s">
        <v>3549</v>
      </c>
      <c r="G917" s="236"/>
      <c r="H917" s="239">
        <v>2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178</v>
      </c>
      <c r="AU917" s="245" t="s">
        <v>79</v>
      </c>
      <c r="AV917" s="13" t="s">
        <v>79</v>
      </c>
      <c r="AW917" s="13" t="s">
        <v>31</v>
      </c>
      <c r="AX917" s="13" t="s">
        <v>69</v>
      </c>
      <c r="AY917" s="245" t="s">
        <v>161</v>
      </c>
    </row>
    <row r="918" s="14" customFormat="1">
      <c r="A918" s="14"/>
      <c r="B918" s="246"/>
      <c r="C918" s="247"/>
      <c r="D918" s="233" t="s">
        <v>178</v>
      </c>
      <c r="E918" s="248" t="s">
        <v>19</v>
      </c>
      <c r="F918" s="249" t="s">
        <v>3554</v>
      </c>
      <c r="G918" s="247"/>
      <c r="H918" s="248" t="s">
        <v>19</v>
      </c>
      <c r="I918" s="250"/>
      <c r="J918" s="247"/>
      <c r="K918" s="247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178</v>
      </c>
      <c r="AU918" s="255" t="s">
        <v>79</v>
      </c>
      <c r="AV918" s="14" t="s">
        <v>77</v>
      </c>
      <c r="AW918" s="14" t="s">
        <v>31</v>
      </c>
      <c r="AX918" s="14" t="s">
        <v>69</v>
      </c>
      <c r="AY918" s="255" t="s">
        <v>161</v>
      </c>
    </row>
    <row r="919" s="13" customFormat="1">
      <c r="A919" s="13"/>
      <c r="B919" s="235"/>
      <c r="C919" s="236"/>
      <c r="D919" s="233" t="s">
        <v>178</v>
      </c>
      <c r="E919" s="237" t="s">
        <v>19</v>
      </c>
      <c r="F919" s="238" t="s">
        <v>77</v>
      </c>
      <c r="G919" s="236"/>
      <c r="H919" s="239">
        <v>1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178</v>
      </c>
      <c r="AU919" s="245" t="s">
        <v>79</v>
      </c>
      <c r="AV919" s="13" t="s">
        <v>79</v>
      </c>
      <c r="AW919" s="13" t="s">
        <v>31</v>
      </c>
      <c r="AX919" s="13" t="s">
        <v>69</v>
      </c>
      <c r="AY919" s="245" t="s">
        <v>161</v>
      </c>
    </row>
    <row r="920" s="14" customFormat="1">
      <c r="A920" s="14"/>
      <c r="B920" s="246"/>
      <c r="C920" s="247"/>
      <c r="D920" s="233" t="s">
        <v>178</v>
      </c>
      <c r="E920" s="248" t="s">
        <v>19</v>
      </c>
      <c r="F920" s="249" t="s">
        <v>3555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178</v>
      </c>
      <c r="AU920" s="255" t="s">
        <v>79</v>
      </c>
      <c r="AV920" s="14" t="s">
        <v>77</v>
      </c>
      <c r="AW920" s="14" t="s">
        <v>31</v>
      </c>
      <c r="AX920" s="14" t="s">
        <v>69</v>
      </c>
      <c r="AY920" s="255" t="s">
        <v>161</v>
      </c>
    </row>
    <row r="921" s="13" customFormat="1">
      <c r="A921" s="13"/>
      <c r="B921" s="235"/>
      <c r="C921" s="236"/>
      <c r="D921" s="233" t="s">
        <v>178</v>
      </c>
      <c r="E921" s="237" t="s">
        <v>19</v>
      </c>
      <c r="F921" s="238" t="s">
        <v>77</v>
      </c>
      <c r="G921" s="236"/>
      <c r="H921" s="239">
        <v>1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178</v>
      </c>
      <c r="AU921" s="245" t="s">
        <v>79</v>
      </c>
      <c r="AV921" s="13" t="s">
        <v>79</v>
      </c>
      <c r="AW921" s="13" t="s">
        <v>31</v>
      </c>
      <c r="AX921" s="13" t="s">
        <v>69</v>
      </c>
      <c r="AY921" s="245" t="s">
        <v>161</v>
      </c>
    </row>
    <row r="922" s="14" customFormat="1">
      <c r="A922" s="14"/>
      <c r="B922" s="246"/>
      <c r="C922" s="247"/>
      <c r="D922" s="233" t="s">
        <v>178</v>
      </c>
      <c r="E922" s="248" t="s">
        <v>19</v>
      </c>
      <c r="F922" s="249" t="s">
        <v>3508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178</v>
      </c>
      <c r="AU922" s="255" t="s">
        <v>79</v>
      </c>
      <c r="AV922" s="14" t="s">
        <v>77</v>
      </c>
      <c r="AW922" s="14" t="s">
        <v>31</v>
      </c>
      <c r="AX922" s="14" t="s">
        <v>69</v>
      </c>
      <c r="AY922" s="255" t="s">
        <v>161</v>
      </c>
    </row>
    <row r="923" s="13" customFormat="1">
      <c r="A923" s="13"/>
      <c r="B923" s="235"/>
      <c r="C923" s="236"/>
      <c r="D923" s="233" t="s">
        <v>178</v>
      </c>
      <c r="E923" s="237" t="s">
        <v>19</v>
      </c>
      <c r="F923" s="238" t="s">
        <v>77</v>
      </c>
      <c r="G923" s="236"/>
      <c r="H923" s="239">
        <v>1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178</v>
      </c>
      <c r="AU923" s="245" t="s">
        <v>79</v>
      </c>
      <c r="AV923" s="13" t="s">
        <v>79</v>
      </c>
      <c r="AW923" s="13" t="s">
        <v>31</v>
      </c>
      <c r="AX923" s="13" t="s">
        <v>69</v>
      </c>
      <c r="AY923" s="245" t="s">
        <v>161</v>
      </c>
    </row>
    <row r="924" s="14" customFormat="1">
      <c r="A924" s="14"/>
      <c r="B924" s="246"/>
      <c r="C924" s="247"/>
      <c r="D924" s="233" t="s">
        <v>178</v>
      </c>
      <c r="E924" s="248" t="s">
        <v>19</v>
      </c>
      <c r="F924" s="249" t="s">
        <v>3509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178</v>
      </c>
      <c r="AU924" s="255" t="s">
        <v>79</v>
      </c>
      <c r="AV924" s="14" t="s">
        <v>77</v>
      </c>
      <c r="AW924" s="14" t="s">
        <v>31</v>
      </c>
      <c r="AX924" s="14" t="s">
        <v>69</v>
      </c>
      <c r="AY924" s="255" t="s">
        <v>161</v>
      </c>
    </row>
    <row r="925" s="13" customFormat="1">
      <c r="A925" s="13"/>
      <c r="B925" s="235"/>
      <c r="C925" s="236"/>
      <c r="D925" s="233" t="s">
        <v>178</v>
      </c>
      <c r="E925" s="237" t="s">
        <v>19</v>
      </c>
      <c r="F925" s="238" t="s">
        <v>77</v>
      </c>
      <c r="G925" s="236"/>
      <c r="H925" s="239">
        <v>1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178</v>
      </c>
      <c r="AU925" s="245" t="s">
        <v>79</v>
      </c>
      <c r="AV925" s="13" t="s">
        <v>79</v>
      </c>
      <c r="AW925" s="13" t="s">
        <v>31</v>
      </c>
      <c r="AX925" s="13" t="s">
        <v>69</v>
      </c>
      <c r="AY925" s="245" t="s">
        <v>161</v>
      </c>
    </row>
    <row r="926" s="14" customFormat="1">
      <c r="A926" s="14"/>
      <c r="B926" s="246"/>
      <c r="C926" s="247"/>
      <c r="D926" s="233" t="s">
        <v>178</v>
      </c>
      <c r="E926" s="248" t="s">
        <v>19</v>
      </c>
      <c r="F926" s="249" t="s">
        <v>3556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178</v>
      </c>
      <c r="AU926" s="255" t="s">
        <v>79</v>
      </c>
      <c r="AV926" s="14" t="s">
        <v>77</v>
      </c>
      <c r="AW926" s="14" t="s">
        <v>31</v>
      </c>
      <c r="AX926" s="14" t="s">
        <v>69</v>
      </c>
      <c r="AY926" s="255" t="s">
        <v>161</v>
      </c>
    </row>
    <row r="927" s="13" customFormat="1">
      <c r="A927" s="13"/>
      <c r="B927" s="235"/>
      <c r="C927" s="236"/>
      <c r="D927" s="233" t="s">
        <v>178</v>
      </c>
      <c r="E927" s="237" t="s">
        <v>19</v>
      </c>
      <c r="F927" s="238" t="s">
        <v>77</v>
      </c>
      <c r="G927" s="236"/>
      <c r="H927" s="239">
        <v>1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178</v>
      </c>
      <c r="AU927" s="245" t="s">
        <v>79</v>
      </c>
      <c r="AV927" s="13" t="s">
        <v>79</v>
      </c>
      <c r="AW927" s="13" t="s">
        <v>31</v>
      </c>
      <c r="AX927" s="13" t="s">
        <v>69</v>
      </c>
      <c r="AY927" s="245" t="s">
        <v>161</v>
      </c>
    </row>
    <row r="928" s="14" customFormat="1">
      <c r="A928" s="14"/>
      <c r="B928" s="246"/>
      <c r="C928" s="247"/>
      <c r="D928" s="233" t="s">
        <v>178</v>
      </c>
      <c r="E928" s="248" t="s">
        <v>19</v>
      </c>
      <c r="F928" s="249" t="s">
        <v>3510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178</v>
      </c>
      <c r="AU928" s="255" t="s">
        <v>79</v>
      </c>
      <c r="AV928" s="14" t="s">
        <v>77</v>
      </c>
      <c r="AW928" s="14" t="s">
        <v>31</v>
      </c>
      <c r="AX928" s="14" t="s">
        <v>69</v>
      </c>
      <c r="AY928" s="255" t="s">
        <v>161</v>
      </c>
    </row>
    <row r="929" s="13" customFormat="1">
      <c r="A929" s="13"/>
      <c r="B929" s="235"/>
      <c r="C929" s="236"/>
      <c r="D929" s="233" t="s">
        <v>178</v>
      </c>
      <c r="E929" s="237" t="s">
        <v>19</v>
      </c>
      <c r="F929" s="238" t="s">
        <v>77</v>
      </c>
      <c r="G929" s="236"/>
      <c r="H929" s="239">
        <v>1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178</v>
      </c>
      <c r="AU929" s="245" t="s">
        <v>79</v>
      </c>
      <c r="AV929" s="13" t="s">
        <v>79</v>
      </c>
      <c r="AW929" s="13" t="s">
        <v>31</v>
      </c>
      <c r="AX929" s="13" t="s">
        <v>69</v>
      </c>
      <c r="AY929" s="245" t="s">
        <v>161</v>
      </c>
    </row>
    <row r="930" s="14" customFormat="1">
      <c r="A930" s="14"/>
      <c r="B930" s="246"/>
      <c r="C930" s="247"/>
      <c r="D930" s="233" t="s">
        <v>178</v>
      </c>
      <c r="E930" s="248" t="s">
        <v>19</v>
      </c>
      <c r="F930" s="249" t="s">
        <v>3557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178</v>
      </c>
      <c r="AU930" s="255" t="s">
        <v>79</v>
      </c>
      <c r="AV930" s="14" t="s">
        <v>77</v>
      </c>
      <c r="AW930" s="14" t="s">
        <v>31</v>
      </c>
      <c r="AX930" s="14" t="s">
        <v>69</v>
      </c>
      <c r="AY930" s="255" t="s">
        <v>161</v>
      </c>
    </row>
    <row r="931" s="13" customFormat="1">
      <c r="A931" s="13"/>
      <c r="B931" s="235"/>
      <c r="C931" s="236"/>
      <c r="D931" s="233" t="s">
        <v>178</v>
      </c>
      <c r="E931" s="237" t="s">
        <v>19</v>
      </c>
      <c r="F931" s="238" t="s">
        <v>3558</v>
      </c>
      <c r="G931" s="236"/>
      <c r="H931" s="239">
        <v>4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178</v>
      </c>
      <c r="AU931" s="245" t="s">
        <v>79</v>
      </c>
      <c r="AV931" s="13" t="s">
        <v>79</v>
      </c>
      <c r="AW931" s="13" t="s">
        <v>31</v>
      </c>
      <c r="AX931" s="13" t="s">
        <v>69</v>
      </c>
      <c r="AY931" s="245" t="s">
        <v>161</v>
      </c>
    </row>
    <row r="932" s="14" customFormat="1">
      <c r="A932" s="14"/>
      <c r="B932" s="246"/>
      <c r="C932" s="247"/>
      <c r="D932" s="233" t="s">
        <v>178</v>
      </c>
      <c r="E932" s="248" t="s">
        <v>19</v>
      </c>
      <c r="F932" s="249" t="s">
        <v>3559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178</v>
      </c>
      <c r="AU932" s="255" t="s">
        <v>79</v>
      </c>
      <c r="AV932" s="14" t="s">
        <v>77</v>
      </c>
      <c r="AW932" s="14" t="s">
        <v>31</v>
      </c>
      <c r="AX932" s="14" t="s">
        <v>69</v>
      </c>
      <c r="AY932" s="255" t="s">
        <v>161</v>
      </c>
    </row>
    <row r="933" s="13" customFormat="1">
      <c r="A933" s="13"/>
      <c r="B933" s="235"/>
      <c r="C933" s="236"/>
      <c r="D933" s="233" t="s">
        <v>178</v>
      </c>
      <c r="E933" s="237" t="s">
        <v>19</v>
      </c>
      <c r="F933" s="238" t="s">
        <v>3558</v>
      </c>
      <c r="G933" s="236"/>
      <c r="H933" s="239">
        <v>4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178</v>
      </c>
      <c r="AU933" s="245" t="s">
        <v>79</v>
      </c>
      <c r="AV933" s="13" t="s">
        <v>79</v>
      </c>
      <c r="AW933" s="13" t="s">
        <v>31</v>
      </c>
      <c r="AX933" s="13" t="s">
        <v>69</v>
      </c>
      <c r="AY933" s="245" t="s">
        <v>161</v>
      </c>
    </row>
    <row r="934" s="14" customFormat="1">
      <c r="A934" s="14"/>
      <c r="B934" s="246"/>
      <c r="C934" s="247"/>
      <c r="D934" s="233" t="s">
        <v>178</v>
      </c>
      <c r="E934" s="248" t="s">
        <v>19</v>
      </c>
      <c r="F934" s="249" t="s">
        <v>3511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178</v>
      </c>
      <c r="AU934" s="255" t="s">
        <v>79</v>
      </c>
      <c r="AV934" s="14" t="s">
        <v>77</v>
      </c>
      <c r="AW934" s="14" t="s">
        <v>31</v>
      </c>
      <c r="AX934" s="14" t="s">
        <v>69</v>
      </c>
      <c r="AY934" s="255" t="s">
        <v>161</v>
      </c>
    </row>
    <row r="935" s="13" customFormat="1">
      <c r="A935" s="13"/>
      <c r="B935" s="235"/>
      <c r="C935" s="236"/>
      <c r="D935" s="233" t="s">
        <v>178</v>
      </c>
      <c r="E935" s="237" t="s">
        <v>19</v>
      </c>
      <c r="F935" s="238" t="s">
        <v>77</v>
      </c>
      <c r="G935" s="236"/>
      <c r="H935" s="239">
        <v>1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178</v>
      </c>
      <c r="AU935" s="245" t="s">
        <v>79</v>
      </c>
      <c r="AV935" s="13" t="s">
        <v>79</v>
      </c>
      <c r="AW935" s="13" t="s">
        <v>31</v>
      </c>
      <c r="AX935" s="13" t="s">
        <v>69</v>
      </c>
      <c r="AY935" s="245" t="s">
        <v>161</v>
      </c>
    </row>
    <row r="936" s="14" customFormat="1">
      <c r="A936" s="14"/>
      <c r="B936" s="246"/>
      <c r="C936" s="247"/>
      <c r="D936" s="233" t="s">
        <v>178</v>
      </c>
      <c r="E936" s="248" t="s">
        <v>19</v>
      </c>
      <c r="F936" s="249" t="s">
        <v>3560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178</v>
      </c>
      <c r="AU936" s="255" t="s">
        <v>79</v>
      </c>
      <c r="AV936" s="14" t="s">
        <v>77</v>
      </c>
      <c r="AW936" s="14" t="s">
        <v>31</v>
      </c>
      <c r="AX936" s="14" t="s">
        <v>69</v>
      </c>
      <c r="AY936" s="255" t="s">
        <v>161</v>
      </c>
    </row>
    <row r="937" s="13" customFormat="1">
      <c r="A937" s="13"/>
      <c r="B937" s="235"/>
      <c r="C937" s="236"/>
      <c r="D937" s="233" t="s">
        <v>178</v>
      </c>
      <c r="E937" s="237" t="s">
        <v>19</v>
      </c>
      <c r="F937" s="238" t="s">
        <v>77</v>
      </c>
      <c r="G937" s="236"/>
      <c r="H937" s="239">
        <v>1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178</v>
      </c>
      <c r="AU937" s="245" t="s">
        <v>79</v>
      </c>
      <c r="AV937" s="13" t="s">
        <v>79</v>
      </c>
      <c r="AW937" s="13" t="s">
        <v>31</v>
      </c>
      <c r="AX937" s="13" t="s">
        <v>69</v>
      </c>
      <c r="AY937" s="245" t="s">
        <v>161</v>
      </c>
    </row>
    <row r="938" s="16" customFormat="1">
      <c r="A938" s="16"/>
      <c r="B938" s="281"/>
      <c r="C938" s="282"/>
      <c r="D938" s="233" t="s">
        <v>178</v>
      </c>
      <c r="E938" s="283" t="s">
        <v>19</v>
      </c>
      <c r="F938" s="284" t="s">
        <v>2225</v>
      </c>
      <c r="G938" s="282"/>
      <c r="H938" s="285">
        <v>21</v>
      </c>
      <c r="I938" s="286"/>
      <c r="J938" s="282"/>
      <c r="K938" s="282"/>
      <c r="L938" s="287"/>
      <c r="M938" s="288"/>
      <c r="N938" s="289"/>
      <c r="O938" s="289"/>
      <c r="P938" s="289"/>
      <c r="Q938" s="289"/>
      <c r="R938" s="289"/>
      <c r="S938" s="289"/>
      <c r="T938" s="290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T938" s="291" t="s">
        <v>178</v>
      </c>
      <c r="AU938" s="291" t="s">
        <v>79</v>
      </c>
      <c r="AV938" s="16" t="s">
        <v>180</v>
      </c>
      <c r="AW938" s="16" t="s">
        <v>31</v>
      </c>
      <c r="AX938" s="16" t="s">
        <v>69</v>
      </c>
      <c r="AY938" s="291" t="s">
        <v>161</v>
      </c>
    </row>
    <row r="939" s="14" customFormat="1">
      <c r="A939" s="14"/>
      <c r="B939" s="246"/>
      <c r="C939" s="247"/>
      <c r="D939" s="233" t="s">
        <v>178</v>
      </c>
      <c r="E939" s="248" t="s">
        <v>19</v>
      </c>
      <c r="F939" s="249" t="s">
        <v>3179</v>
      </c>
      <c r="G939" s="247"/>
      <c r="H939" s="248" t="s">
        <v>19</v>
      </c>
      <c r="I939" s="250"/>
      <c r="J939" s="247"/>
      <c r="K939" s="247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178</v>
      </c>
      <c r="AU939" s="255" t="s">
        <v>79</v>
      </c>
      <c r="AV939" s="14" t="s">
        <v>77</v>
      </c>
      <c r="AW939" s="14" t="s">
        <v>31</v>
      </c>
      <c r="AX939" s="14" t="s">
        <v>69</v>
      </c>
      <c r="AY939" s="255" t="s">
        <v>161</v>
      </c>
    </row>
    <row r="940" s="14" customFormat="1">
      <c r="A940" s="14"/>
      <c r="B940" s="246"/>
      <c r="C940" s="247"/>
      <c r="D940" s="233" t="s">
        <v>178</v>
      </c>
      <c r="E940" s="248" t="s">
        <v>19</v>
      </c>
      <c r="F940" s="249" t="s">
        <v>3181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178</v>
      </c>
      <c r="AU940" s="255" t="s">
        <v>79</v>
      </c>
      <c r="AV940" s="14" t="s">
        <v>77</v>
      </c>
      <c r="AW940" s="14" t="s">
        <v>31</v>
      </c>
      <c r="AX940" s="14" t="s">
        <v>69</v>
      </c>
      <c r="AY940" s="255" t="s">
        <v>161</v>
      </c>
    </row>
    <row r="941" s="13" customFormat="1">
      <c r="A941" s="13"/>
      <c r="B941" s="235"/>
      <c r="C941" s="236"/>
      <c r="D941" s="233" t="s">
        <v>178</v>
      </c>
      <c r="E941" s="237" t="s">
        <v>19</v>
      </c>
      <c r="F941" s="238" t="s">
        <v>343</v>
      </c>
      <c r="G941" s="236"/>
      <c r="H941" s="239">
        <v>24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178</v>
      </c>
      <c r="AU941" s="245" t="s">
        <v>79</v>
      </c>
      <c r="AV941" s="13" t="s">
        <v>79</v>
      </c>
      <c r="AW941" s="13" t="s">
        <v>31</v>
      </c>
      <c r="AX941" s="13" t="s">
        <v>69</v>
      </c>
      <c r="AY941" s="245" t="s">
        <v>161</v>
      </c>
    </row>
    <row r="942" s="14" customFormat="1">
      <c r="A942" s="14"/>
      <c r="B942" s="246"/>
      <c r="C942" s="247"/>
      <c r="D942" s="233" t="s">
        <v>178</v>
      </c>
      <c r="E942" s="248" t="s">
        <v>19</v>
      </c>
      <c r="F942" s="249" t="s">
        <v>3183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178</v>
      </c>
      <c r="AU942" s="255" t="s">
        <v>79</v>
      </c>
      <c r="AV942" s="14" t="s">
        <v>77</v>
      </c>
      <c r="AW942" s="14" t="s">
        <v>31</v>
      </c>
      <c r="AX942" s="14" t="s">
        <v>69</v>
      </c>
      <c r="AY942" s="255" t="s">
        <v>161</v>
      </c>
    </row>
    <row r="943" s="13" customFormat="1">
      <c r="A943" s="13"/>
      <c r="B943" s="235"/>
      <c r="C943" s="236"/>
      <c r="D943" s="233" t="s">
        <v>178</v>
      </c>
      <c r="E943" s="237" t="s">
        <v>19</v>
      </c>
      <c r="F943" s="238" t="s">
        <v>332</v>
      </c>
      <c r="G943" s="236"/>
      <c r="H943" s="239">
        <v>22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178</v>
      </c>
      <c r="AU943" s="245" t="s">
        <v>79</v>
      </c>
      <c r="AV943" s="13" t="s">
        <v>79</v>
      </c>
      <c r="AW943" s="13" t="s">
        <v>31</v>
      </c>
      <c r="AX943" s="13" t="s">
        <v>69</v>
      </c>
      <c r="AY943" s="245" t="s">
        <v>161</v>
      </c>
    </row>
    <row r="944" s="14" customFormat="1">
      <c r="A944" s="14"/>
      <c r="B944" s="246"/>
      <c r="C944" s="247"/>
      <c r="D944" s="233" t="s">
        <v>178</v>
      </c>
      <c r="E944" s="248" t="s">
        <v>19</v>
      </c>
      <c r="F944" s="249" t="s">
        <v>3185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178</v>
      </c>
      <c r="AU944" s="255" t="s">
        <v>79</v>
      </c>
      <c r="AV944" s="14" t="s">
        <v>77</v>
      </c>
      <c r="AW944" s="14" t="s">
        <v>31</v>
      </c>
      <c r="AX944" s="14" t="s">
        <v>69</v>
      </c>
      <c r="AY944" s="255" t="s">
        <v>161</v>
      </c>
    </row>
    <row r="945" s="13" customFormat="1">
      <c r="A945" s="13"/>
      <c r="B945" s="235"/>
      <c r="C945" s="236"/>
      <c r="D945" s="233" t="s">
        <v>178</v>
      </c>
      <c r="E945" s="237" t="s">
        <v>19</v>
      </c>
      <c r="F945" s="238" t="s">
        <v>332</v>
      </c>
      <c r="G945" s="236"/>
      <c r="H945" s="239">
        <v>22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178</v>
      </c>
      <c r="AU945" s="245" t="s">
        <v>79</v>
      </c>
      <c r="AV945" s="13" t="s">
        <v>79</v>
      </c>
      <c r="AW945" s="13" t="s">
        <v>31</v>
      </c>
      <c r="AX945" s="13" t="s">
        <v>69</v>
      </c>
      <c r="AY945" s="245" t="s">
        <v>161</v>
      </c>
    </row>
    <row r="946" s="14" customFormat="1">
      <c r="A946" s="14"/>
      <c r="B946" s="246"/>
      <c r="C946" s="247"/>
      <c r="D946" s="233" t="s">
        <v>178</v>
      </c>
      <c r="E946" s="248" t="s">
        <v>19</v>
      </c>
      <c r="F946" s="249" t="s">
        <v>3186</v>
      </c>
      <c r="G946" s="247"/>
      <c r="H946" s="248" t="s">
        <v>19</v>
      </c>
      <c r="I946" s="250"/>
      <c r="J946" s="247"/>
      <c r="K946" s="247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178</v>
      </c>
      <c r="AU946" s="255" t="s">
        <v>79</v>
      </c>
      <c r="AV946" s="14" t="s">
        <v>77</v>
      </c>
      <c r="AW946" s="14" t="s">
        <v>31</v>
      </c>
      <c r="AX946" s="14" t="s">
        <v>69</v>
      </c>
      <c r="AY946" s="255" t="s">
        <v>161</v>
      </c>
    </row>
    <row r="947" s="13" customFormat="1">
      <c r="A947" s="13"/>
      <c r="B947" s="235"/>
      <c r="C947" s="236"/>
      <c r="D947" s="233" t="s">
        <v>178</v>
      </c>
      <c r="E947" s="237" t="s">
        <v>19</v>
      </c>
      <c r="F947" s="238" t="s">
        <v>337</v>
      </c>
      <c r="G947" s="236"/>
      <c r="H947" s="239">
        <v>23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178</v>
      </c>
      <c r="AU947" s="245" t="s">
        <v>79</v>
      </c>
      <c r="AV947" s="13" t="s">
        <v>79</v>
      </c>
      <c r="AW947" s="13" t="s">
        <v>31</v>
      </c>
      <c r="AX947" s="13" t="s">
        <v>69</v>
      </c>
      <c r="AY947" s="245" t="s">
        <v>161</v>
      </c>
    </row>
    <row r="948" s="14" customFormat="1">
      <c r="A948" s="14"/>
      <c r="B948" s="246"/>
      <c r="C948" s="247"/>
      <c r="D948" s="233" t="s">
        <v>178</v>
      </c>
      <c r="E948" s="248" t="s">
        <v>19</v>
      </c>
      <c r="F948" s="249" t="s">
        <v>3188</v>
      </c>
      <c r="G948" s="247"/>
      <c r="H948" s="248" t="s">
        <v>19</v>
      </c>
      <c r="I948" s="250"/>
      <c r="J948" s="247"/>
      <c r="K948" s="247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178</v>
      </c>
      <c r="AU948" s="255" t="s">
        <v>79</v>
      </c>
      <c r="AV948" s="14" t="s">
        <v>77</v>
      </c>
      <c r="AW948" s="14" t="s">
        <v>31</v>
      </c>
      <c r="AX948" s="14" t="s">
        <v>69</v>
      </c>
      <c r="AY948" s="255" t="s">
        <v>161</v>
      </c>
    </row>
    <row r="949" s="13" customFormat="1">
      <c r="A949" s="13"/>
      <c r="B949" s="235"/>
      <c r="C949" s="236"/>
      <c r="D949" s="233" t="s">
        <v>178</v>
      </c>
      <c r="E949" s="237" t="s">
        <v>19</v>
      </c>
      <c r="F949" s="238" t="s">
        <v>79</v>
      </c>
      <c r="G949" s="236"/>
      <c r="H949" s="239">
        <v>2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178</v>
      </c>
      <c r="AU949" s="245" t="s">
        <v>79</v>
      </c>
      <c r="AV949" s="13" t="s">
        <v>79</v>
      </c>
      <c r="AW949" s="13" t="s">
        <v>31</v>
      </c>
      <c r="AX949" s="13" t="s">
        <v>69</v>
      </c>
      <c r="AY949" s="245" t="s">
        <v>161</v>
      </c>
    </row>
    <row r="950" s="16" customFormat="1">
      <c r="A950" s="16"/>
      <c r="B950" s="281"/>
      <c r="C950" s="282"/>
      <c r="D950" s="233" t="s">
        <v>178</v>
      </c>
      <c r="E950" s="283" t="s">
        <v>19</v>
      </c>
      <c r="F950" s="284" t="s">
        <v>2225</v>
      </c>
      <c r="G950" s="282"/>
      <c r="H950" s="285">
        <v>93</v>
      </c>
      <c r="I950" s="286"/>
      <c r="J950" s="282"/>
      <c r="K950" s="282"/>
      <c r="L950" s="287"/>
      <c r="M950" s="288"/>
      <c r="N950" s="289"/>
      <c r="O950" s="289"/>
      <c r="P950" s="289"/>
      <c r="Q950" s="289"/>
      <c r="R950" s="289"/>
      <c r="S950" s="289"/>
      <c r="T950" s="290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91" t="s">
        <v>178</v>
      </c>
      <c r="AU950" s="291" t="s">
        <v>79</v>
      </c>
      <c r="AV950" s="16" t="s">
        <v>180</v>
      </c>
      <c r="AW950" s="16" t="s">
        <v>31</v>
      </c>
      <c r="AX950" s="16" t="s">
        <v>69</v>
      </c>
      <c r="AY950" s="291" t="s">
        <v>161</v>
      </c>
    </row>
    <row r="951" s="13" customFormat="1">
      <c r="A951" s="13"/>
      <c r="B951" s="235"/>
      <c r="C951" s="236"/>
      <c r="D951" s="233" t="s">
        <v>178</v>
      </c>
      <c r="E951" s="237" t="s">
        <v>19</v>
      </c>
      <c r="F951" s="238" t="s">
        <v>3619</v>
      </c>
      <c r="G951" s="236"/>
      <c r="H951" s="239">
        <v>-7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178</v>
      </c>
      <c r="AU951" s="245" t="s">
        <v>79</v>
      </c>
      <c r="AV951" s="13" t="s">
        <v>79</v>
      </c>
      <c r="AW951" s="13" t="s">
        <v>31</v>
      </c>
      <c r="AX951" s="13" t="s">
        <v>69</v>
      </c>
      <c r="AY951" s="245" t="s">
        <v>161</v>
      </c>
    </row>
    <row r="952" s="15" customFormat="1">
      <c r="A952" s="15"/>
      <c r="B952" s="256"/>
      <c r="C952" s="257"/>
      <c r="D952" s="233" t="s">
        <v>178</v>
      </c>
      <c r="E952" s="258" t="s">
        <v>19</v>
      </c>
      <c r="F952" s="259" t="s">
        <v>221</v>
      </c>
      <c r="G952" s="257"/>
      <c r="H952" s="260">
        <v>107</v>
      </c>
      <c r="I952" s="261"/>
      <c r="J952" s="257"/>
      <c r="K952" s="257"/>
      <c r="L952" s="262"/>
      <c r="M952" s="263"/>
      <c r="N952" s="264"/>
      <c r="O952" s="264"/>
      <c r="P952" s="264"/>
      <c r="Q952" s="264"/>
      <c r="R952" s="264"/>
      <c r="S952" s="264"/>
      <c r="T952" s="26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6" t="s">
        <v>178</v>
      </c>
      <c r="AU952" s="266" t="s">
        <v>79</v>
      </c>
      <c r="AV952" s="15" t="s">
        <v>168</v>
      </c>
      <c r="AW952" s="15" t="s">
        <v>31</v>
      </c>
      <c r="AX952" s="15" t="s">
        <v>77</v>
      </c>
      <c r="AY952" s="266" t="s">
        <v>161</v>
      </c>
    </row>
    <row r="953" s="2" customFormat="1" ht="16.5" customHeight="1">
      <c r="A953" s="41"/>
      <c r="B953" s="42"/>
      <c r="C953" s="215" t="s">
        <v>1227</v>
      </c>
      <c r="D953" s="215" t="s">
        <v>163</v>
      </c>
      <c r="E953" s="216" t="s">
        <v>3674</v>
      </c>
      <c r="F953" s="217" t="s">
        <v>3675</v>
      </c>
      <c r="G953" s="218" t="s">
        <v>1476</v>
      </c>
      <c r="H953" s="219">
        <v>1</v>
      </c>
      <c r="I953" s="220"/>
      <c r="J953" s="221">
        <f>ROUND(I953*H953,2)</f>
        <v>0</v>
      </c>
      <c r="K953" s="217" t="s">
        <v>19</v>
      </c>
      <c r="L953" s="47"/>
      <c r="M953" s="222" t="s">
        <v>19</v>
      </c>
      <c r="N953" s="223" t="s">
        <v>40</v>
      </c>
      <c r="O953" s="87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279</v>
      </c>
      <c r="AT953" s="226" t="s">
        <v>163</v>
      </c>
      <c r="AU953" s="226" t="s">
        <v>79</v>
      </c>
      <c r="AY953" s="20" t="s">
        <v>161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77</v>
      </c>
      <c r="BK953" s="227">
        <f>ROUND(I953*H953,2)</f>
        <v>0</v>
      </c>
      <c r="BL953" s="20" t="s">
        <v>279</v>
      </c>
      <c r="BM953" s="226" t="s">
        <v>3676</v>
      </c>
    </row>
    <row r="954" s="2" customFormat="1">
      <c r="A954" s="41"/>
      <c r="B954" s="42"/>
      <c r="C954" s="43"/>
      <c r="D954" s="233" t="s">
        <v>176</v>
      </c>
      <c r="E954" s="43"/>
      <c r="F954" s="234" t="s">
        <v>3677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176</v>
      </c>
      <c r="AU954" s="20" t="s">
        <v>79</v>
      </c>
    </row>
    <row r="955" s="2" customFormat="1" ht="24.15" customHeight="1">
      <c r="A955" s="41"/>
      <c r="B955" s="42"/>
      <c r="C955" s="215" t="s">
        <v>1234</v>
      </c>
      <c r="D955" s="215" t="s">
        <v>163</v>
      </c>
      <c r="E955" s="216" t="s">
        <v>3678</v>
      </c>
      <c r="F955" s="217" t="s">
        <v>3679</v>
      </c>
      <c r="G955" s="218" t="s">
        <v>214</v>
      </c>
      <c r="H955" s="219">
        <v>0.314</v>
      </c>
      <c r="I955" s="220"/>
      <c r="J955" s="221">
        <f>ROUND(I955*H955,2)</f>
        <v>0</v>
      </c>
      <c r="K955" s="217" t="s">
        <v>167</v>
      </c>
      <c r="L955" s="47"/>
      <c r="M955" s="222" t="s">
        <v>19</v>
      </c>
      <c r="N955" s="223" t="s">
        <v>40</v>
      </c>
      <c r="O955" s="87"/>
      <c r="P955" s="224">
        <f>O955*H955</f>
        <v>0</v>
      </c>
      <c r="Q955" s="224">
        <v>0</v>
      </c>
      <c r="R955" s="224">
        <f>Q955*H955</f>
        <v>0</v>
      </c>
      <c r="S955" s="224">
        <v>0</v>
      </c>
      <c r="T955" s="225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6" t="s">
        <v>279</v>
      </c>
      <c r="AT955" s="226" t="s">
        <v>163</v>
      </c>
      <c r="AU955" s="226" t="s">
        <v>79</v>
      </c>
      <c r="AY955" s="20" t="s">
        <v>161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20" t="s">
        <v>77</v>
      </c>
      <c r="BK955" s="227">
        <f>ROUND(I955*H955,2)</f>
        <v>0</v>
      </c>
      <c r="BL955" s="20" t="s">
        <v>279</v>
      </c>
      <c r="BM955" s="226" t="s">
        <v>3680</v>
      </c>
    </row>
    <row r="956" s="2" customFormat="1">
      <c r="A956" s="41"/>
      <c r="B956" s="42"/>
      <c r="C956" s="43"/>
      <c r="D956" s="228" t="s">
        <v>170</v>
      </c>
      <c r="E956" s="43"/>
      <c r="F956" s="229" t="s">
        <v>3681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170</v>
      </c>
      <c r="AU956" s="20" t="s">
        <v>79</v>
      </c>
    </row>
    <row r="957" s="14" customFormat="1">
      <c r="A957" s="14"/>
      <c r="B957" s="246"/>
      <c r="C957" s="247"/>
      <c r="D957" s="233" t="s">
        <v>178</v>
      </c>
      <c r="E957" s="248" t="s">
        <v>19</v>
      </c>
      <c r="F957" s="249" t="s">
        <v>3682</v>
      </c>
      <c r="G957" s="247"/>
      <c r="H957" s="248" t="s">
        <v>19</v>
      </c>
      <c r="I957" s="250"/>
      <c r="J957" s="247"/>
      <c r="K957" s="247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178</v>
      </c>
      <c r="AU957" s="255" t="s">
        <v>79</v>
      </c>
      <c r="AV957" s="14" t="s">
        <v>77</v>
      </c>
      <c r="AW957" s="14" t="s">
        <v>31</v>
      </c>
      <c r="AX957" s="14" t="s">
        <v>69</v>
      </c>
      <c r="AY957" s="255" t="s">
        <v>161</v>
      </c>
    </row>
    <row r="958" s="13" customFormat="1">
      <c r="A958" s="13"/>
      <c r="B958" s="235"/>
      <c r="C958" s="236"/>
      <c r="D958" s="233" t="s">
        <v>178</v>
      </c>
      <c r="E958" s="237" t="s">
        <v>19</v>
      </c>
      <c r="F958" s="238" t="s">
        <v>3683</v>
      </c>
      <c r="G958" s="236"/>
      <c r="H958" s="239">
        <v>0.314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178</v>
      </c>
      <c r="AU958" s="245" t="s">
        <v>79</v>
      </c>
      <c r="AV958" s="13" t="s">
        <v>79</v>
      </c>
      <c r="AW958" s="13" t="s">
        <v>31</v>
      </c>
      <c r="AX958" s="13" t="s">
        <v>69</v>
      </c>
      <c r="AY958" s="245" t="s">
        <v>161</v>
      </c>
    </row>
    <row r="959" s="15" customFormat="1">
      <c r="A959" s="15"/>
      <c r="B959" s="256"/>
      <c r="C959" s="257"/>
      <c r="D959" s="233" t="s">
        <v>178</v>
      </c>
      <c r="E959" s="258" t="s">
        <v>19</v>
      </c>
      <c r="F959" s="259" t="s">
        <v>221</v>
      </c>
      <c r="G959" s="257"/>
      <c r="H959" s="260">
        <v>0.314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6" t="s">
        <v>178</v>
      </c>
      <c r="AU959" s="266" t="s">
        <v>79</v>
      </c>
      <c r="AV959" s="15" t="s">
        <v>168</v>
      </c>
      <c r="AW959" s="15" t="s">
        <v>31</v>
      </c>
      <c r="AX959" s="15" t="s">
        <v>77</v>
      </c>
      <c r="AY959" s="266" t="s">
        <v>161</v>
      </c>
    </row>
    <row r="960" s="2" customFormat="1" ht="33" customHeight="1">
      <c r="A960" s="41"/>
      <c r="B960" s="42"/>
      <c r="C960" s="215" t="s">
        <v>1242</v>
      </c>
      <c r="D960" s="215" t="s">
        <v>163</v>
      </c>
      <c r="E960" s="216" t="s">
        <v>3684</v>
      </c>
      <c r="F960" s="217" t="s">
        <v>3685</v>
      </c>
      <c r="G960" s="218" t="s">
        <v>214</v>
      </c>
      <c r="H960" s="219">
        <v>0.314</v>
      </c>
      <c r="I960" s="220"/>
      <c r="J960" s="221">
        <f>ROUND(I960*H960,2)</f>
        <v>0</v>
      </c>
      <c r="K960" s="217" t="s">
        <v>167</v>
      </c>
      <c r="L960" s="47"/>
      <c r="M960" s="222" t="s">
        <v>19</v>
      </c>
      <c r="N960" s="223" t="s">
        <v>40</v>
      </c>
      <c r="O960" s="87"/>
      <c r="P960" s="224">
        <f>O960*H960</f>
        <v>0</v>
      </c>
      <c r="Q960" s="224">
        <v>0</v>
      </c>
      <c r="R960" s="224">
        <f>Q960*H960</f>
        <v>0</v>
      </c>
      <c r="S960" s="224">
        <v>0</v>
      </c>
      <c r="T960" s="225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6" t="s">
        <v>279</v>
      </c>
      <c r="AT960" s="226" t="s">
        <v>163</v>
      </c>
      <c r="AU960" s="226" t="s">
        <v>79</v>
      </c>
      <c r="AY960" s="20" t="s">
        <v>161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20" t="s">
        <v>77</v>
      </c>
      <c r="BK960" s="227">
        <f>ROUND(I960*H960,2)</f>
        <v>0</v>
      </c>
      <c r="BL960" s="20" t="s">
        <v>279</v>
      </c>
      <c r="BM960" s="226" t="s">
        <v>3686</v>
      </c>
    </row>
    <row r="961" s="2" customFormat="1">
      <c r="A961" s="41"/>
      <c r="B961" s="42"/>
      <c r="C961" s="43"/>
      <c r="D961" s="228" t="s">
        <v>170</v>
      </c>
      <c r="E961" s="43"/>
      <c r="F961" s="229" t="s">
        <v>3687</v>
      </c>
      <c r="G961" s="43"/>
      <c r="H961" s="43"/>
      <c r="I961" s="230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170</v>
      </c>
      <c r="AU961" s="20" t="s">
        <v>79</v>
      </c>
    </row>
    <row r="962" s="14" customFormat="1">
      <c r="A962" s="14"/>
      <c r="B962" s="246"/>
      <c r="C962" s="247"/>
      <c r="D962" s="233" t="s">
        <v>178</v>
      </c>
      <c r="E962" s="248" t="s">
        <v>19</v>
      </c>
      <c r="F962" s="249" t="s">
        <v>3682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178</v>
      </c>
      <c r="AU962" s="255" t="s">
        <v>79</v>
      </c>
      <c r="AV962" s="14" t="s">
        <v>77</v>
      </c>
      <c r="AW962" s="14" t="s">
        <v>31</v>
      </c>
      <c r="AX962" s="14" t="s">
        <v>69</v>
      </c>
      <c r="AY962" s="255" t="s">
        <v>161</v>
      </c>
    </row>
    <row r="963" s="13" customFormat="1">
      <c r="A963" s="13"/>
      <c r="B963" s="235"/>
      <c r="C963" s="236"/>
      <c r="D963" s="233" t="s">
        <v>178</v>
      </c>
      <c r="E963" s="237" t="s">
        <v>19</v>
      </c>
      <c r="F963" s="238" t="s">
        <v>3683</v>
      </c>
      <c r="G963" s="236"/>
      <c r="H963" s="239">
        <v>0.314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178</v>
      </c>
      <c r="AU963" s="245" t="s">
        <v>79</v>
      </c>
      <c r="AV963" s="13" t="s">
        <v>79</v>
      </c>
      <c r="AW963" s="13" t="s">
        <v>31</v>
      </c>
      <c r="AX963" s="13" t="s">
        <v>69</v>
      </c>
      <c r="AY963" s="245" t="s">
        <v>161</v>
      </c>
    </row>
    <row r="964" s="15" customFormat="1">
      <c r="A964" s="15"/>
      <c r="B964" s="256"/>
      <c r="C964" s="257"/>
      <c r="D964" s="233" t="s">
        <v>178</v>
      </c>
      <c r="E964" s="258" t="s">
        <v>19</v>
      </c>
      <c r="F964" s="259" t="s">
        <v>221</v>
      </c>
      <c r="G964" s="257"/>
      <c r="H964" s="260">
        <v>0.314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178</v>
      </c>
      <c r="AU964" s="266" t="s">
        <v>79</v>
      </c>
      <c r="AV964" s="15" t="s">
        <v>168</v>
      </c>
      <c r="AW964" s="15" t="s">
        <v>31</v>
      </c>
      <c r="AX964" s="15" t="s">
        <v>77</v>
      </c>
      <c r="AY964" s="266" t="s">
        <v>161</v>
      </c>
    </row>
    <row r="965" s="12" customFormat="1" ht="22.8" customHeight="1">
      <c r="A965" s="12"/>
      <c r="B965" s="199"/>
      <c r="C965" s="200"/>
      <c r="D965" s="201" t="s">
        <v>68</v>
      </c>
      <c r="E965" s="213" t="s">
        <v>1622</v>
      </c>
      <c r="F965" s="213" t="s">
        <v>1623</v>
      </c>
      <c r="G965" s="200"/>
      <c r="H965" s="200"/>
      <c r="I965" s="203"/>
      <c r="J965" s="214">
        <f>BK965</f>
        <v>0</v>
      </c>
      <c r="K965" s="200"/>
      <c r="L965" s="205"/>
      <c r="M965" s="206"/>
      <c r="N965" s="207"/>
      <c r="O965" s="207"/>
      <c r="P965" s="208">
        <f>SUM(P966:P1206)</f>
        <v>0</v>
      </c>
      <c r="Q965" s="207"/>
      <c r="R965" s="208">
        <f>SUM(R966:R1206)</f>
        <v>0.60437470000000004</v>
      </c>
      <c r="S965" s="207"/>
      <c r="T965" s="209">
        <f>SUM(T966:T1206)</f>
        <v>0.20633000000000001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10" t="s">
        <v>79</v>
      </c>
      <c r="AT965" s="211" t="s">
        <v>68</v>
      </c>
      <c r="AU965" s="211" t="s">
        <v>77</v>
      </c>
      <c r="AY965" s="210" t="s">
        <v>161</v>
      </c>
      <c r="BK965" s="212">
        <f>SUM(BK966:BK1206)</f>
        <v>0</v>
      </c>
    </row>
    <row r="966" s="2" customFormat="1" ht="16.5" customHeight="1">
      <c r="A966" s="41"/>
      <c r="B966" s="42"/>
      <c r="C966" s="215" t="s">
        <v>1249</v>
      </c>
      <c r="D966" s="215" t="s">
        <v>163</v>
      </c>
      <c r="E966" s="216" t="s">
        <v>3688</v>
      </c>
      <c r="F966" s="217" t="s">
        <v>3689</v>
      </c>
      <c r="G966" s="218" t="s">
        <v>166</v>
      </c>
      <c r="H966" s="219">
        <v>352.80000000000001</v>
      </c>
      <c r="I966" s="220"/>
      <c r="J966" s="221">
        <f>ROUND(I966*H966,2)</f>
        <v>0</v>
      </c>
      <c r="K966" s="217" t="s">
        <v>167</v>
      </c>
      <c r="L966" s="47"/>
      <c r="M966" s="222" t="s">
        <v>19</v>
      </c>
      <c r="N966" s="223" t="s">
        <v>40</v>
      </c>
      <c r="O966" s="87"/>
      <c r="P966" s="224">
        <f>O966*H966</f>
        <v>0</v>
      </c>
      <c r="Q966" s="224">
        <v>0.00042000000000000002</v>
      </c>
      <c r="R966" s="224">
        <f>Q966*H966</f>
        <v>0.148176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279</v>
      </c>
      <c r="AT966" s="226" t="s">
        <v>163</v>
      </c>
      <c r="AU966" s="226" t="s">
        <v>79</v>
      </c>
      <c r="AY966" s="20" t="s">
        <v>161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77</v>
      </c>
      <c r="BK966" s="227">
        <f>ROUND(I966*H966,2)</f>
        <v>0</v>
      </c>
      <c r="BL966" s="20" t="s">
        <v>279</v>
      </c>
      <c r="BM966" s="226" t="s">
        <v>3690</v>
      </c>
    </row>
    <row r="967" s="2" customFormat="1">
      <c r="A967" s="41"/>
      <c r="B967" s="42"/>
      <c r="C967" s="43"/>
      <c r="D967" s="228" t="s">
        <v>170</v>
      </c>
      <c r="E967" s="43"/>
      <c r="F967" s="229" t="s">
        <v>3691</v>
      </c>
      <c r="G967" s="43"/>
      <c r="H967" s="43"/>
      <c r="I967" s="230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170</v>
      </c>
      <c r="AU967" s="20" t="s">
        <v>79</v>
      </c>
    </row>
    <row r="968" s="14" customFormat="1">
      <c r="A968" s="14"/>
      <c r="B968" s="246"/>
      <c r="C968" s="247"/>
      <c r="D968" s="233" t="s">
        <v>178</v>
      </c>
      <c r="E968" s="248" t="s">
        <v>19</v>
      </c>
      <c r="F968" s="249" t="s">
        <v>3692</v>
      </c>
      <c r="G968" s="247"/>
      <c r="H968" s="248" t="s">
        <v>19</v>
      </c>
      <c r="I968" s="250"/>
      <c r="J968" s="247"/>
      <c r="K968" s="247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178</v>
      </c>
      <c r="AU968" s="255" t="s">
        <v>79</v>
      </c>
      <c r="AV968" s="14" t="s">
        <v>77</v>
      </c>
      <c r="AW968" s="14" t="s">
        <v>31</v>
      </c>
      <c r="AX968" s="14" t="s">
        <v>69</v>
      </c>
      <c r="AY968" s="255" t="s">
        <v>161</v>
      </c>
    </row>
    <row r="969" s="14" customFormat="1">
      <c r="A969" s="14"/>
      <c r="B969" s="246"/>
      <c r="C969" s="247"/>
      <c r="D969" s="233" t="s">
        <v>178</v>
      </c>
      <c r="E969" s="248" t="s">
        <v>19</v>
      </c>
      <c r="F969" s="249" t="s">
        <v>3693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178</v>
      </c>
      <c r="AU969" s="255" t="s">
        <v>79</v>
      </c>
      <c r="AV969" s="14" t="s">
        <v>77</v>
      </c>
      <c r="AW969" s="14" t="s">
        <v>31</v>
      </c>
      <c r="AX969" s="14" t="s">
        <v>69</v>
      </c>
      <c r="AY969" s="255" t="s">
        <v>161</v>
      </c>
    </row>
    <row r="970" s="14" customFormat="1">
      <c r="A970" s="14"/>
      <c r="B970" s="246"/>
      <c r="C970" s="247"/>
      <c r="D970" s="233" t="s">
        <v>178</v>
      </c>
      <c r="E970" s="248" t="s">
        <v>19</v>
      </c>
      <c r="F970" s="249" t="s">
        <v>3694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178</v>
      </c>
      <c r="AU970" s="255" t="s">
        <v>79</v>
      </c>
      <c r="AV970" s="14" t="s">
        <v>77</v>
      </c>
      <c r="AW970" s="14" t="s">
        <v>31</v>
      </c>
      <c r="AX970" s="14" t="s">
        <v>69</v>
      </c>
      <c r="AY970" s="255" t="s">
        <v>161</v>
      </c>
    </row>
    <row r="971" s="14" customFormat="1">
      <c r="A971" s="14"/>
      <c r="B971" s="246"/>
      <c r="C971" s="247"/>
      <c r="D971" s="233" t="s">
        <v>178</v>
      </c>
      <c r="E971" s="248" t="s">
        <v>19</v>
      </c>
      <c r="F971" s="249" t="s">
        <v>3528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178</v>
      </c>
      <c r="AU971" s="255" t="s">
        <v>79</v>
      </c>
      <c r="AV971" s="14" t="s">
        <v>77</v>
      </c>
      <c r="AW971" s="14" t="s">
        <v>31</v>
      </c>
      <c r="AX971" s="14" t="s">
        <v>69</v>
      </c>
      <c r="AY971" s="255" t="s">
        <v>161</v>
      </c>
    </row>
    <row r="972" s="13" customFormat="1">
      <c r="A972" s="13"/>
      <c r="B972" s="235"/>
      <c r="C972" s="236"/>
      <c r="D972" s="233" t="s">
        <v>178</v>
      </c>
      <c r="E972" s="237" t="s">
        <v>19</v>
      </c>
      <c r="F972" s="238" t="s">
        <v>3695</v>
      </c>
      <c r="G972" s="236"/>
      <c r="H972" s="239">
        <v>7.2000000000000002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178</v>
      </c>
      <c r="AU972" s="245" t="s">
        <v>79</v>
      </c>
      <c r="AV972" s="13" t="s">
        <v>79</v>
      </c>
      <c r="AW972" s="13" t="s">
        <v>31</v>
      </c>
      <c r="AX972" s="13" t="s">
        <v>69</v>
      </c>
      <c r="AY972" s="245" t="s">
        <v>161</v>
      </c>
    </row>
    <row r="973" s="14" customFormat="1">
      <c r="A973" s="14"/>
      <c r="B973" s="246"/>
      <c r="C973" s="247"/>
      <c r="D973" s="233" t="s">
        <v>178</v>
      </c>
      <c r="E973" s="248" t="s">
        <v>19</v>
      </c>
      <c r="F973" s="249" t="s">
        <v>3506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178</v>
      </c>
      <c r="AU973" s="255" t="s">
        <v>79</v>
      </c>
      <c r="AV973" s="14" t="s">
        <v>77</v>
      </c>
      <c r="AW973" s="14" t="s">
        <v>31</v>
      </c>
      <c r="AX973" s="14" t="s">
        <v>69</v>
      </c>
      <c r="AY973" s="255" t="s">
        <v>161</v>
      </c>
    </row>
    <row r="974" s="13" customFormat="1">
      <c r="A974" s="13"/>
      <c r="B974" s="235"/>
      <c r="C974" s="236"/>
      <c r="D974" s="233" t="s">
        <v>178</v>
      </c>
      <c r="E974" s="237" t="s">
        <v>19</v>
      </c>
      <c r="F974" s="238" t="s">
        <v>3696</v>
      </c>
      <c r="G974" s="236"/>
      <c r="H974" s="239">
        <v>3.6000000000000001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178</v>
      </c>
      <c r="AU974" s="245" t="s">
        <v>79</v>
      </c>
      <c r="AV974" s="13" t="s">
        <v>79</v>
      </c>
      <c r="AW974" s="13" t="s">
        <v>31</v>
      </c>
      <c r="AX974" s="13" t="s">
        <v>69</v>
      </c>
      <c r="AY974" s="245" t="s">
        <v>161</v>
      </c>
    </row>
    <row r="975" s="14" customFormat="1">
      <c r="A975" s="14"/>
      <c r="B975" s="246"/>
      <c r="C975" s="247"/>
      <c r="D975" s="233" t="s">
        <v>178</v>
      </c>
      <c r="E975" s="248" t="s">
        <v>19</v>
      </c>
      <c r="F975" s="249" t="s">
        <v>3530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178</v>
      </c>
      <c r="AU975" s="255" t="s">
        <v>79</v>
      </c>
      <c r="AV975" s="14" t="s">
        <v>77</v>
      </c>
      <c r="AW975" s="14" t="s">
        <v>31</v>
      </c>
      <c r="AX975" s="14" t="s">
        <v>69</v>
      </c>
      <c r="AY975" s="255" t="s">
        <v>161</v>
      </c>
    </row>
    <row r="976" s="13" customFormat="1">
      <c r="A976" s="13"/>
      <c r="B976" s="235"/>
      <c r="C976" s="236"/>
      <c r="D976" s="233" t="s">
        <v>178</v>
      </c>
      <c r="E976" s="237" t="s">
        <v>19</v>
      </c>
      <c r="F976" s="238" t="s">
        <v>3697</v>
      </c>
      <c r="G976" s="236"/>
      <c r="H976" s="239">
        <v>7.2000000000000002</v>
      </c>
      <c r="I976" s="240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178</v>
      </c>
      <c r="AU976" s="245" t="s">
        <v>79</v>
      </c>
      <c r="AV976" s="13" t="s">
        <v>79</v>
      </c>
      <c r="AW976" s="13" t="s">
        <v>31</v>
      </c>
      <c r="AX976" s="13" t="s">
        <v>69</v>
      </c>
      <c r="AY976" s="245" t="s">
        <v>161</v>
      </c>
    </row>
    <row r="977" s="14" customFormat="1">
      <c r="A977" s="14"/>
      <c r="B977" s="246"/>
      <c r="C977" s="247"/>
      <c r="D977" s="233" t="s">
        <v>178</v>
      </c>
      <c r="E977" s="248" t="s">
        <v>19</v>
      </c>
      <c r="F977" s="249" t="s">
        <v>3508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178</v>
      </c>
      <c r="AU977" s="255" t="s">
        <v>79</v>
      </c>
      <c r="AV977" s="14" t="s">
        <v>77</v>
      </c>
      <c r="AW977" s="14" t="s">
        <v>31</v>
      </c>
      <c r="AX977" s="14" t="s">
        <v>69</v>
      </c>
      <c r="AY977" s="255" t="s">
        <v>161</v>
      </c>
    </row>
    <row r="978" s="13" customFormat="1">
      <c r="A978" s="13"/>
      <c r="B978" s="235"/>
      <c r="C978" s="236"/>
      <c r="D978" s="233" t="s">
        <v>178</v>
      </c>
      <c r="E978" s="237" t="s">
        <v>19</v>
      </c>
      <c r="F978" s="238" t="s">
        <v>3696</v>
      </c>
      <c r="G978" s="236"/>
      <c r="H978" s="239">
        <v>3.6000000000000001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178</v>
      </c>
      <c r="AU978" s="245" t="s">
        <v>79</v>
      </c>
      <c r="AV978" s="13" t="s">
        <v>79</v>
      </c>
      <c r="AW978" s="13" t="s">
        <v>31</v>
      </c>
      <c r="AX978" s="13" t="s">
        <v>69</v>
      </c>
      <c r="AY978" s="245" t="s">
        <v>161</v>
      </c>
    </row>
    <row r="979" s="14" customFormat="1">
      <c r="A979" s="14"/>
      <c r="B979" s="246"/>
      <c r="C979" s="247"/>
      <c r="D979" s="233" t="s">
        <v>178</v>
      </c>
      <c r="E979" s="248" t="s">
        <v>19</v>
      </c>
      <c r="F979" s="249" t="s">
        <v>3509</v>
      </c>
      <c r="G979" s="247"/>
      <c r="H979" s="248" t="s">
        <v>19</v>
      </c>
      <c r="I979" s="250"/>
      <c r="J979" s="247"/>
      <c r="K979" s="247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178</v>
      </c>
      <c r="AU979" s="255" t="s">
        <v>79</v>
      </c>
      <c r="AV979" s="14" t="s">
        <v>77</v>
      </c>
      <c r="AW979" s="14" t="s">
        <v>31</v>
      </c>
      <c r="AX979" s="14" t="s">
        <v>69</v>
      </c>
      <c r="AY979" s="255" t="s">
        <v>161</v>
      </c>
    </row>
    <row r="980" s="13" customFormat="1">
      <c r="A980" s="13"/>
      <c r="B980" s="235"/>
      <c r="C980" s="236"/>
      <c r="D980" s="233" t="s">
        <v>178</v>
      </c>
      <c r="E980" s="237" t="s">
        <v>19</v>
      </c>
      <c r="F980" s="238" t="s">
        <v>3696</v>
      </c>
      <c r="G980" s="236"/>
      <c r="H980" s="239">
        <v>3.6000000000000001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178</v>
      </c>
      <c r="AU980" s="245" t="s">
        <v>79</v>
      </c>
      <c r="AV980" s="13" t="s">
        <v>79</v>
      </c>
      <c r="AW980" s="13" t="s">
        <v>31</v>
      </c>
      <c r="AX980" s="13" t="s">
        <v>69</v>
      </c>
      <c r="AY980" s="245" t="s">
        <v>161</v>
      </c>
    </row>
    <row r="981" s="14" customFormat="1">
      <c r="A981" s="14"/>
      <c r="B981" s="246"/>
      <c r="C981" s="247"/>
      <c r="D981" s="233" t="s">
        <v>178</v>
      </c>
      <c r="E981" s="248" t="s">
        <v>19</v>
      </c>
      <c r="F981" s="249" t="s">
        <v>3510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178</v>
      </c>
      <c r="AU981" s="255" t="s">
        <v>79</v>
      </c>
      <c r="AV981" s="14" t="s">
        <v>77</v>
      </c>
      <c r="AW981" s="14" t="s">
        <v>31</v>
      </c>
      <c r="AX981" s="14" t="s">
        <v>69</v>
      </c>
      <c r="AY981" s="255" t="s">
        <v>161</v>
      </c>
    </row>
    <row r="982" s="13" customFormat="1">
      <c r="A982" s="13"/>
      <c r="B982" s="235"/>
      <c r="C982" s="236"/>
      <c r="D982" s="233" t="s">
        <v>178</v>
      </c>
      <c r="E982" s="237" t="s">
        <v>19</v>
      </c>
      <c r="F982" s="238" t="s">
        <v>3696</v>
      </c>
      <c r="G982" s="236"/>
      <c r="H982" s="239">
        <v>3.6000000000000001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178</v>
      </c>
      <c r="AU982" s="245" t="s">
        <v>79</v>
      </c>
      <c r="AV982" s="13" t="s">
        <v>79</v>
      </c>
      <c r="AW982" s="13" t="s">
        <v>31</v>
      </c>
      <c r="AX982" s="13" t="s">
        <v>69</v>
      </c>
      <c r="AY982" s="245" t="s">
        <v>161</v>
      </c>
    </row>
    <row r="983" s="14" customFormat="1">
      <c r="A983" s="14"/>
      <c r="B983" s="246"/>
      <c r="C983" s="247"/>
      <c r="D983" s="233" t="s">
        <v>178</v>
      </c>
      <c r="E983" s="248" t="s">
        <v>19</v>
      </c>
      <c r="F983" s="249" t="s">
        <v>3511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178</v>
      </c>
      <c r="AU983" s="255" t="s">
        <v>79</v>
      </c>
      <c r="AV983" s="14" t="s">
        <v>77</v>
      </c>
      <c r="AW983" s="14" t="s">
        <v>31</v>
      </c>
      <c r="AX983" s="14" t="s">
        <v>69</v>
      </c>
      <c r="AY983" s="255" t="s">
        <v>161</v>
      </c>
    </row>
    <row r="984" s="13" customFormat="1">
      <c r="A984" s="13"/>
      <c r="B984" s="235"/>
      <c r="C984" s="236"/>
      <c r="D984" s="233" t="s">
        <v>178</v>
      </c>
      <c r="E984" s="237" t="s">
        <v>19</v>
      </c>
      <c r="F984" s="238" t="s">
        <v>3696</v>
      </c>
      <c r="G984" s="236"/>
      <c r="H984" s="239">
        <v>3.6000000000000001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178</v>
      </c>
      <c r="AU984" s="245" t="s">
        <v>79</v>
      </c>
      <c r="AV984" s="13" t="s">
        <v>79</v>
      </c>
      <c r="AW984" s="13" t="s">
        <v>31</v>
      </c>
      <c r="AX984" s="13" t="s">
        <v>69</v>
      </c>
      <c r="AY984" s="245" t="s">
        <v>161</v>
      </c>
    </row>
    <row r="985" s="16" customFormat="1">
      <c r="A985" s="16"/>
      <c r="B985" s="281"/>
      <c r="C985" s="282"/>
      <c r="D985" s="233" t="s">
        <v>178</v>
      </c>
      <c r="E985" s="283" t="s">
        <v>19</v>
      </c>
      <c r="F985" s="284" t="s">
        <v>2225</v>
      </c>
      <c r="G985" s="282"/>
      <c r="H985" s="285">
        <v>32.399999999999999</v>
      </c>
      <c r="I985" s="286"/>
      <c r="J985" s="282"/>
      <c r="K985" s="282"/>
      <c r="L985" s="287"/>
      <c r="M985" s="288"/>
      <c r="N985" s="289"/>
      <c r="O985" s="289"/>
      <c r="P985" s="289"/>
      <c r="Q985" s="289"/>
      <c r="R985" s="289"/>
      <c r="S985" s="289"/>
      <c r="T985" s="290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91" t="s">
        <v>178</v>
      </c>
      <c r="AU985" s="291" t="s">
        <v>79</v>
      </c>
      <c r="AV985" s="16" t="s">
        <v>180</v>
      </c>
      <c r="AW985" s="16" t="s">
        <v>31</v>
      </c>
      <c r="AX985" s="16" t="s">
        <v>69</v>
      </c>
      <c r="AY985" s="291" t="s">
        <v>161</v>
      </c>
    </row>
    <row r="986" s="14" customFormat="1">
      <c r="A986" s="14"/>
      <c r="B986" s="246"/>
      <c r="C986" s="247"/>
      <c r="D986" s="233" t="s">
        <v>178</v>
      </c>
      <c r="E986" s="248" t="s">
        <v>19</v>
      </c>
      <c r="F986" s="249" t="s">
        <v>3660</v>
      </c>
      <c r="G986" s="247"/>
      <c r="H986" s="248" t="s">
        <v>19</v>
      </c>
      <c r="I986" s="250"/>
      <c r="J986" s="247"/>
      <c r="K986" s="247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178</v>
      </c>
      <c r="AU986" s="255" t="s">
        <v>79</v>
      </c>
      <c r="AV986" s="14" t="s">
        <v>77</v>
      </c>
      <c r="AW986" s="14" t="s">
        <v>31</v>
      </c>
      <c r="AX986" s="14" t="s">
        <v>69</v>
      </c>
      <c r="AY986" s="255" t="s">
        <v>161</v>
      </c>
    </row>
    <row r="987" s="14" customFormat="1">
      <c r="A987" s="14"/>
      <c r="B987" s="246"/>
      <c r="C987" s="247"/>
      <c r="D987" s="233" t="s">
        <v>178</v>
      </c>
      <c r="E987" s="248" t="s">
        <v>19</v>
      </c>
      <c r="F987" s="249" t="s">
        <v>3181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178</v>
      </c>
      <c r="AU987" s="255" t="s">
        <v>79</v>
      </c>
      <c r="AV987" s="14" t="s">
        <v>77</v>
      </c>
      <c r="AW987" s="14" t="s">
        <v>31</v>
      </c>
      <c r="AX987" s="14" t="s">
        <v>69</v>
      </c>
      <c r="AY987" s="255" t="s">
        <v>161</v>
      </c>
    </row>
    <row r="988" s="13" customFormat="1">
      <c r="A988" s="13"/>
      <c r="B988" s="235"/>
      <c r="C988" s="236"/>
      <c r="D988" s="233" t="s">
        <v>178</v>
      </c>
      <c r="E988" s="237" t="s">
        <v>19</v>
      </c>
      <c r="F988" s="238" t="s">
        <v>3698</v>
      </c>
      <c r="G988" s="236"/>
      <c r="H988" s="239">
        <v>86.400000000000006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178</v>
      </c>
      <c r="AU988" s="245" t="s">
        <v>79</v>
      </c>
      <c r="AV988" s="13" t="s">
        <v>79</v>
      </c>
      <c r="AW988" s="13" t="s">
        <v>31</v>
      </c>
      <c r="AX988" s="13" t="s">
        <v>69</v>
      </c>
      <c r="AY988" s="245" t="s">
        <v>161</v>
      </c>
    </row>
    <row r="989" s="14" customFormat="1">
      <c r="A989" s="14"/>
      <c r="B989" s="246"/>
      <c r="C989" s="247"/>
      <c r="D989" s="233" t="s">
        <v>178</v>
      </c>
      <c r="E989" s="248" t="s">
        <v>19</v>
      </c>
      <c r="F989" s="249" t="s">
        <v>3183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178</v>
      </c>
      <c r="AU989" s="255" t="s">
        <v>79</v>
      </c>
      <c r="AV989" s="14" t="s">
        <v>77</v>
      </c>
      <c r="AW989" s="14" t="s">
        <v>31</v>
      </c>
      <c r="AX989" s="14" t="s">
        <v>69</v>
      </c>
      <c r="AY989" s="255" t="s">
        <v>161</v>
      </c>
    </row>
    <row r="990" s="13" customFormat="1">
      <c r="A990" s="13"/>
      <c r="B990" s="235"/>
      <c r="C990" s="236"/>
      <c r="D990" s="233" t="s">
        <v>178</v>
      </c>
      <c r="E990" s="237" t="s">
        <v>19</v>
      </c>
      <c r="F990" s="238" t="s">
        <v>3699</v>
      </c>
      <c r="G990" s="236"/>
      <c r="H990" s="239">
        <v>79.200000000000003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178</v>
      </c>
      <c r="AU990" s="245" t="s">
        <v>79</v>
      </c>
      <c r="AV990" s="13" t="s">
        <v>79</v>
      </c>
      <c r="AW990" s="13" t="s">
        <v>31</v>
      </c>
      <c r="AX990" s="13" t="s">
        <v>69</v>
      </c>
      <c r="AY990" s="245" t="s">
        <v>161</v>
      </c>
    </row>
    <row r="991" s="14" customFormat="1">
      <c r="A991" s="14"/>
      <c r="B991" s="246"/>
      <c r="C991" s="247"/>
      <c r="D991" s="233" t="s">
        <v>178</v>
      </c>
      <c r="E991" s="248" t="s">
        <v>19</v>
      </c>
      <c r="F991" s="249" t="s">
        <v>3185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178</v>
      </c>
      <c r="AU991" s="255" t="s">
        <v>79</v>
      </c>
      <c r="AV991" s="14" t="s">
        <v>77</v>
      </c>
      <c r="AW991" s="14" t="s">
        <v>31</v>
      </c>
      <c r="AX991" s="14" t="s">
        <v>69</v>
      </c>
      <c r="AY991" s="255" t="s">
        <v>161</v>
      </c>
    </row>
    <row r="992" s="13" customFormat="1">
      <c r="A992" s="13"/>
      <c r="B992" s="235"/>
      <c r="C992" s="236"/>
      <c r="D992" s="233" t="s">
        <v>178</v>
      </c>
      <c r="E992" s="237" t="s">
        <v>19</v>
      </c>
      <c r="F992" s="238" t="s">
        <v>3699</v>
      </c>
      <c r="G992" s="236"/>
      <c r="H992" s="239">
        <v>79.200000000000003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178</v>
      </c>
      <c r="AU992" s="245" t="s">
        <v>79</v>
      </c>
      <c r="AV992" s="13" t="s">
        <v>79</v>
      </c>
      <c r="AW992" s="13" t="s">
        <v>31</v>
      </c>
      <c r="AX992" s="13" t="s">
        <v>69</v>
      </c>
      <c r="AY992" s="245" t="s">
        <v>161</v>
      </c>
    </row>
    <row r="993" s="14" customFormat="1">
      <c r="A993" s="14"/>
      <c r="B993" s="246"/>
      <c r="C993" s="247"/>
      <c r="D993" s="233" t="s">
        <v>178</v>
      </c>
      <c r="E993" s="248" t="s">
        <v>19</v>
      </c>
      <c r="F993" s="249" t="s">
        <v>3186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178</v>
      </c>
      <c r="AU993" s="255" t="s">
        <v>79</v>
      </c>
      <c r="AV993" s="14" t="s">
        <v>77</v>
      </c>
      <c r="AW993" s="14" t="s">
        <v>31</v>
      </c>
      <c r="AX993" s="14" t="s">
        <v>69</v>
      </c>
      <c r="AY993" s="255" t="s">
        <v>161</v>
      </c>
    </row>
    <row r="994" s="13" customFormat="1">
      <c r="A994" s="13"/>
      <c r="B994" s="235"/>
      <c r="C994" s="236"/>
      <c r="D994" s="233" t="s">
        <v>178</v>
      </c>
      <c r="E994" s="237" t="s">
        <v>19</v>
      </c>
      <c r="F994" s="238" t="s">
        <v>3700</v>
      </c>
      <c r="G994" s="236"/>
      <c r="H994" s="239">
        <v>82.799999999999997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178</v>
      </c>
      <c r="AU994" s="245" t="s">
        <v>79</v>
      </c>
      <c r="AV994" s="13" t="s">
        <v>79</v>
      </c>
      <c r="AW994" s="13" t="s">
        <v>31</v>
      </c>
      <c r="AX994" s="13" t="s">
        <v>69</v>
      </c>
      <c r="AY994" s="245" t="s">
        <v>161</v>
      </c>
    </row>
    <row r="995" s="14" customFormat="1">
      <c r="A995" s="14"/>
      <c r="B995" s="246"/>
      <c r="C995" s="247"/>
      <c r="D995" s="233" t="s">
        <v>178</v>
      </c>
      <c r="E995" s="248" t="s">
        <v>19</v>
      </c>
      <c r="F995" s="249" t="s">
        <v>3188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178</v>
      </c>
      <c r="AU995" s="255" t="s">
        <v>79</v>
      </c>
      <c r="AV995" s="14" t="s">
        <v>77</v>
      </c>
      <c r="AW995" s="14" t="s">
        <v>31</v>
      </c>
      <c r="AX995" s="14" t="s">
        <v>69</v>
      </c>
      <c r="AY995" s="255" t="s">
        <v>161</v>
      </c>
    </row>
    <row r="996" s="13" customFormat="1">
      <c r="A996" s="13"/>
      <c r="B996" s="235"/>
      <c r="C996" s="236"/>
      <c r="D996" s="233" t="s">
        <v>178</v>
      </c>
      <c r="E996" s="237" t="s">
        <v>19</v>
      </c>
      <c r="F996" s="238" t="s">
        <v>3695</v>
      </c>
      <c r="G996" s="236"/>
      <c r="H996" s="239">
        <v>7.2000000000000002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178</v>
      </c>
      <c r="AU996" s="245" t="s">
        <v>79</v>
      </c>
      <c r="AV996" s="13" t="s">
        <v>79</v>
      </c>
      <c r="AW996" s="13" t="s">
        <v>31</v>
      </c>
      <c r="AX996" s="13" t="s">
        <v>69</v>
      </c>
      <c r="AY996" s="245" t="s">
        <v>161</v>
      </c>
    </row>
    <row r="997" s="16" customFormat="1">
      <c r="A997" s="16"/>
      <c r="B997" s="281"/>
      <c r="C997" s="282"/>
      <c r="D997" s="233" t="s">
        <v>178</v>
      </c>
      <c r="E997" s="283" t="s">
        <v>19</v>
      </c>
      <c r="F997" s="284" t="s">
        <v>2225</v>
      </c>
      <c r="G997" s="282"/>
      <c r="H997" s="285">
        <v>334.80000000000001</v>
      </c>
      <c r="I997" s="286"/>
      <c r="J997" s="282"/>
      <c r="K997" s="282"/>
      <c r="L997" s="287"/>
      <c r="M997" s="288"/>
      <c r="N997" s="289"/>
      <c r="O997" s="289"/>
      <c r="P997" s="289"/>
      <c r="Q997" s="289"/>
      <c r="R997" s="289"/>
      <c r="S997" s="289"/>
      <c r="T997" s="290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91" t="s">
        <v>178</v>
      </c>
      <c r="AU997" s="291" t="s">
        <v>79</v>
      </c>
      <c r="AV997" s="16" t="s">
        <v>180</v>
      </c>
      <c r="AW997" s="16" t="s">
        <v>31</v>
      </c>
      <c r="AX997" s="16" t="s">
        <v>69</v>
      </c>
      <c r="AY997" s="291" t="s">
        <v>161</v>
      </c>
    </row>
    <row r="998" s="13" customFormat="1">
      <c r="A998" s="13"/>
      <c r="B998" s="235"/>
      <c r="C998" s="236"/>
      <c r="D998" s="233" t="s">
        <v>178</v>
      </c>
      <c r="E998" s="237" t="s">
        <v>19</v>
      </c>
      <c r="F998" s="238" t="s">
        <v>3701</v>
      </c>
      <c r="G998" s="236"/>
      <c r="H998" s="239">
        <v>-14.4</v>
      </c>
      <c r="I998" s="240"/>
      <c r="J998" s="236"/>
      <c r="K998" s="236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178</v>
      </c>
      <c r="AU998" s="245" t="s">
        <v>79</v>
      </c>
      <c r="AV998" s="13" t="s">
        <v>79</v>
      </c>
      <c r="AW998" s="13" t="s">
        <v>31</v>
      </c>
      <c r="AX998" s="13" t="s">
        <v>69</v>
      </c>
      <c r="AY998" s="245" t="s">
        <v>161</v>
      </c>
    </row>
    <row r="999" s="15" customFormat="1">
      <c r="A999" s="15"/>
      <c r="B999" s="256"/>
      <c r="C999" s="257"/>
      <c r="D999" s="233" t="s">
        <v>178</v>
      </c>
      <c r="E999" s="258" t="s">
        <v>19</v>
      </c>
      <c r="F999" s="259" t="s">
        <v>221</v>
      </c>
      <c r="G999" s="257"/>
      <c r="H999" s="260">
        <v>352.80000000000001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178</v>
      </c>
      <c r="AU999" s="266" t="s">
        <v>79</v>
      </c>
      <c r="AV999" s="15" t="s">
        <v>168</v>
      </c>
      <c r="AW999" s="15" t="s">
        <v>31</v>
      </c>
      <c r="AX999" s="15" t="s">
        <v>77</v>
      </c>
      <c r="AY999" s="266" t="s">
        <v>161</v>
      </c>
    </row>
    <row r="1000" s="2" customFormat="1" ht="16.5" customHeight="1">
      <c r="A1000" s="41"/>
      <c r="B1000" s="42"/>
      <c r="C1000" s="215" t="s">
        <v>1256</v>
      </c>
      <c r="D1000" s="215" t="s">
        <v>163</v>
      </c>
      <c r="E1000" s="216" t="s">
        <v>3702</v>
      </c>
      <c r="F1000" s="217" t="s">
        <v>3703</v>
      </c>
      <c r="G1000" s="218" t="s">
        <v>166</v>
      </c>
      <c r="H1000" s="219">
        <v>62.844999999999999</v>
      </c>
      <c r="I1000" s="220"/>
      <c r="J1000" s="221">
        <f>ROUND(I1000*H1000,2)</f>
        <v>0</v>
      </c>
      <c r="K1000" s="217" t="s">
        <v>19</v>
      </c>
      <c r="L1000" s="47"/>
      <c r="M1000" s="222" t="s">
        <v>19</v>
      </c>
      <c r="N1000" s="223" t="s">
        <v>40</v>
      </c>
      <c r="O1000" s="87"/>
      <c r="P1000" s="224">
        <f>O1000*H1000</f>
        <v>0</v>
      </c>
      <c r="Q1000" s="224">
        <v>0.00042000000000000002</v>
      </c>
      <c r="R1000" s="224">
        <f>Q1000*H1000</f>
        <v>0.026394899999999999</v>
      </c>
      <c r="S1000" s="224">
        <v>0</v>
      </c>
      <c r="T1000" s="225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6" t="s">
        <v>279</v>
      </c>
      <c r="AT1000" s="226" t="s">
        <v>163</v>
      </c>
      <c r="AU1000" s="226" t="s">
        <v>79</v>
      </c>
      <c r="AY1000" s="20" t="s">
        <v>161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20" t="s">
        <v>77</v>
      </c>
      <c r="BK1000" s="227">
        <f>ROUND(I1000*H1000,2)</f>
        <v>0</v>
      </c>
      <c r="BL1000" s="20" t="s">
        <v>279</v>
      </c>
      <c r="BM1000" s="226" t="s">
        <v>3704</v>
      </c>
    </row>
    <row r="1001" s="14" customFormat="1">
      <c r="A1001" s="14"/>
      <c r="B1001" s="246"/>
      <c r="C1001" s="247"/>
      <c r="D1001" s="233" t="s">
        <v>178</v>
      </c>
      <c r="E1001" s="248" t="s">
        <v>19</v>
      </c>
      <c r="F1001" s="249" t="s">
        <v>3705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178</v>
      </c>
      <c r="AU1001" s="255" t="s">
        <v>79</v>
      </c>
      <c r="AV1001" s="14" t="s">
        <v>77</v>
      </c>
      <c r="AW1001" s="14" t="s">
        <v>31</v>
      </c>
      <c r="AX1001" s="14" t="s">
        <v>69</v>
      </c>
      <c r="AY1001" s="255" t="s">
        <v>161</v>
      </c>
    </row>
    <row r="1002" s="14" customFormat="1">
      <c r="A1002" s="14"/>
      <c r="B1002" s="246"/>
      <c r="C1002" s="247"/>
      <c r="D1002" s="233" t="s">
        <v>178</v>
      </c>
      <c r="E1002" s="248" t="s">
        <v>19</v>
      </c>
      <c r="F1002" s="249" t="s">
        <v>3706</v>
      </c>
      <c r="G1002" s="247"/>
      <c r="H1002" s="248" t="s">
        <v>19</v>
      </c>
      <c r="I1002" s="250"/>
      <c r="J1002" s="247"/>
      <c r="K1002" s="247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178</v>
      </c>
      <c r="AU1002" s="255" t="s">
        <v>79</v>
      </c>
      <c r="AV1002" s="14" t="s">
        <v>77</v>
      </c>
      <c r="AW1002" s="14" t="s">
        <v>31</v>
      </c>
      <c r="AX1002" s="14" t="s">
        <v>69</v>
      </c>
      <c r="AY1002" s="255" t="s">
        <v>161</v>
      </c>
    </row>
    <row r="1003" s="14" customFormat="1">
      <c r="A1003" s="14"/>
      <c r="B1003" s="246"/>
      <c r="C1003" s="247"/>
      <c r="D1003" s="233" t="s">
        <v>178</v>
      </c>
      <c r="E1003" s="248" t="s">
        <v>19</v>
      </c>
      <c r="F1003" s="249" t="s">
        <v>3181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178</v>
      </c>
      <c r="AU1003" s="255" t="s">
        <v>79</v>
      </c>
      <c r="AV1003" s="14" t="s">
        <v>77</v>
      </c>
      <c r="AW1003" s="14" t="s">
        <v>31</v>
      </c>
      <c r="AX1003" s="14" t="s">
        <v>69</v>
      </c>
      <c r="AY1003" s="255" t="s">
        <v>161</v>
      </c>
    </row>
    <row r="1004" s="13" customFormat="1">
      <c r="A1004" s="13"/>
      <c r="B1004" s="235"/>
      <c r="C1004" s="236"/>
      <c r="D1004" s="233" t="s">
        <v>178</v>
      </c>
      <c r="E1004" s="237" t="s">
        <v>19</v>
      </c>
      <c r="F1004" s="238" t="s">
        <v>3707</v>
      </c>
      <c r="G1004" s="236"/>
      <c r="H1004" s="239">
        <v>12.569000000000001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178</v>
      </c>
      <c r="AU1004" s="245" t="s">
        <v>79</v>
      </c>
      <c r="AV1004" s="13" t="s">
        <v>79</v>
      </c>
      <c r="AW1004" s="13" t="s">
        <v>31</v>
      </c>
      <c r="AX1004" s="13" t="s">
        <v>69</v>
      </c>
      <c r="AY1004" s="245" t="s">
        <v>161</v>
      </c>
    </row>
    <row r="1005" s="14" customFormat="1">
      <c r="A1005" s="14"/>
      <c r="B1005" s="246"/>
      <c r="C1005" s="247"/>
      <c r="D1005" s="233" t="s">
        <v>178</v>
      </c>
      <c r="E1005" s="248" t="s">
        <v>19</v>
      </c>
      <c r="F1005" s="249" t="s">
        <v>3183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178</v>
      </c>
      <c r="AU1005" s="255" t="s">
        <v>79</v>
      </c>
      <c r="AV1005" s="14" t="s">
        <v>77</v>
      </c>
      <c r="AW1005" s="14" t="s">
        <v>31</v>
      </c>
      <c r="AX1005" s="14" t="s">
        <v>69</v>
      </c>
      <c r="AY1005" s="255" t="s">
        <v>161</v>
      </c>
    </row>
    <row r="1006" s="13" customFormat="1">
      <c r="A1006" s="13"/>
      <c r="B1006" s="235"/>
      <c r="C1006" s="236"/>
      <c r="D1006" s="233" t="s">
        <v>178</v>
      </c>
      <c r="E1006" s="237" t="s">
        <v>19</v>
      </c>
      <c r="F1006" s="238" t="s">
        <v>3707</v>
      </c>
      <c r="G1006" s="236"/>
      <c r="H1006" s="239">
        <v>12.569000000000001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178</v>
      </c>
      <c r="AU1006" s="245" t="s">
        <v>79</v>
      </c>
      <c r="AV1006" s="13" t="s">
        <v>79</v>
      </c>
      <c r="AW1006" s="13" t="s">
        <v>31</v>
      </c>
      <c r="AX1006" s="13" t="s">
        <v>69</v>
      </c>
      <c r="AY1006" s="245" t="s">
        <v>161</v>
      </c>
    </row>
    <row r="1007" s="14" customFormat="1">
      <c r="A1007" s="14"/>
      <c r="B1007" s="246"/>
      <c r="C1007" s="247"/>
      <c r="D1007" s="233" t="s">
        <v>178</v>
      </c>
      <c r="E1007" s="248" t="s">
        <v>19</v>
      </c>
      <c r="F1007" s="249" t="s">
        <v>3185</v>
      </c>
      <c r="G1007" s="247"/>
      <c r="H1007" s="248" t="s">
        <v>19</v>
      </c>
      <c r="I1007" s="250"/>
      <c r="J1007" s="247"/>
      <c r="K1007" s="247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178</v>
      </c>
      <c r="AU1007" s="255" t="s">
        <v>79</v>
      </c>
      <c r="AV1007" s="14" t="s">
        <v>77</v>
      </c>
      <c r="AW1007" s="14" t="s">
        <v>31</v>
      </c>
      <c r="AX1007" s="14" t="s">
        <v>69</v>
      </c>
      <c r="AY1007" s="255" t="s">
        <v>161</v>
      </c>
    </row>
    <row r="1008" s="13" customFormat="1">
      <c r="A1008" s="13"/>
      <c r="B1008" s="235"/>
      <c r="C1008" s="236"/>
      <c r="D1008" s="233" t="s">
        <v>178</v>
      </c>
      <c r="E1008" s="237" t="s">
        <v>19</v>
      </c>
      <c r="F1008" s="238" t="s">
        <v>3707</v>
      </c>
      <c r="G1008" s="236"/>
      <c r="H1008" s="239">
        <v>12.569000000000001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178</v>
      </c>
      <c r="AU1008" s="245" t="s">
        <v>79</v>
      </c>
      <c r="AV1008" s="13" t="s">
        <v>79</v>
      </c>
      <c r="AW1008" s="13" t="s">
        <v>31</v>
      </c>
      <c r="AX1008" s="13" t="s">
        <v>69</v>
      </c>
      <c r="AY1008" s="245" t="s">
        <v>161</v>
      </c>
    </row>
    <row r="1009" s="14" customFormat="1">
      <c r="A1009" s="14"/>
      <c r="B1009" s="246"/>
      <c r="C1009" s="247"/>
      <c r="D1009" s="233" t="s">
        <v>178</v>
      </c>
      <c r="E1009" s="248" t="s">
        <v>19</v>
      </c>
      <c r="F1009" s="249" t="s">
        <v>3186</v>
      </c>
      <c r="G1009" s="247"/>
      <c r="H1009" s="248" t="s">
        <v>19</v>
      </c>
      <c r="I1009" s="250"/>
      <c r="J1009" s="247"/>
      <c r="K1009" s="247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178</v>
      </c>
      <c r="AU1009" s="255" t="s">
        <v>79</v>
      </c>
      <c r="AV1009" s="14" t="s">
        <v>77</v>
      </c>
      <c r="AW1009" s="14" t="s">
        <v>31</v>
      </c>
      <c r="AX1009" s="14" t="s">
        <v>69</v>
      </c>
      <c r="AY1009" s="255" t="s">
        <v>161</v>
      </c>
    </row>
    <row r="1010" s="13" customFormat="1">
      <c r="A1010" s="13"/>
      <c r="B1010" s="235"/>
      <c r="C1010" s="236"/>
      <c r="D1010" s="233" t="s">
        <v>178</v>
      </c>
      <c r="E1010" s="237" t="s">
        <v>19</v>
      </c>
      <c r="F1010" s="238" t="s">
        <v>3707</v>
      </c>
      <c r="G1010" s="236"/>
      <c r="H1010" s="239">
        <v>12.569000000000001</v>
      </c>
      <c r="I1010" s="240"/>
      <c r="J1010" s="236"/>
      <c r="K1010" s="236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178</v>
      </c>
      <c r="AU1010" s="245" t="s">
        <v>79</v>
      </c>
      <c r="AV1010" s="13" t="s">
        <v>79</v>
      </c>
      <c r="AW1010" s="13" t="s">
        <v>31</v>
      </c>
      <c r="AX1010" s="13" t="s">
        <v>69</v>
      </c>
      <c r="AY1010" s="245" t="s">
        <v>161</v>
      </c>
    </row>
    <row r="1011" s="14" customFormat="1">
      <c r="A1011" s="14"/>
      <c r="B1011" s="246"/>
      <c r="C1011" s="247"/>
      <c r="D1011" s="233" t="s">
        <v>178</v>
      </c>
      <c r="E1011" s="248" t="s">
        <v>19</v>
      </c>
      <c r="F1011" s="249" t="s">
        <v>3188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178</v>
      </c>
      <c r="AU1011" s="255" t="s">
        <v>79</v>
      </c>
      <c r="AV1011" s="14" t="s">
        <v>77</v>
      </c>
      <c r="AW1011" s="14" t="s">
        <v>31</v>
      </c>
      <c r="AX1011" s="14" t="s">
        <v>69</v>
      </c>
      <c r="AY1011" s="255" t="s">
        <v>161</v>
      </c>
    </row>
    <row r="1012" s="13" customFormat="1">
      <c r="A1012" s="13"/>
      <c r="B1012" s="235"/>
      <c r="C1012" s="236"/>
      <c r="D1012" s="233" t="s">
        <v>178</v>
      </c>
      <c r="E1012" s="237" t="s">
        <v>19</v>
      </c>
      <c r="F1012" s="238" t="s">
        <v>3707</v>
      </c>
      <c r="G1012" s="236"/>
      <c r="H1012" s="239">
        <v>12.569000000000001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178</v>
      </c>
      <c r="AU1012" s="245" t="s">
        <v>79</v>
      </c>
      <c r="AV1012" s="13" t="s">
        <v>79</v>
      </c>
      <c r="AW1012" s="13" t="s">
        <v>31</v>
      </c>
      <c r="AX1012" s="13" t="s">
        <v>69</v>
      </c>
      <c r="AY1012" s="245" t="s">
        <v>161</v>
      </c>
    </row>
    <row r="1013" s="15" customFormat="1">
      <c r="A1013" s="15"/>
      <c r="B1013" s="256"/>
      <c r="C1013" s="257"/>
      <c r="D1013" s="233" t="s">
        <v>178</v>
      </c>
      <c r="E1013" s="258" t="s">
        <v>19</v>
      </c>
      <c r="F1013" s="259" t="s">
        <v>221</v>
      </c>
      <c r="G1013" s="257"/>
      <c r="H1013" s="260">
        <v>62.844999999999999</v>
      </c>
      <c r="I1013" s="261"/>
      <c r="J1013" s="257"/>
      <c r="K1013" s="257"/>
      <c r="L1013" s="262"/>
      <c r="M1013" s="263"/>
      <c r="N1013" s="264"/>
      <c r="O1013" s="264"/>
      <c r="P1013" s="264"/>
      <c r="Q1013" s="264"/>
      <c r="R1013" s="264"/>
      <c r="S1013" s="264"/>
      <c r="T1013" s="26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6" t="s">
        <v>178</v>
      </c>
      <c r="AU1013" s="266" t="s">
        <v>79</v>
      </c>
      <c r="AV1013" s="15" t="s">
        <v>168</v>
      </c>
      <c r="AW1013" s="15" t="s">
        <v>31</v>
      </c>
      <c r="AX1013" s="15" t="s">
        <v>77</v>
      </c>
      <c r="AY1013" s="266" t="s">
        <v>161</v>
      </c>
    </row>
    <row r="1014" s="2" customFormat="1" ht="16.5" customHeight="1">
      <c r="A1014" s="41"/>
      <c r="B1014" s="42"/>
      <c r="C1014" s="215" t="s">
        <v>1261</v>
      </c>
      <c r="D1014" s="215" t="s">
        <v>163</v>
      </c>
      <c r="E1014" s="216" t="s">
        <v>3708</v>
      </c>
      <c r="F1014" s="217" t="s">
        <v>3709</v>
      </c>
      <c r="G1014" s="218" t="s">
        <v>387</v>
      </c>
      <c r="H1014" s="219">
        <v>8.9000000000000004</v>
      </c>
      <c r="I1014" s="220"/>
      <c r="J1014" s="221">
        <f>ROUND(I1014*H1014,2)</f>
        <v>0</v>
      </c>
      <c r="K1014" s="217" t="s">
        <v>167</v>
      </c>
      <c r="L1014" s="47"/>
      <c r="M1014" s="222" t="s">
        <v>19</v>
      </c>
      <c r="N1014" s="223" t="s">
        <v>40</v>
      </c>
      <c r="O1014" s="87"/>
      <c r="P1014" s="224">
        <f>O1014*H1014</f>
        <v>0</v>
      </c>
      <c r="Q1014" s="224">
        <v>6.9999999999999994E-05</v>
      </c>
      <c r="R1014" s="224">
        <f>Q1014*H1014</f>
        <v>0.00062299999999999996</v>
      </c>
      <c r="S1014" s="224">
        <v>0</v>
      </c>
      <c r="T1014" s="225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26" t="s">
        <v>279</v>
      </c>
      <c r="AT1014" s="226" t="s">
        <v>163</v>
      </c>
      <c r="AU1014" s="226" t="s">
        <v>79</v>
      </c>
      <c r="AY1014" s="20" t="s">
        <v>161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20" t="s">
        <v>77</v>
      </c>
      <c r="BK1014" s="227">
        <f>ROUND(I1014*H1014,2)</f>
        <v>0</v>
      </c>
      <c r="BL1014" s="20" t="s">
        <v>279</v>
      </c>
      <c r="BM1014" s="226" t="s">
        <v>3710</v>
      </c>
    </row>
    <row r="1015" s="2" customFormat="1">
      <c r="A1015" s="41"/>
      <c r="B1015" s="42"/>
      <c r="C1015" s="43"/>
      <c r="D1015" s="228" t="s">
        <v>170</v>
      </c>
      <c r="E1015" s="43"/>
      <c r="F1015" s="229" t="s">
        <v>3711</v>
      </c>
      <c r="G1015" s="43"/>
      <c r="H1015" s="43"/>
      <c r="I1015" s="230"/>
      <c r="J1015" s="43"/>
      <c r="K1015" s="43"/>
      <c r="L1015" s="47"/>
      <c r="M1015" s="231"/>
      <c r="N1015" s="232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170</v>
      </c>
      <c r="AU1015" s="20" t="s">
        <v>79</v>
      </c>
    </row>
    <row r="1016" s="14" customFormat="1">
      <c r="A1016" s="14"/>
      <c r="B1016" s="246"/>
      <c r="C1016" s="247"/>
      <c r="D1016" s="233" t="s">
        <v>178</v>
      </c>
      <c r="E1016" s="248" t="s">
        <v>19</v>
      </c>
      <c r="F1016" s="249" t="s">
        <v>3712</v>
      </c>
      <c r="G1016" s="247"/>
      <c r="H1016" s="248" t="s">
        <v>19</v>
      </c>
      <c r="I1016" s="250"/>
      <c r="J1016" s="247"/>
      <c r="K1016" s="247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178</v>
      </c>
      <c r="AU1016" s="255" t="s">
        <v>79</v>
      </c>
      <c r="AV1016" s="14" t="s">
        <v>77</v>
      </c>
      <c r="AW1016" s="14" t="s">
        <v>31</v>
      </c>
      <c r="AX1016" s="14" t="s">
        <v>69</v>
      </c>
      <c r="AY1016" s="255" t="s">
        <v>161</v>
      </c>
    </row>
    <row r="1017" s="14" customFormat="1">
      <c r="A1017" s="14"/>
      <c r="B1017" s="246"/>
      <c r="C1017" s="247"/>
      <c r="D1017" s="233" t="s">
        <v>178</v>
      </c>
      <c r="E1017" s="248" t="s">
        <v>19</v>
      </c>
      <c r="F1017" s="249" t="s">
        <v>3181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178</v>
      </c>
      <c r="AU1017" s="255" t="s">
        <v>79</v>
      </c>
      <c r="AV1017" s="14" t="s">
        <v>77</v>
      </c>
      <c r="AW1017" s="14" t="s">
        <v>31</v>
      </c>
      <c r="AX1017" s="14" t="s">
        <v>69</v>
      </c>
      <c r="AY1017" s="255" t="s">
        <v>161</v>
      </c>
    </row>
    <row r="1018" s="13" customFormat="1">
      <c r="A1018" s="13"/>
      <c r="B1018" s="235"/>
      <c r="C1018" s="236"/>
      <c r="D1018" s="233" t="s">
        <v>178</v>
      </c>
      <c r="E1018" s="237" t="s">
        <v>19</v>
      </c>
      <c r="F1018" s="238" t="s">
        <v>3661</v>
      </c>
      <c r="G1018" s="236"/>
      <c r="H1018" s="239">
        <v>2.3999999999999999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178</v>
      </c>
      <c r="AU1018" s="245" t="s">
        <v>79</v>
      </c>
      <c r="AV1018" s="13" t="s">
        <v>79</v>
      </c>
      <c r="AW1018" s="13" t="s">
        <v>31</v>
      </c>
      <c r="AX1018" s="13" t="s">
        <v>69</v>
      </c>
      <c r="AY1018" s="245" t="s">
        <v>161</v>
      </c>
    </row>
    <row r="1019" s="14" customFormat="1">
      <c r="A1019" s="14"/>
      <c r="B1019" s="246"/>
      <c r="C1019" s="247"/>
      <c r="D1019" s="233" t="s">
        <v>178</v>
      </c>
      <c r="E1019" s="248" t="s">
        <v>19</v>
      </c>
      <c r="F1019" s="249" t="s">
        <v>3183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178</v>
      </c>
      <c r="AU1019" s="255" t="s">
        <v>79</v>
      </c>
      <c r="AV1019" s="14" t="s">
        <v>77</v>
      </c>
      <c r="AW1019" s="14" t="s">
        <v>31</v>
      </c>
      <c r="AX1019" s="14" t="s">
        <v>69</v>
      </c>
      <c r="AY1019" s="255" t="s">
        <v>161</v>
      </c>
    </row>
    <row r="1020" s="13" customFormat="1">
      <c r="A1020" s="13"/>
      <c r="B1020" s="235"/>
      <c r="C1020" s="236"/>
      <c r="D1020" s="233" t="s">
        <v>178</v>
      </c>
      <c r="E1020" s="237" t="s">
        <v>19</v>
      </c>
      <c r="F1020" s="238" t="s">
        <v>3662</v>
      </c>
      <c r="G1020" s="236"/>
      <c r="H1020" s="239">
        <v>2.2000000000000002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178</v>
      </c>
      <c r="AU1020" s="245" t="s">
        <v>79</v>
      </c>
      <c r="AV1020" s="13" t="s">
        <v>79</v>
      </c>
      <c r="AW1020" s="13" t="s">
        <v>31</v>
      </c>
      <c r="AX1020" s="13" t="s">
        <v>69</v>
      </c>
      <c r="AY1020" s="245" t="s">
        <v>161</v>
      </c>
    </row>
    <row r="1021" s="14" customFormat="1">
      <c r="A1021" s="14"/>
      <c r="B1021" s="246"/>
      <c r="C1021" s="247"/>
      <c r="D1021" s="233" t="s">
        <v>178</v>
      </c>
      <c r="E1021" s="248" t="s">
        <v>19</v>
      </c>
      <c r="F1021" s="249" t="s">
        <v>3185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178</v>
      </c>
      <c r="AU1021" s="255" t="s">
        <v>79</v>
      </c>
      <c r="AV1021" s="14" t="s">
        <v>77</v>
      </c>
      <c r="AW1021" s="14" t="s">
        <v>31</v>
      </c>
      <c r="AX1021" s="14" t="s">
        <v>69</v>
      </c>
      <c r="AY1021" s="255" t="s">
        <v>161</v>
      </c>
    </row>
    <row r="1022" s="13" customFormat="1">
      <c r="A1022" s="13"/>
      <c r="B1022" s="235"/>
      <c r="C1022" s="236"/>
      <c r="D1022" s="233" t="s">
        <v>178</v>
      </c>
      <c r="E1022" s="237" t="s">
        <v>19</v>
      </c>
      <c r="F1022" s="238" t="s">
        <v>3662</v>
      </c>
      <c r="G1022" s="236"/>
      <c r="H1022" s="239">
        <v>2.2000000000000002</v>
      </c>
      <c r="I1022" s="240"/>
      <c r="J1022" s="236"/>
      <c r="K1022" s="236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178</v>
      </c>
      <c r="AU1022" s="245" t="s">
        <v>79</v>
      </c>
      <c r="AV1022" s="13" t="s">
        <v>79</v>
      </c>
      <c r="AW1022" s="13" t="s">
        <v>31</v>
      </c>
      <c r="AX1022" s="13" t="s">
        <v>69</v>
      </c>
      <c r="AY1022" s="245" t="s">
        <v>161</v>
      </c>
    </row>
    <row r="1023" s="14" customFormat="1">
      <c r="A1023" s="14"/>
      <c r="B1023" s="246"/>
      <c r="C1023" s="247"/>
      <c r="D1023" s="233" t="s">
        <v>178</v>
      </c>
      <c r="E1023" s="248" t="s">
        <v>19</v>
      </c>
      <c r="F1023" s="249" t="s">
        <v>3186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178</v>
      </c>
      <c r="AU1023" s="255" t="s">
        <v>79</v>
      </c>
      <c r="AV1023" s="14" t="s">
        <v>77</v>
      </c>
      <c r="AW1023" s="14" t="s">
        <v>31</v>
      </c>
      <c r="AX1023" s="14" t="s">
        <v>69</v>
      </c>
      <c r="AY1023" s="255" t="s">
        <v>161</v>
      </c>
    </row>
    <row r="1024" s="13" customFormat="1">
      <c r="A1024" s="13"/>
      <c r="B1024" s="235"/>
      <c r="C1024" s="236"/>
      <c r="D1024" s="233" t="s">
        <v>178</v>
      </c>
      <c r="E1024" s="237" t="s">
        <v>19</v>
      </c>
      <c r="F1024" s="238" t="s">
        <v>3663</v>
      </c>
      <c r="G1024" s="236"/>
      <c r="H1024" s="239">
        <v>2.2999999999999998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178</v>
      </c>
      <c r="AU1024" s="245" t="s">
        <v>79</v>
      </c>
      <c r="AV1024" s="13" t="s">
        <v>79</v>
      </c>
      <c r="AW1024" s="13" t="s">
        <v>31</v>
      </c>
      <c r="AX1024" s="13" t="s">
        <v>69</v>
      </c>
      <c r="AY1024" s="245" t="s">
        <v>161</v>
      </c>
    </row>
    <row r="1025" s="14" customFormat="1">
      <c r="A1025" s="14"/>
      <c r="B1025" s="246"/>
      <c r="C1025" s="247"/>
      <c r="D1025" s="233" t="s">
        <v>178</v>
      </c>
      <c r="E1025" s="248" t="s">
        <v>19</v>
      </c>
      <c r="F1025" s="249" t="s">
        <v>3188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178</v>
      </c>
      <c r="AU1025" s="255" t="s">
        <v>79</v>
      </c>
      <c r="AV1025" s="14" t="s">
        <v>77</v>
      </c>
      <c r="AW1025" s="14" t="s">
        <v>31</v>
      </c>
      <c r="AX1025" s="14" t="s">
        <v>69</v>
      </c>
      <c r="AY1025" s="255" t="s">
        <v>161</v>
      </c>
    </row>
    <row r="1026" s="13" customFormat="1">
      <c r="A1026" s="13"/>
      <c r="B1026" s="235"/>
      <c r="C1026" s="236"/>
      <c r="D1026" s="233" t="s">
        <v>178</v>
      </c>
      <c r="E1026" s="237" t="s">
        <v>19</v>
      </c>
      <c r="F1026" s="238" t="s">
        <v>3664</v>
      </c>
      <c r="G1026" s="236"/>
      <c r="H1026" s="239">
        <v>0.20000000000000001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178</v>
      </c>
      <c r="AU1026" s="245" t="s">
        <v>79</v>
      </c>
      <c r="AV1026" s="13" t="s">
        <v>79</v>
      </c>
      <c r="AW1026" s="13" t="s">
        <v>31</v>
      </c>
      <c r="AX1026" s="13" t="s">
        <v>69</v>
      </c>
      <c r="AY1026" s="245" t="s">
        <v>161</v>
      </c>
    </row>
    <row r="1027" s="13" customFormat="1">
      <c r="A1027" s="13"/>
      <c r="B1027" s="235"/>
      <c r="C1027" s="236"/>
      <c r="D1027" s="233" t="s">
        <v>178</v>
      </c>
      <c r="E1027" s="237" t="s">
        <v>19</v>
      </c>
      <c r="F1027" s="238" t="s">
        <v>3665</v>
      </c>
      <c r="G1027" s="236"/>
      <c r="H1027" s="239">
        <v>-0.40000000000000002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178</v>
      </c>
      <c r="AU1027" s="245" t="s">
        <v>79</v>
      </c>
      <c r="AV1027" s="13" t="s">
        <v>79</v>
      </c>
      <c r="AW1027" s="13" t="s">
        <v>31</v>
      </c>
      <c r="AX1027" s="13" t="s">
        <v>69</v>
      </c>
      <c r="AY1027" s="245" t="s">
        <v>161</v>
      </c>
    </row>
    <row r="1028" s="15" customFormat="1">
      <c r="A1028" s="15"/>
      <c r="B1028" s="256"/>
      <c r="C1028" s="257"/>
      <c r="D1028" s="233" t="s">
        <v>178</v>
      </c>
      <c r="E1028" s="258" t="s">
        <v>19</v>
      </c>
      <c r="F1028" s="259" t="s">
        <v>221</v>
      </c>
      <c r="G1028" s="257"/>
      <c r="H1028" s="260">
        <v>8.9000000000000004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6" t="s">
        <v>178</v>
      </c>
      <c r="AU1028" s="266" t="s">
        <v>79</v>
      </c>
      <c r="AV1028" s="15" t="s">
        <v>168</v>
      </c>
      <c r="AW1028" s="15" t="s">
        <v>31</v>
      </c>
      <c r="AX1028" s="15" t="s">
        <v>77</v>
      </c>
      <c r="AY1028" s="266" t="s">
        <v>161</v>
      </c>
    </row>
    <row r="1029" s="2" customFormat="1" ht="16.5" customHeight="1">
      <c r="A1029" s="41"/>
      <c r="B1029" s="42"/>
      <c r="C1029" s="215" t="s">
        <v>1266</v>
      </c>
      <c r="D1029" s="215" t="s">
        <v>163</v>
      </c>
      <c r="E1029" s="216" t="s">
        <v>3713</v>
      </c>
      <c r="F1029" s="217" t="s">
        <v>3714</v>
      </c>
      <c r="G1029" s="218" t="s">
        <v>387</v>
      </c>
      <c r="H1029" s="219">
        <v>8.9000000000000004</v>
      </c>
      <c r="I1029" s="220"/>
      <c r="J1029" s="221">
        <f>ROUND(I1029*H1029,2)</f>
        <v>0</v>
      </c>
      <c r="K1029" s="217" t="s">
        <v>167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6.0000000000000002E-05</v>
      </c>
      <c r="R1029" s="224">
        <f>Q1029*H1029</f>
        <v>0.00053400000000000008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279</v>
      </c>
      <c r="AT1029" s="226" t="s">
        <v>163</v>
      </c>
      <c r="AU1029" s="226" t="s">
        <v>79</v>
      </c>
      <c r="AY1029" s="20" t="s">
        <v>161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77</v>
      </c>
      <c r="BK1029" s="227">
        <f>ROUND(I1029*H1029,2)</f>
        <v>0</v>
      </c>
      <c r="BL1029" s="20" t="s">
        <v>279</v>
      </c>
      <c r="BM1029" s="226" t="s">
        <v>3715</v>
      </c>
    </row>
    <row r="1030" s="2" customFormat="1">
      <c r="A1030" s="41"/>
      <c r="B1030" s="42"/>
      <c r="C1030" s="43"/>
      <c r="D1030" s="228" t="s">
        <v>170</v>
      </c>
      <c r="E1030" s="43"/>
      <c r="F1030" s="229" t="s">
        <v>3716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170</v>
      </c>
      <c r="AU1030" s="20" t="s">
        <v>79</v>
      </c>
    </row>
    <row r="1031" s="14" customFormat="1">
      <c r="A1031" s="14"/>
      <c r="B1031" s="246"/>
      <c r="C1031" s="247"/>
      <c r="D1031" s="233" t="s">
        <v>178</v>
      </c>
      <c r="E1031" s="248" t="s">
        <v>19</v>
      </c>
      <c r="F1031" s="249" t="s">
        <v>3712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178</v>
      </c>
      <c r="AU1031" s="255" t="s">
        <v>79</v>
      </c>
      <c r="AV1031" s="14" t="s">
        <v>77</v>
      </c>
      <c r="AW1031" s="14" t="s">
        <v>31</v>
      </c>
      <c r="AX1031" s="14" t="s">
        <v>69</v>
      </c>
      <c r="AY1031" s="255" t="s">
        <v>161</v>
      </c>
    </row>
    <row r="1032" s="14" customFormat="1">
      <c r="A1032" s="14"/>
      <c r="B1032" s="246"/>
      <c r="C1032" s="247"/>
      <c r="D1032" s="233" t="s">
        <v>178</v>
      </c>
      <c r="E1032" s="248" t="s">
        <v>19</v>
      </c>
      <c r="F1032" s="249" t="s">
        <v>3181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178</v>
      </c>
      <c r="AU1032" s="255" t="s">
        <v>79</v>
      </c>
      <c r="AV1032" s="14" t="s">
        <v>77</v>
      </c>
      <c r="AW1032" s="14" t="s">
        <v>31</v>
      </c>
      <c r="AX1032" s="14" t="s">
        <v>69</v>
      </c>
      <c r="AY1032" s="255" t="s">
        <v>161</v>
      </c>
    </row>
    <row r="1033" s="13" customFormat="1">
      <c r="A1033" s="13"/>
      <c r="B1033" s="235"/>
      <c r="C1033" s="236"/>
      <c r="D1033" s="233" t="s">
        <v>178</v>
      </c>
      <c r="E1033" s="237" t="s">
        <v>19</v>
      </c>
      <c r="F1033" s="238" t="s">
        <v>3661</v>
      </c>
      <c r="G1033" s="236"/>
      <c r="H1033" s="239">
        <v>2.3999999999999999</v>
      </c>
      <c r="I1033" s="240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178</v>
      </c>
      <c r="AU1033" s="245" t="s">
        <v>79</v>
      </c>
      <c r="AV1033" s="13" t="s">
        <v>79</v>
      </c>
      <c r="AW1033" s="13" t="s">
        <v>31</v>
      </c>
      <c r="AX1033" s="13" t="s">
        <v>69</v>
      </c>
      <c r="AY1033" s="245" t="s">
        <v>161</v>
      </c>
    </row>
    <row r="1034" s="14" customFormat="1">
      <c r="A1034" s="14"/>
      <c r="B1034" s="246"/>
      <c r="C1034" s="247"/>
      <c r="D1034" s="233" t="s">
        <v>178</v>
      </c>
      <c r="E1034" s="248" t="s">
        <v>19</v>
      </c>
      <c r="F1034" s="249" t="s">
        <v>3183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178</v>
      </c>
      <c r="AU1034" s="255" t="s">
        <v>79</v>
      </c>
      <c r="AV1034" s="14" t="s">
        <v>77</v>
      </c>
      <c r="AW1034" s="14" t="s">
        <v>31</v>
      </c>
      <c r="AX1034" s="14" t="s">
        <v>69</v>
      </c>
      <c r="AY1034" s="255" t="s">
        <v>161</v>
      </c>
    </row>
    <row r="1035" s="13" customFormat="1">
      <c r="A1035" s="13"/>
      <c r="B1035" s="235"/>
      <c r="C1035" s="236"/>
      <c r="D1035" s="233" t="s">
        <v>178</v>
      </c>
      <c r="E1035" s="237" t="s">
        <v>19</v>
      </c>
      <c r="F1035" s="238" t="s">
        <v>3662</v>
      </c>
      <c r="G1035" s="236"/>
      <c r="H1035" s="239">
        <v>2.2000000000000002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178</v>
      </c>
      <c r="AU1035" s="245" t="s">
        <v>79</v>
      </c>
      <c r="AV1035" s="13" t="s">
        <v>79</v>
      </c>
      <c r="AW1035" s="13" t="s">
        <v>31</v>
      </c>
      <c r="AX1035" s="13" t="s">
        <v>69</v>
      </c>
      <c r="AY1035" s="245" t="s">
        <v>161</v>
      </c>
    </row>
    <row r="1036" s="14" customFormat="1">
      <c r="A1036" s="14"/>
      <c r="B1036" s="246"/>
      <c r="C1036" s="247"/>
      <c r="D1036" s="233" t="s">
        <v>178</v>
      </c>
      <c r="E1036" s="248" t="s">
        <v>19</v>
      </c>
      <c r="F1036" s="249" t="s">
        <v>3185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178</v>
      </c>
      <c r="AU1036" s="255" t="s">
        <v>79</v>
      </c>
      <c r="AV1036" s="14" t="s">
        <v>77</v>
      </c>
      <c r="AW1036" s="14" t="s">
        <v>31</v>
      </c>
      <c r="AX1036" s="14" t="s">
        <v>69</v>
      </c>
      <c r="AY1036" s="255" t="s">
        <v>161</v>
      </c>
    </row>
    <row r="1037" s="13" customFormat="1">
      <c r="A1037" s="13"/>
      <c r="B1037" s="235"/>
      <c r="C1037" s="236"/>
      <c r="D1037" s="233" t="s">
        <v>178</v>
      </c>
      <c r="E1037" s="237" t="s">
        <v>19</v>
      </c>
      <c r="F1037" s="238" t="s">
        <v>3662</v>
      </c>
      <c r="G1037" s="236"/>
      <c r="H1037" s="239">
        <v>2.2000000000000002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178</v>
      </c>
      <c r="AU1037" s="245" t="s">
        <v>79</v>
      </c>
      <c r="AV1037" s="13" t="s">
        <v>79</v>
      </c>
      <c r="AW1037" s="13" t="s">
        <v>31</v>
      </c>
      <c r="AX1037" s="13" t="s">
        <v>69</v>
      </c>
      <c r="AY1037" s="245" t="s">
        <v>161</v>
      </c>
    </row>
    <row r="1038" s="14" customFormat="1">
      <c r="A1038" s="14"/>
      <c r="B1038" s="246"/>
      <c r="C1038" s="247"/>
      <c r="D1038" s="233" t="s">
        <v>178</v>
      </c>
      <c r="E1038" s="248" t="s">
        <v>19</v>
      </c>
      <c r="F1038" s="249" t="s">
        <v>3186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178</v>
      </c>
      <c r="AU1038" s="255" t="s">
        <v>79</v>
      </c>
      <c r="AV1038" s="14" t="s">
        <v>77</v>
      </c>
      <c r="AW1038" s="14" t="s">
        <v>31</v>
      </c>
      <c r="AX1038" s="14" t="s">
        <v>69</v>
      </c>
      <c r="AY1038" s="255" t="s">
        <v>161</v>
      </c>
    </row>
    <row r="1039" s="13" customFormat="1">
      <c r="A1039" s="13"/>
      <c r="B1039" s="235"/>
      <c r="C1039" s="236"/>
      <c r="D1039" s="233" t="s">
        <v>178</v>
      </c>
      <c r="E1039" s="237" t="s">
        <v>19</v>
      </c>
      <c r="F1039" s="238" t="s">
        <v>3663</v>
      </c>
      <c r="G1039" s="236"/>
      <c r="H1039" s="239">
        <v>2.2999999999999998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178</v>
      </c>
      <c r="AU1039" s="245" t="s">
        <v>79</v>
      </c>
      <c r="AV1039" s="13" t="s">
        <v>79</v>
      </c>
      <c r="AW1039" s="13" t="s">
        <v>31</v>
      </c>
      <c r="AX1039" s="13" t="s">
        <v>69</v>
      </c>
      <c r="AY1039" s="245" t="s">
        <v>161</v>
      </c>
    </row>
    <row r="1040" s="14" customFormat="1">
      <c r="A1040" s="14"/>
      <c r="B1040" s="246"/>
      <c r="C1040" s="247"/>
      <c r="D1040" s="233" t="s">
        <v>178</v>
      </c>
      <c r="E1040" s="248" t="s">
        <v>19</v>
      </c>
      <c r="F1040" s="249" t="s">
        <v>3188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178</v>
      </c>
      <c r="AU1040" s="255" t="s">
        <v>79</v>
      </c>
      <c r="AV1040" s="14" t="s">
        <v>77</v>
      </c>
      <c r="AW1040" s="14" t="s">
        <v>31</v>
      </c>
      <c r="AX1040" s="14" t="s">
        <v>69</v>
      </c>
      <c r="AY1040" s="255" t="s">
        <v>161</v>
      </c>
    </row>
    <row r="1041" s="13" customFormat="1">
      <c r="A1041" s="13"/>
      <c r="B1041" s="235"/>
      <c r="C1041" s="236"/>
      <c r="D1041" s="233" t="s">
        <v>178</v>
      </c>
      <c r="E1041" s="237" t="s">
        <v>19</v>
      </c>
      <c r="F1041" s="238" t="s">
        <v>3664</v>
      </c>
      <c r="G1041" s="236"/>
      <c r="H1041" s="239">
        <v>0.20000000000000001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178</v>
      </c>
      <c r="AU1041" s="245" t="s">
        <v>79</v>
      </c>
      <c r="AV1041" s="13" t="s">
        <v>79</v>
      </c>
      <c r="AW1041" s="13" t="s">
        <v>31</v>
      </c>
      <c r="AX1041" s="13" t="s">
        <v>69</v>
      </c>
      <c r="AY1041" s="245" t="s">
        <v>161</v>
      </c>
    </row>
    <row r="1042" s="13" customFormat="1">
      <c r="A1042" s="13"/>
      <c r="B1042" s="235"/>
      <c r="C1042" s="236"/>
      <c r="D1042" s="233" t="s">
        <v>178</v>
      </c>
      <c r="E1042" s="237" t="s">
        <v>19</v>
      </c>
      <c r="F1042" s="238" t="s">
        <v>3665</v>
      </c>
      <c r="G1042" s="236"/>
      <c r="H1042" s="239">
        <v>-0.40000000000000002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178</v>
      </c>
      <c r="AU1042" s="245" t="s">
        <v>79</v>
      </c>
      <c r="AV1042" s="13" t="s">
        <v>79</v>
      </c>
      <c r="AW1042" s="13" t="s">
        <v>31</v>
      </c>
      <c r="AX1042" s="13" t="s">
        <v>69</v>
      </c>
      <c r="AY1042" s="245" t="s">
        <v>161</v>
      </c>
    </row>
    <row r="1043" s="15" customFormat="1">
      <c r="A1043" s="15"/>
      <c r="B1043" s="256"/>
      <c r="C1043" s="257"/>
      <c r="D1043" s="233" t="s">
        <v>178</v>
      </c>
      <c r="E1043" s="258" t="s">
        <v>19</v>
      </c>
      <c r="F1043" s="259" t="s">
        <v>221</v>
      </c>
      <c r="G1043" s="257"/>
      <c r="H1043" s="260">
        <v>8.9000000000000004</v>
      </c>
      <c r="I1043" s="261"/>
      <c r="J1043" s="257"/>
      <c r="K1043" s="257"/>
      <c r="L1043" s="262"/>
      <c r="M1043" s="263"/>
      <c r="N1043" s="264"/>
      <c r="O1043" s="264"/>
      <c r="P1043" s="264"/>
      <c r="Q1043" s="264"/>
      <c r="R1043" s="264"/>
      <c r="S1043" s="264"/>
      <c r="T1043" s="26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6" t="s">
        <v>178</v>
      </c>
      <c r="AU1043" s="266" t="s">
        <v>79</v>
      </c>
      <c r="AV1043" s="15" t="s">
        <v>168</v>
      </c>
      <c r="AW1043" s="15" t="s">
        <v>31</v>
      </c>
      <c r="AX1043" s="15" t="s">
        <v>77</v>
      </c>
      <c r="AY1043" s="266" t="s">
        <v>161</v>
      </c>
    </row>
    <row r="1044" s="2" customFormat="1" ht="24.15" customHeight="1">
      <c r="A1044" s="41"/>
      <c r="B1044" s="42"/>
      <c r="C1044" s="215" t="s">
        <v>1271</v>
      </c>
      <c r="D1044" s="215" t="s">
        <v>163</v>
      </c>
      <c r="E1044" s="216" t="s">
        <v>3717</v>
      </c>
      <c r="F1044" s="217" t="s">
        <v>3718</v>
      </c>
      <c r="G1044" s="218" t="s">
        <v>166</v>
      </c>
      <c r="H1044" s="219">
        <v>11.52</v>
      </c>
      <c r="I1044" s="220"/>
      <c r="J1044" s="221">
        <f>ROUND(I1044*H1044,2)</f>
        <v>0</v>
      </c>
      <c r="K1044" s="217" t="s">
        <v>167</v>
      </c>
      <c r="L1044" s="47"/>
      <c r="M1044" s="222" t="s">
        <v>19</v>
      </c>
      <c r="N1044" s="223" t="s">
        <v>40</v>
      </c>
      <c r="O1044" s="87"/>
      <c r="P1044" s="224">
        <f>O1044*H1044</f>
        <v>0</v>
      </c>
      <c r="Q1044" s="224">
        <v>0.024240000000000001</v>
      </c>
      <c r="R1044" s="224">
        <f>Q1044*H1044</f>
        <v>0.27924480000000002</v>
      </c>
      <c r="S1044" s="224">
        <v>0</v>
      </c>
      <c r="T1044" s="225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6" t="s">
        <v>279</v>
      </c>
      <c r="AT1044" s="226" t="s">
        <v>163</v>
      </c>
      <c r="AU1044" s="226" t="s">
        <v>79</v>
      </c>
      <c r="AY1044" s="20" t="s">
        <v>161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20" t="s">
        <v>77</v>
      </c>
      <c r="BK1044" s="227">
        <f>ROUND(I1044*H1044,2)</f>
        <v>0</v>
      </c>
      <c r="BL1044" s="20" t="s">
        <v>279</v>
      </c>
      <c r="BM1044" s="226" t="s">
        <v>3719</v>
      </c>
    </row>
    <row r="1045" s="2" customFormat="1">
      <c r="A1045" s="41"/>
      <c r="B1045" s="42"/>
      <c r="C1045" s="43"/>
      <c r="D1045" s="228" t="s">
        <v>170</v>
      </c>
      <c r="E1045" s="43"/>
      <c r="F1045" s="229" t="s">
        <v>3720</v>
      </c>
      <c r="G1045" s="43"/>
      <c r="H1045" s="43"/>
      <c r="I1045" s="230"/>
      <c r="J1045" s="43"/>
      <c r="K1045" s="43"/>
      <c r="L1045" s="47"/>
      <c r="M1045" s="231"/>
      <c r="N1045" s="232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170</v>
      </c>
      <c r="AU1045" s="20" t="s">
        <v>79</v>
      </c>
    </row>
    <row r="1046" s="14" customFormat="1">
      <c r="A1046" s="14"/>
      <c r="B1046" s="246"/>
      <c r="C1046" s="247"/>
      <c r="D1046" s="233" t="s">
        <v>178</v>
      </c>
      <c r="E1046" s="248" t="s">
        <v>19</v>
      </c>
      <c r="F1046" s="249" t="s">
        <v>3721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178</v>
      </c>
      <c r="AU1046" s="255" t="s">
        <v>79</v>
      </c>
      <c r="AV1046" s="14" t="s">
        <v>77</v>
      </c>
      <c r="AW1046" s="14" t="s">
        <v>31</v>
      </c>
      <c r="AX1046" s="14" t="s">
        <v>69</v>
      </c>
      <c r="AY1046" s="255" t="s">
        <v>161</v>
      </c>
    </row>
    <row r="1047" s="14" customFormat="1">
      <c r="A1047" s="14"/>
      <c r="B1047" s="246"/>
      <c r="C1047" s="247"/>
      <c r="D1047" s="233" t="s">
        <v>178</v>
      </c>
      <c r="E1047" s="248" t="s">
        <v>19</v>
      </c>
      <c r="F1047" s="249" t="s">
        <v>3722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178</v>
      </c>
      <c r="AU1047" s="255" t="s">
        <v>79</v>
      </c>
      <c r="AV1047" s="14" t="s">
        <v>77</v>
      </c>
      <c r="AW1047" s="14" t="s">
        <v>31</v>
      </c>
      <c r="AX1047" s="14" t="s">
        <v>69</v>
      </c>
      <c r="AY1047" s="255" t="s">
        <v>161</v>
      </c>
    </row>
    <row r="1048" s="13" customFormat="1">
      <c r="A1048" s="13"/>
      <c r="B1048" s="235"/>
      <c r="C1048" s="236"/>
      <c r="D1048" s="233" t="s">
        <v>178</v>
      </c>
      <c r="E1048" s="237" t="s">
        <v>19</v>
      </c>
      <c r="F1048" s="238" t="s">
        <v>3723</v>
      </c>
      <c r="G1048" s="236"/>
      <c r="H1048" s="239">
        <v>4.3200000000000003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178</v>
      </c>
      <c r="AU1048" s="245" t="s">
        <v>79</v>
      </c>
      <c r="AV1048" s="13" t="s">
        <v>79</v>
      </c>
      <c r="AW1048" s="13" t="s">
        <v>31</v>
      </c>
      <c r="AX1048" s="13" t="s">
        <v>69</v>
      </c>
      <c r="AY1048" s="245" t="s">
        <v>161</v>
      </c>
    </row>
    <row r="1049" s="14" customFormat="1">
      <c r="A1049" s="14"/>
      <c r="B1049" s="246"/>
      <c r="C1049" s="247"/>
      <c r="D1049" s="233" t="s">
        <v>178</v>
      </c>
      <c r="E1049" s="248" t="s">
        <v>19</v>
      </c>
      <c r="F1049" s="249" t="s">
        <v>3724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178</v>
      </c>
      <c r="AU1049" s="255" t="s">
        <v>79</v>
      </c>
      <c r="AV1049" s="14" t="s">
        <v>77</v>
      </c>
      <c r="AW1049" s="14" t="s">
        <v>31</v>
      </c>
      <c r="AX1049" s="14" t="s">
        <v>69</v>
      </c>
      <c r="AY1049" s="255" t="s">
        <v>161</v>
      </c>
    </row>
    <row r="1050" s="13" customFormat="1">
      <c r="A1050" s="13"/>
      <c r="B1050" s="235"/>
      <c r="C1050" s="236"/>
      <c r="D1050" s="233" t="s">
        <v>178</v>
      </c>
      <c r="E1050" s="237" t="s">
        <v>19</v>
      </c>
      <c r="F1050" s="238" t="s">
        <v>3725</v>
      </c>
      <c r="G1050" s="236"/>
      <c r="H1050" s="239">
        <v>7.2000000000000002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178</v>
      </c>
      <c r="AU1050" s="245" t="s">
        <v>79</v>
      </c>
      <c r="AV1050" s="13" t="s">
        <v>79</v>
      </c>
      <c r="AW1050" s="13" t="s">
        <v>31</v>
      </c>
      <c r="AX1050" s="13" t="s">
        <v>69</v>
      </c>
      <c r="AY1050" s="245" t="s">
        <v>161</v>
      </c>
    </row>
    <row r="1051" s="15" customFormat="1">
      <c r="A1051" s="15"/>
      <c r="B1051" s="256"/>
      <c r="C1051" s="257"/>
      <c r="D1051" s="233" t="s">
        <v>178</v>
      </c>
      <c r="E1051" s="258" t="s">
        <v>19</v>
      </c>
      <c r="F1051" s="259" t="s">
        <v>221</v>
      </c>
      <c r="G1051" s="257"/>
      <c r="H1051" s="260">
        <v>11.52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178</v>
      </c>
      <c r="AU1051" s="266" t="s">
        <v>79</v>
      </c>
      <c r="AV1051" s="15" t="s">
        <v>168</v>
      </c>
      <c r="AW1051" s="15" t="s">
        <v>31</v>
      </c>
      <c r="AX1051" s="15" t="s">
        <v>77</v>
      </c>
      <c r="AY1051" s="266" t="s">
        <v>161</v>
      </c>
    </row>
    <row r="1052" s="2" customFormat="1" ht="16.5" customHeight="1">
      <c r="A1052" s="41"/>
      <c r="B1052" s="42"/>
      <c r="C1052" s="215" t="s">
        <v>1278</v>
      </c>
      <c r="D1052" s="215" t="s">
        <v>163</v>
      </c>
      <c r="E1052" s="216" t="s">
        <v>3726</v>
      </c>
      <c r="F1052" s="217" t="s">
        <v>3727</v>
      </c>
      <c r="G1052" s="218" t="s">
        <v>166</v>
      </c>
      <c r="H1052" s="219">
        <v>0.90000000000000002</v>
      </c>
      <c r="I1052" s="220"/>
      <c r="J1052" s="221">
        <f>ROUND(I1052*H1052,2)</f>
        <v>0</v>
      </c>
      <c r="K1052" s="217" t="s">
        <v>167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0</v>
      </c>
      <c r="R1052" s="224">
        <f>Q1052*H1052</f>
        <v>0</v>
      </c>
      <c r="S1052" s="224">
        <v>0.023800000000000002</v>
      </c>
      <c r="T1052" s="225">
        <f>S1052*H1052</f>
        <v>0.021420000000000002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279</v>
      </c>
      <c r="AT1052" s="226" t="s">
        <v>163</v>
      </c>
      <c r="AU1052" s="226" t="s">
        <v>79</v>
      </c>
      <c r="AY1052" s="20" t="s">
        <v>161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279</v>
      </c>
      <c r="BM1052" s="226" t="s">
        <v>3728</v>
      </c>
    </row>
    <row r="1053" s="2" customFormat="1">
      <c r="A1053" s="41"/>
      <c r="B1053" s="42"/>
      <c r="C1053" s="43"/>
      <c r="D1053" s="228" t="s">
        <v>170</v>
      </c>
      <c r="E1053" s="43"/>
      <c r="F1053" s="229" t="s">
        <v>3729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170</v>
      </c>
      <c r="AU1053" s="20" t="s">
        <v>79</v>
      </c>
    </row>
    <row r="1054" s="14" customFormat="1">
      <c r="A1054" s="14"/>
      <c r="B1054" s="246"/>
      <c r="C1054" s="247"/>
      <c r="D1054" s="233" t="s">
        <v>178</v>
      </c>
      <c r="E1054" s="248" t="s">
        <v>19</v>
      </c>
      <c r="F1054" s="249" t="s">
        <v>3730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178</v>
      </c>
      <c r="AU1054" s="255" t="s">
        <v>79</v>
      </c>
      <c r="AV1054" s="14" t="s">
        <v>77</v>
      </c>
      <c r="AW1054" s="14" t="s">
        <v>31</v>
      </c>
      <c r="AX1054" s="14" t="s">
        <v>69</v>
      </c>
      <c r="AY1054" s="255" t="s">
        <v>161</v>
      </c>
    </row>
    <row r="1055" s="13" customFormat="1">
      <c r="A1055" s="13"/>
      <c r="B1055" s="235"/>
      <c r="C1055" s="236"/>
      <c r="D1055" s="233" t="s">
        <v>178</v>
      </c>
      <c r="E1055" s="237" t="s">
        <v>19</v>
      </c>
      <c r="F1055" s="238" t="s">
        <v>3731</v>
      </c>
      <c r="G1055" s="236"/>
      <c r="H1055" s="239">
        <v>3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178</v>
      </c>
      <c r="AU1055" s="245" t="s">
        <v>79</v>
      </c>
      <c r="AV1055" s="13" t="s">
        <v>79</v>
      </c>
      <c r="AW1055" s="13" t="s">
        <v>31</v>
      </c>
      <c r="AX1055" s="13" t="s">
        <v>69</v>
      </c>
      <c r="AY1055" s="245" t="s">
        <v>161</v>
      </c>
    </row>
    <row r="1056" s="13" customFormat="1">
      <c r="A1056" s="13"/>
      <c r="B1056" s="235"/>
      <c r="C1056" s="236"/>
      <c r="D1056" s="233" t="s">
        <v>178</v>
      </c>
      <c r="E1056" s="237" t="s">
        <v>19</v>
      </c>
      <c r="F1056" s="238" t="s">
        <v>3732</v>
      </c>
      <c r="G1056" s="236"/>
      <c r="H1056" s="239">
        <v>-2.1000000000000001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178</v>
      </c>
      <c r="AU1056" s="245" t="s">
        <v>79</v>
      </c>
      <c r="AV1056" s="13" t="s">
        <v>79</v>
      </c>
      <c r="AW1056" s="13" t="s">
        <v>31</v>
      </c>
      <c r="AX1056" s="13" t="s">
        <v>69</v>
      </c>
      <c r="AY1056" s="245" t="s">
        <v>161</v>
      </c>
    </row>
    <row r="1057" s="15" customFormat="1">
      <c r="A1057" s="15"/>
      <c r="B1057" s="256"/>
      <c r="C1057" s="257"/>
      <c r="D1057" s="233" t="s">
        <v>178</v>
      </c>
      <c r="E1057" s="258" t="s">
        <v>19</v>
      </c>
      <c r="F1057" s="259" t="s">
        <v>221</v>
      </c>
      <c r="G1057" s="257"/>
      <c r="H1057" s="260">
        <v>0.90000000000000002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178</v>
      </c>
      <c r="AU1057" s="266" t="s">
        <v>79</v>
      </c>
      <c r="AV1057" s="15" t="s">
        <v>168</v>
      </c>
      <c r="AW1057" s="15" t="s">
        <v>31</v>
      </c>
      <c r="AX1057" s="15" t="s">
        <v>77</v>
      </c>
      <c r="AY1057" s="266" t="s">
        <v>161</v>
      </c>
    </row>
    <row r="1058" s="2" customFormat="1" ht="16.5" customHeight="1">
      <c r="A1058" s="41"/>
      <c r="B1058" s="42"/>
      <c r="C1058" s="215" t="s">
        <v>1283</v>
      </c>
      <c r="D1058" s="215" t="s">
        <v>163</v>
      </c>
      <c r="E1058" s="216" t="s">
        <v>3726</v>
      </c>
      <c r="F1058" s="217" t="s">
        <v>3727</v>
      </c>
      <c r="G1058" s="218" t="s">
        <v>166</v>
      </c>
      <c r="H1058" s="219">
        <v>1.1000000000000001</v>
      </c>
      <c r="I1058" s="220"/>
      <c r="J1058" s="221">
        <f>ROUND(I1058*H1058,2)</f>
        <v>0</v>
      </c>
      <c r="K1058" s="217" t="s">
        <v>167</v>
      </c>
      <c r="L1058" s="47"/>
      <c r="M1058" s="222" t="s">
        <v>19</v>
      </c>
      <c r="N1058" s="223" t="s">
        <v>40</v>
      </c>
      <c r="O1058" s="87"/>
      <c r="P1058" s="224">
        <f>O1058*H1058</f>
        <v>0</v>
      </c>
      <c r="Q1058" s="224">
        <v>0</v>
      </c>
      <c r="R1058" s="224">
        <f>Q1058*H1058</f>
        <v>0</v>
      </c>
      <c r="S1058" s="224">
        <v>0.023800000000000002</v>
      </c>
      <c r="T1058" s="225">
        <f>S1058*H1058</f>
        <v>0.026180000000000005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279</v>
      </c>
      <c r="AT1058" s="226" t="s">
        <v>163</v>
      </c>
      <c r="AU1058" s="226" t="s">
        <v>79</v>
      </c>
      <c r="AY1058" s="20" t="s">
        <v>161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77</v>
      </c>
      <c r="BK1058" s="227">
        <f>ROUND(I1058*H1058,2)</f>
        <v>0</v>
      </c>
      <c r="BL1058" s="20" t="s">
        <v>279</v>
      </c>
      <c r="BM1058" s="226" t="s">
        <v>3733</v>
      </c>
    </row>
    <row r="1059" s="2" customFormat="1">
      <c r="A1059" s="41"/>
      <c r="B1059" s="42"/>
      <c r="C1059" s="43"/>
      <c r="D1059" s="228" t="s">
        <v>170</v>
      </c>
      <c r="E1059" s="43"/>
      <c r="F1059" s="229" t="s">
        <v>3729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170</v>
      </c>
      <c r="AU1059" s="20" t="s">
        <v>79</v>
      </c>
    </row>
    <row r="1060" s="14" customFormat="1">
      <c r="A1060" s="14"/>
      <c r="B1060" s="246"/>
      <c r="C1060" s="247"/>
      <c r="D1060" s="233" t="s">
        <v>178</v>
      </c>
      <c r="E1060" s="248" t="s">
        <v>19</v>
      </c>
      <c r="F1060" s="249" t="s">
        <v>3734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178</v>
      </c>
      <c r="AU1060" s="255" t="s">
        <v>79</v>
      </c>
      <c r="AV1060" s="14" t="s">
        <v>77</v>
      </c>
      <c r="AW1060" s="14" t="s">
        <v>31</v>
      </c>
      <c r="AX1060" s="14" t="s">
        <v>69</v>
      </c>
      <c r="AY1060" s="255" t="s">
        <v>161</v>
      </c>
    </row>
    <row r="1061" s="13" customFormat="1">
      <c r="A1061" s="13"/>
      <c r="B1061" s="235"/>
      <c r="C1061" s="236"/>
      <c r="D1061" s="233" t="s">
        <v>178</v>
      </c>
      <c r="E1061" s="237" t="s">
        <v>19</v>
      </c>
      <c r="F1061" s="238" t="s">
        <v>3735</v>
      </c>
      <c r="G1061" s="236"/>
      <c r="H1061" s="239">
        <v>1.1000000000000001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178</v>
      </c>
      <c r="AU1061" s="245" t="s">
        <v>79</v>
      </c>
      <c r="AV1061" s="13" t="s">
        <v>79</v>
      </c>
      <c r="AW1061" s="13" t="s">
        <v>31</v>
      </c>
      <c r="AX1061" s="13" t="s">
        <v>69</v>
      </c>
      <c r="AY1061" s="245" t="s">
        <v>161</v>
      </c>
    </row>
    <row r="1062" s="15" customFormat="1">
      <c r="A1062" s="15"/>
      <c r="B1062" s="256"/>
      <c r="C1062" s="257"/>
      <c r="D1062" s="233" t="s">
        <v>178</v>
      </c>
      <c r="E1062" s="258" t="s">
        <v>19</v>
      </c>
      <c r="F1062" s="259" t="s">
        <v>221</v>
      </c>
      <c r="G1062" s="257"/>
      <c r="H1062" s="260">
        <v>1.1000000000000001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6" t="s">
        <v>178</v>
      </c>
      <c r="AU1062" s="266" t="s">
        <v>79</v>
      </c>
      <c r="AV1062" s="15" t="s">
        <v>168</v>
      </c>
      <c r="AW1062" s="15" t="s">
        <v>31</v>
      </c>
      <c r="AX1062" s="15" t="s">
        <v>77</v>
      </c>
      <c r="AY1062" s="266" t="s">
        <v>161</v>
      </c>
    </row>
    <row r="1063" s="2" customFormat="1" ht="16.5" customHeight="1">
      <c r="A1063" s="41"/>
      <c r="B1063" s="42"/>
      <c r="C1063" s="215" t="s">
        <v>1289</v>
      </c>
      <c r="D1063" s="215" t="s">
        <v>163</v>
      </c>
      <c r="E1063" s="216" t="s">
        <v>3736</v>
      </c>
      <c r="F1063" s="217" t="s">
        <v>3737</v>
      </c>
      <c r="G1063" s="218" t="s">
        <v>387</v>
      </c>
      <c r="H1063" s="219">
        <v>8.9000000000000004</v>
      </c>
      <c r="I1063" s="220"/>
      <c r="J1063" s="221">
        <f>ROUND(I1063*H1063,2)</f>
        <v>0</v>
      </c>
      <c r="K1063" s="217" t="s">
        <v>167</v>
      </c>
      <c r="L1063" s="47"/>
      <c r="M1063" s="222" t="s">
        <v>19</v>
      </c>
      <c r="N1063" s="223" t="s">
        <v>40</v>
      </c>
      <c r="O1063" s="87"/>
      <c r="P1063" s="224">
        <f>O1063*H1063</f>
        <v>0</v>
      </c>
      <c r="Q1063" s="224">
        <v>0.00046999999999999999</v>
      </c>
      <c r="R1063" s="224">
        <f>Q1063*H1063</f>
        <v>0.0041830000000000001</v>
      </c>
      <c r="S1063" s="224">
        <v>0</v>
      </c>
      <c r="T1063" s="225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6" t="s">
        <v>279</v>
      </c>
      <c r="AT1063" s="226" t="s">
        <v>163</v>
      </c>
      <c r="AU1063" s="226" t="s">
        <v>79</v>
      </c>
      <c r="AY1063" s="20" t="s">
        <v>161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20" t="s">
        <v>77</v>
      </c>
      <c r="BK1063" s="227">
        <f>ROUND(I1063*H1063,2)</f>
        <v>0</v>
      </c>
      <c r="BL1063" s="20" t="s">
        <v>279</v>
      </c>
      <c r="BM1063" s="226" t="s">
        <v>3738</v>
      </c>
    </row>
    <row r="1064" s="2" customFormat="1">
      <c r="A1064" s="41"/>
      <c r="B1064" s="42"/>
      <c r="C1064" s="43"/>
      <c r="D1064" s="228" t="s">
        <v>170</v>
      </c>
      <c r="E1064" s="43"/>
      <c r="F1064" s="229" t="s">
        <v>3739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170</v>
      </c>
      <c r="AU1064" s="20" t="s">
        <v>79</v>
      </c>
    </row>
    <row r="1065" s="14" customFormat="1">
      <c r="A1065" s="14"/>
      <c r="B1065" s="246"/>
      <c r="C1065" s="247"/>
      <c r="D1065" s="233" t="s">
        <v>178</v>
      </c>
      <c r="E1065" s="248" t="s">
        <v>19</v>
      </c>
      <c r="F1065" s="249" t="s">
        <v>3712</v>
      </c>
      <c r="G1065" s="247"/>
      <c r="H1065" s="248" t="s">
        <v>19</v>
      </c>
      <c r="I1065" s="250"/>
      <c r="J1065" s="247"/>
      <c r="K1065" s="247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178</v>
      </c>
      <c r="AU1065" s="255" t="s">
        <v>79</v>
      </c>
      <c r="AV1065" s="14" t="s">
        <v>77</v>
      </c>
      <c r="AW1065" s="14" t="s">
        <v>31</v>
      </c>
      <c r="AX1065" s="14" t="s">
        <v>69</v>
      </c>
      <c r="AY1065" s="255" t="s">
        <v>161</v>
      </c>
    </row>
    <row r="1066" s="14" customFormat="1">
      <c r="A1066" s="14"/>
      <c r="B1066" s="246"/>
      <c r="C1066" s="247"/>
      <c r="D1066" s="233" t="s">
        <v>178</v>
      </c>
      <c r="E1066" s="248" t="s">
        <v>19</v>
      </c>
      <c r="F1066" s="249" t="s">
        <v>3181</v>
      </c>
      <c r="G1066" s="247"/>
      <c r="H1066" s="248" t="s">
        <v>19</v>
      </c>
      <c r="I1066" s="250"/>
      <c r="J1066" s="247"/>
      <c r="K1066" s="247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178</v>
      </c>
      <c r="AU1066" s="255" t="s">
        <v>79</v>
      </c>
      <c r="AV1066" s="14" t="s">
        <v>77</v>
      </c>
      <c r="AW1066" s="14" t="s">
        <v>31</v>
      </c>
      <c r="AX1066" s="14" t="s">
        <v>69</v>
      </c>
      <c r="AY1066" s="255" t="s">
        <v>161</v>
      </c>
    </row>
    <row r="1067" s="13" customFormat="1">
      <c r="A1067" s="13"/>
      <c r="B1067" s="235"/>
      <c r="C1067" s="236"/>
      <c r="D1067" s="233" t="s">
        <v>178</v>
      </c>
      <c r="E1067" s="237" t="s">
        <v>19</v>
      </c>
      <c r="F1067" s="238" t="s">
        <v>3661</v>
      </c>
      <c r="G1067" s="236"/>
      <c r="H1067" s="239">
        <v>2.3999999999999999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178</v>
      </c>
      <c r="AU1067" s="245" t="s">
        <v>79</v>
      </c>
      <c r="AV1067" s="13" t="s">
        <v>79</v>
      </c>
      <c r="AW1067" s="13" t="s">
        <v>31</v>
      </c>
      <c r="AX1067" s="13" t="s">
        <v>69</v>
      </c>
      <c r="AY1067" s="245" t="s">
        <v>161</v>
      </c>
    </row>
    <row r="1068" s="14" customFormat="1">
      <c r="A1068" s="14"/>
      <c r="B1068" s="246"/>
      <c r="C1068" s="247"/>
      <c r="D1068" s="233" t="s">
        <v>178</v>
      </c>
      <c r="E1068" s="248" t="s">
        <v>19</v>
      </c>
      <c r="F1068" s="249" t="s">
        <v>3183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178</v>
      </c>
      <c r="AU1068" s="255" t="s">
        <v>79</v>
      </c>
      <c r="AV1068" s="14" t="s">
        <v>77</v>
      </c>
      <c r="AW1068" s="14" t="s">
        <v>31</v>
      </c>
      <c r="AX1068" s="14" t="s">
        <v>69</v>
      </c>
      <c r="AY1068" s="255" t="s">
        <v>161</v>
      </c>
    </row>
    <row r="1069" s="13" customFormat="1">
      <c r="A1069" s="13"/>
      <c r="B1069" s="235"/>
      <c r="C1069" s="236"/>
      <c r="D1069" s="233" t="s">
        <v>178</v>
      </c>
      <c r="E1069" s="237" t="s">
        <v>19</v>
      </c>
      <c r="F1069" s="238" t="s">
        <v>3662</v>
      </c>
      <c r="G1069" s="236"/>
      <c r="H1069" s="239">
        <v>2.2000000000000002</v>
      </c>
      <c r="I1069" s="240"/>
      <c r="J1069" s="236"/>
      <c r="K1069" s="236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178</v>
      </c>
      <c r="AU1069" s="245" t="s">
        <v>79</v>
      </c>
      <c r="AV1069" s="13" t="s">
        <v>79</v>
      </c>
      <c r="AW1069" s="13" t="s">
        <v>31</v>
      </c>
      <c r="AX1069" s="13" t="s">
        <v>69</v>
      </c>
      <c r="AY1069" s="245" t="s">
        <v>161</v>
      </c>
    </row>
    <row r="1070" s="14" customFormat="1">
      <c r="A1070" s="14"/>
      <c r="B1070" s="246"/>
      <c r="C1070" s="247"/>
      <c r="D1070" s="233" t="s">
        <v>178</v>
      </c>
      <c r="E1070" s="248" t="s">
        <v>19</v>
      </c>
      <c r="F1070" s="249" t="s">
        <v>3185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178</v>
      </c>
      <c r="AU1070" s="255" t="s">
        <v>79</v>
      </c>
      <c r="AV1070" s="14" t="s">
        <v>77</v>
      </c>
      <c r="AW1070" s="14" t="s">
        <v>31</v>
      </c>
      <c r="AX1070" s="14" t="s">
        <v>69</v>
      </c>
      <c r="AY1070" s="255" t="s">
        <v>161</v>
      </c>
    </row>
    <row r="1071" s="13" customFormat="1">
      <c r="A1071" s="13"/>
      <c r="B1071" s="235"/>
      <c r="C1071" s="236"/>
      <c r="D1071" s="233" t="s">
        <v>178</v>
      </c>
      <c r="E1071" s="237" t="s">
        <v>19</v>
      </c>
      <c r="F1071" s="238" t="s">
        <v>3662</v>
      </c>
      <c r="G1071" s="236"/>
      <c r="H1071" s="239">
        <v>2.2000000000000002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178</v>
      </c>
      <c r="AU1071" s="245" t="s">
        <v>79</v>
      </c>
      <c r="AV1071" s="13" t="s">
        <v>79</v>
      </c>
      <c r="AW1071" s="13" t="s">
        <v>31</v>
      </c>
      <c r="AX1071" s="13" t="s">
        <v>69</v>
      </c>
      <c r="AY1071" s="245" t="s">
        <v>161</v>
      </c>
    </row>
    <row r="1072" s="14" customFormat="1">
      <c r="A1072" s="14"/>
      <c r="B1072" s="246"/>
      <c r="C1072" s="247"/>
      <c r="D1072" s="233" t="s">
        <v>178</v>
      </c>
      <c r="E1072" s="248" t="s">
        <v>19</v>
      </c>
      <c r="F1072" s="249" t="s">
        <v>3186</v>
      </c>
      <c r="G1072" s="247"/>
      <c r="H1072" s="248" t="s">
        <v>19</v>
      </c>
      <c r="I1072" s="250"/>
      <c r="J1072" s="247"/>
      <c r="K1072" s="247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178</v>
      </c>
      <c r="AU1072" s="255" t="s">
        <v>79</v>
      </c>
      <c r="AV1072" s="14" t="s">
        <v>77</v>
      </c>
      <c r="AW1072" s="14" t="s">
        <v>31</v>
      </c>
      <c r="AX1072" s="14" t="s">
        <v>69</v>
      </c>
      <c r="AY1072" s="255" t="s">
        <v>161</v>
      </c>
    </row>
    <row r="1073" s="13" customFormat="1">
      <c r="A1073" s="13"/>
      <c r="B1073" s="235"/>
      <c r="C1073" s="236"/>
      <c r="D1073" s="233" t="s">
        <v>178</v>
      </c>
      <c r="E1073" s="237" t="s">
        <v>19</v>
      </c>
      <c r="F1073" s="238" t="s">
        <v>3663</v>
      </c>
      <c r="G1073" s="236"/>
      <c r="H1073" s="239">
        <v>2.2999999999999998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178</v>
      </c>
      <c r="AU1073" s="245" t="s">
        <v>79</v>
      </c>
      <c r="AV1073" s="13" t="s">
        <v>79</v>
      </c>
      <c r="AW1073" s="13" t="s">
        <v>31</v>
      </c>
      <c r="AX1073" s="13" t="s">
        <v>69</v>
      </c>
      <c r="AY1073" s="245" t="s">
        <v>161</v>
      </c>
    </row>
    <row r="1074" s="14" customFormat="1">
      <c r="A1074" s="14"/>
      <c r="B1074" s="246"/>
      <c r="C1074" s="247"/>
      <c r="D1074" s="233" t="s">
        <v>178</v>
      </c>
      <c r="E1074" s="248" t="s">
        <v>19</v>
      </c>
      <c r="F1074" s="249" t="s">
        <v>3188</v>
      </c>
      <c r="G1074" s="247"/>
      <c r="H1074" s="248" t="s">
        <v>19</v>
      </c>
      <c r="I1074" s="250"/>
      <c r="J1074" s="247"/>
      <c r="K1074" s="247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178</v>
      </c>
      <c r="AU1074" s="255" t="s">
        <v>79</v>
      </c>
      <c r="AV1074" s="14" t="s">
        <v>77</v>
      </c>
      <c r="AW1074" s="14" t="s">
        <v>31</v>
      </c>
      <c r="AX1074" s="14" t="s">
        <v>69</v>
      </c>
      <c r="AY1074" s="255" t="s">
        <v>161</v>
      </c>
    </row>
    <row r="1075" s="13" customFormat="1">
      <c r="A1075" s="13"/>
      <c r="B1075" s="235"/>
      <c r="C1075" s="236"/>
      <c r="D1075" s="233" t="s">
        <v>178</v>
      </c>
      <c r="E1075" s="237" t="s">
        <v>19</v>
      </c>
      <c r="F1075" s="238" t="s">
        <v>3664</v>
      </c>
      <c r="G1075" s="236"/>
      <c r="H1075" s="239">
        <v>0.20000000000000001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178</v>
      </c>
      <c r="AU1075" s="245" t="s">
        <v>79</v>
      </c>
      <c r="AV1075" s="13" t="s">
        <v>79</v>
      </c>
      <c r="AW1075" s="13" t="s">
        <v>31</v>
      </c>
      <c r="AX1075" s="13" t="s">
        <v>69</v>
      </c>
      <c r="AY1075" s="245" t="s">
        <v>161</v>
      </c>
    </row>
    <row r="1076" s="13" customFormat="1">
      <c r="A1076" s="13"/>
      <c r="B1076" s="235"/>
      <c r="C1076" s="236"/>
      <c r="D1076" s="233" t="s">
        <v>178</v>
      </c>
      <c r="E1076" s="237" t="s">
        <v>19</v>
      </c>
      <c r="F1076" s="238" t="s">
        <v>3665</v>
      </c>
      <c r="G1076" s="236"/>
      <c r="H1076" s="239">
        <v>-0.40000000000000002</v>
      </c>
      <c r="I1076" s="240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178</v>
      </c>
      <c r="AU1076" s="245" t="s">
        <v>79</v>
      </c>
      <c r="AV1076" s="13" t="s">
        <v>79</v>
      </c>
      <c r="AW1076" s="13" t="s">
        <v>31</v>
      </c>
      <c r="AX1076" s="13" t="s">
        <v>69</v>
      </c>
      <c r="AY1076" s="245" t="s">
        <v>161</v>
      </c>
    </row>
    <row r="1077" s="15" customFormat="1">
      <c r="A1077" s="15"/>
      <c r="B1077" s="256"/>
      <c r="C1077" s="257"/>
      <c r="D1077" s="233" t="s">
        <v>178</v>
      </c>
      <c r="E1077" s="258" t="s">
        <v>19</v>
      </c>
      <c r="F1077" s="259" t="s">
        <v>221</v>
      </c>
      <c r="G1077" s="257"/>
      <c r="H1077" s="260">
        <v>8.9000000000000004</v>
      </c>
      <c r="I1077" s="261"/>
      <c r="J1077" s="257"/>
      <c r="K1077" s="257"/>
      <c r="L1077" s="262"/>
      <c r="M1077" s="263"/>
      <c r="N1077" s="264"/>
      <c r="O1077" s="264"/>
      <c r="P1077" s="264"/>
      <c r="Q1077" s="264"/>
      <c r="R1077" s="264"/>
      <c r="S1077" s="264"/>
      <c r="T1077" s="26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6" t="s">
        <v>178</v>
      </c>
      <c r="AU1077" s="266" t="s">
        <v>79</v>
      </c>
      <c r="AV1077" s="15" t="s">
        <v>168</v>
      </c>
      <c r="AW1077" s="15" t="s">
        <v>31</v>
      </c>
      <c r="AX1077" s="15" t="s">
        <v>77</v>
      </c>
      <c r="AY1077" s="266" t="s">
        <v>161</v>
      </c>
    </row>
    <row r="1078" s="2" customFormat="1" ht="16.5" customHeight="1">
      <c r="A1078" s="41"/>
      <c r="B1078" s="42"/>
      <c r="C1078" s="215" t="s">
        <v>1294</v>
      </c>
      <c r="D1078" s="215" t="s">
        <v>163</v>
      </c>
      <c r="E1078" s="216" t="s">
        <v>3740</v>
      </c>
      <c r="F1078" s="217" t="s">
        <v>3741</v>
      </c>
      <c r="G1078" s="218" t="s">
        <v>387</v>
      </c>
      <c r="H1078" s="219">
        <v>8.9000000000000004</v>
      </c>
      <c r="I1078" s="220"/>
      <c r="J1078" s="221">
        <f>ROUND(I1078*H1078,2)</f>
        <v>0</v>
      </c>
      <c r="K1078" s="217" t="s">
        <v>167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0.00032000000000000003</v>
      </c>
      <c r="R1078" s="224">
        <f>Q1078*H1078</f>
        <v>0.0028480000000000003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279</v>
      </c>
      <c r="AT1078" s="226" t="s">
        <v>163</v>
      </c>
      <c r="AU1078" s="226" t="s">
        <v>79</v>
      </c>
      <c r="AY1078" s="20" t="s">
        <v>161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279</v>
      </c>
      <c r="BM1078" s="226" t="s">
        <v>3742</v>
      </c>
    </row>
    <row r="1079" s="2" customFormat="1">
      <c r="A1079" s="41"/>
      <c r="B1079" s="42"/>
      <c r="C1079" s="43"/>
      <c r="D1079" s="228" t="s">
        <v>170</v>
      </c>
      <c r="E1079" s="43"/>
      <c r="F1079" s="229" t="s">
        <v>3743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170</v>
      </c>
      <c r="AU1079" s="20" t="s">
        <v>79</v>
      </c>
    </row>
    <row r="1080" s="14" customFormat="1">
      <c r="A1080" s="14"/>
      <c r="B1080" s="246"/>
      <c r="C1080" s="247"/>
      <c r="D1080" s="233" t="s">
        <v>178</v>
      </c>
      <c r="E1080" s="248" t="s">
        <v>19</v>
      </c>
      <c r="F1080" s="249" t="s">
        <v>3712</v>
      </c>
      <c r="G1080" s="247"/>
      <c r="H1080" s="248" t="s">
        <v>19</v>
      </c>
      <c r="I1080" s="250"/>
      <c r="J1080" s="247"/>
      <c r="K1080" s="247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178</v>
      </c>
      <c r="AU1080" s="255" t="s">
        <v>79</v>
      </c>
      <c r="AV1080" s="14" t="s">
        <v>77</v>
      </c>
      <c r="AW1080" s="14" t="s">
        <v>31</v>
      </c>
      <c r="AX1080" s="14" t="s">
        <v>69</v>
      </c>
      <c r="AY1080" s="255" t="s">
        <v>161</v>
      </c>
    </row>
    <row r="1081" s="14" customFormat="1">
      <c r="A1081" s="14"/>
      <c r="B1081" s="246"/>
      <c r="C1081" s="247"/>
      <c r="D1081" s="233" t="s">
        <v>178</v>
      </c>
      <c r="E1081" s="248" t="s">
        <v>19</v>
      </c>
      <c r="F1081" s="249" t="s">
        <v>3181</v>
      </c>
      <c r="G1081" s="247"/>
      <c r="H1081" s="248" t="s">
        <v>19</v>
      </c>
      <c r="I1081" s="250"/>
      <c r="J1081" s="247"/>
      <c r="K1081" s="247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178</v>
      </c>
      <c r="AU1081" s="255" t="s">
        <v>79</v>
      </c>
      <c r="AV1081" s="14" t="s">
        <v>77</v>
      </c>
      <c r="AW1081" s="14" t="s">
        <v>31</v>
      </c>
      <c r="AX1081" s="14" t="s">
        <v>69</v>
      </c>
      <c r="AY1081" s="255" t="s">
        <v>161</v>
      </c>
    </row>
    <row r="1082" s="13" customFormat="1">
      <c r="A1082" s="13"/>
      <c r="B1082" s="235"/>
      <c r="C1082" s="236"/>
      <c r="D1082" s="233" t="s">
        <v>178</v>
      </c>
      <c r="E1082" s="237" t="s">
        <v>19</v>
      </c>
      <c r="F1082" s="238" t="s">
        <v>3661</v>
      </c>
      <c r="G1082" s="236"/>
      <c r="H1082" s="239">
        <v>2.3999999999999999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178</v>
      </c>
      <c r="AU1082" s="245" t="s">
        <v>79</v>
      </c>
      <c r="AV1082" s="13" t="s">
        <v>79</v>
      </c>
      <c r="AW1082" s="13" t="s">
        <v>31</v>
      </c>
      <c r="AX1082" s="13" t="s">
        <v>69</v>
      </c>
      <c r="AY1082" s="245" t="s">
        <v>161</v>
      </c>
    </row>
    <row r="1083" s="14" customFormat="1">
      <c r="A1083" s="14"/>
      <c r="B1083" s="246"/>
      <c r="C1083" s="247"/>
      <c r="D1083" s="233" t="s">
        <v>178</v>
      </c>
      <c r="E1083" s="248" t="s">
        <v>19</v>
      </c>
      <c r="F1083" s="249" t="s">
        <v>3183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178</v>
      </c>
      <c r="AU1083" s="255" t="s">
        <v>79</v>
      </c>
      <c r="AV1083" s="14" t="s">
        <v>77</v>
      </c>
      <c r="AW1083" s="14" t="s">
        <v>31</v>
      </c>
      <c r="AX1083" s="14" t="s">
        <v>69</v>
      </c>
      <c r="AY1083" s="255" t="s">
        <v>161</v>
      </c>
    </row>
    <row r="1084" s="13" customFormat="1">
      <c r="A1084" s="13"/>
      <c r="B1084" s="235"/>
      <c r="C1084" s="236"/>
      <c r="D1084" s="233" t="s">
        <v>178</v>
      </c>
      <c r="E1084" s="237" t="s">
        <v>19</v>
      </c>
      <c r="F1084" s="238" t="s">
        <v>3662</v>
      </c>
      <c r="G1084" s="236"/>
      <c r="H1084" s="239">
        <v>2.2000000000000002</v>
      </c>
      <c r="I1084" s="240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178</v>
      </c>
      <c r="AU1084" s="245" t="s">
        <v>79</v>
      </c>
      <c r="AV1084" s="13" t="s">
        <v>79</v>
      </c>
      <c r="AW1084" s="13" t="s">
        <v>31</v>
      </c>
      <c r="AX1084" s="13" t="s">
        <v>69</v>
      </c>
      <c r="AY1084" s="245" t="s">
        <v>161</v>
      </c>
    </row>
    <row r="1085" s="14" customFormat="1">
      <c r="A1085" s="14"/>
      <c r="B1085" s="246"/>
      <c r="C1085" s="247"/>
      <c r="D1085" s="233" t="s">
        <v>178</v>
      </c>
      <c r="E1085" s="248" t="s">
        <v>19</v>
      </c>
      <c r="F1085" s="249" t="s">
        <v>3185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178</v>
      </c>
      <c r="AU1085" s="255" t="s">
        <v>79</v>
      </c>
      <c r="AV1085" s="14" t="s">
        <v>77</v>
      </c>
      <c r="AW1085" s="14" t="s">
        <v>31</v>
      </c>
      <c r="AX1085" s="14" t="s">
        <v>69</v>
      </c>
      <c r="AY1085" s="255" t="s">
        <v>161</v>
      </c>
    </row>
    <row r="1086" s="13" customFormat="1">
      <c r="A1086" s="13"/>
      <c r="B1086" s="235"/>
      <c r="C1086" s="236"/>
      <c r="D1086" s="233" t="s">
        <v>178</v>
      </c>
      <c r="E1086" s="237" t="s">
        <v>19</v>
      </c>
      <c r="F1086" s="238" t="s">
        <v>3662</v>
      </c>
      <c r="G1086" s="236"/>
      <c r="H1086" s="239">
        <v>2.2000000000000002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178</v>
      </c>
      <c r="AU1086" s="245" t="s">
        <v>79</v>
      </c>
      <c r="AV1086" s="13" t="s">
        <v>79</v>
      </c>
      <c r="AW1086" s="13" t="s">
        <v>31</v>
      </c>
      <c r="AX1086" s="13" t="s">
        <v>69</v>
      </c>
      <c r="AY1086" s="245" t="s">
        <v>161</v>
      </c>
    </row>
    <row r="1087" s="14" customFormat="1">
      <c r="A1087" s="14"/>
      <c r="B1087" s="246"/>
      <c r="C1087" s="247"/>
      <c r="D1087" s="233" t="s">
        <v>178</v>
      </c>
      <c r="E1087" s="248" t="s">
        <v>19</v>
      </c>
      <c r="F1087" s="249" t="s">
        <v>3186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178</v>
      </c>
      <c r="AU1087" s="255" t="s">
        <v>79</v>
      </c>
      <c r="AV1087" s="14" t="s">
        <v>77</v>
      </c>
      <c r="AW1087" s="14" t="s">
        <v>31</v>
      </c>
      <c r="AX1087" s="14" t="s">
        <v>69</v>
      </c>
      <c r="AY1087" s="255" t="s">
        <v>161</v>
      </c>
    </row>
    <row r="1088" s="13" customFormat="1">
      <c r="A1088" s="13"/>
      <c r="B1088" s="235"/>
      <c r="C1088" s="236"/>
      <c r="D1088" s="233" t="s">
        <v>178</v>
      </c>
      <c r="E1088" s="237" t="s">
        <v>19</v>
      </c>
      <c r="F1088" s="238" t="s">
        <v>3663</v>
      </c>
      <c r="G1088" s="236"/>
      <c r="H1088" s="239">
        <v>2.2999999999999998</v>
      </c>
      <c r="I1088" s="240"/>
      <c r="J1088" s="236"/>
      <c r="K1088" s="236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178</v>
      </c>
      <c r="AU1088" s="245" t="s">
        <v>79</v>
      </c>
      <c r="AV1088" s="13" t="s">
        <v>79</v>
      </c>
      <c r="AW1088" s="13" t="s">
        <v>31</v>
      </c>
      <c r="AX1088" s="13" t="s">
        <v>69</v>
      </c>
      <c r="AY1088" s="245" t="s">
        <v>161</v>
      </c>
    </row>
    <row r="1089" s="14" customFormat="1">
      <c r="A1089" s="14"/>
      <c r="B1089" s="246"/>
      <c r="C1089" s="247"/>
      <c r="D1089" s="233" t="s">
        <v>178</v>
      </c>
      <c r="E1089" s="248" t="s">
        <v>19</v>
      </c>
      <c r="F1089" s="249" t="s">
        <v>3188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178</v>
      </c>
      <c r="AU1089" s="255" t="s">
        <v>79</v>
      </c>
      <c r="AV1089" s="14" t="s">
        <v>77</v>
      </c>
      <c r="AW1089" s="14" t="s">
        <v>31</v>
      </c>
      <c r="AX1089" s="14" t="s">
        <v>69</v>
      </c>
      <c r="AY1089" s="255" t="s">
        <v>161</v>
      </c>
    </row>
    <row r="1090" s="13" customFormat="1">
      <c r="A1090" s="13"/>
      <c r="B1090" s="235"/>
      <c r="C1090" s="236"/>
      <c r="D1090" s="233" t="s">
        <v>178</v>
      </c>
      <c r="E1090" s="237" t="s">
        <v>19</v>
      </c>
      <c r="F1090" s="238" t="s">
        <v>3664</v>
      </c>
      <c r="G1090" s="236"/>
      <c r="H1090" s="239">
        <v>0.20000000000000001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178</v>
      </c>
      <c r="AU1090" s="245" t="s">
        <v>79</v>
      </c>
      <c r="AV1090" s="13" t="s">
        <v>79</v>
      </c>
      <c r="AW1090" s="13" t="s">
        <v>31</v>
      </c>
      <c r="AX1090" s="13" t="s">
        <v>69</v>
      </c>
      <c r="AY1090" s="245" t="s">
        <v>161</v>
      </c>
    </row>
    <row r="1091" s="13" customFormat="1">
      <c r="A1091" s="13"/>
      <c r="B1091" s="235"/>
      <c r="C1091" s="236"/>
      <c r="D1091" s="233" t="s">
        <v>178</v>
      </c>
      <c r="E1091" s="237" t="s">
        <v>19</v>
      </c>
      <c r="F1091" s="238" t="s">
        <v>3665</v>
      </c>
      <c r="G1091" s="236"/>
      <c r="H1091" s="239">
        <v>-0.40000000000000002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178</v>
      </c>
      <c r="AU1091" s="245" t="s">
        <v>79</v>
      </c>
      <c r="AV1091" s="13" t="s">
        <v>79</v>
      </c>
      <c r="AW1091" s="13" t="s">
        <v>31</v>
      </c>
      <c r="AX1091" s="13" t="s">
        <v>69</v>
      </c>
      <c r="AY1091" s="245" t="s">
        <v>161</v>
      </c>
    </row>
    <row r="1092" s="15" customFormat="1">
      <c r="A1092" s="15"/>
      <c r="B1092" s="256"/>
      <c r="C1092" s="257"/>
      <c r="D1092" s="233" t="s">
        <v>178</v>
      </c>
      <c r="E1092" s="258" t="s">
        <v>19</v>
      </c>
      <c r="F1092" s="259" t="s">
        <v>221</v>
      </c>
      <c r="G1092" s="257"/>
      <c r="H1092" s="260">
        <v>8.9000000000000004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178</v>
      </c>
      <c r="AU1092" s="266" t="s">
        <v>79</v>
      </c>
      <c r="AV1092" s="15" t="s">
        <v>168</v>
      </c>
      <c r="AW1092" s="15" t="s">
        <v>31</v>
      </c>
      <c r="AX1092" s="15" t="s">
        <v>77</v>
      </c>
      <c r="AY1092" s="266" t="s">
        <v>161</v>
      </c>
    </row>
    <row r="1093" s="2" customFormat="1" ht="16.5" customHeight="1">
      <c r="A1093" s="41"/>
      <c r="B1093" s="42"/>
      <c r="C1093" s="215" t="s">
        <v>1299</v>
      </c>
      <c r="D1093" s="215" t="s">
        <v>163</v>
      </c>
      <c r="E1093" s="216" t="s">
        <v>3744</v>
      </c>
      <c r="F1093" s="217" t="s">
        <v>3745</v>
      </c>
      <c r="G1093" s="218" t="s">
        <v>387</v>
      </c>
      <c r="H1093" s="219">
        <v>8.9000000000000004</v>
      </c>
      <c r="I1093" s="220"/>
      <c r="J1093" s="221">
        <f>ROUND(I1093*H1093,2)</f>
        <v>0</v>
      </c>
      <c r="K1093" s="217" t="s">
        <v>167</v>
      </c>
      <c r="L1093" s="47"/>
      <c r="M1093" s="222" t="s">
        <v>19</v>
      </c>
      <c r="N1093" s="223" t="s">
        <v>40</v>
      </c>
      <c r="O1093" s="87"/>
      <c r="P1093" s="224">
        <f>O1093*H1093</f>
        <v>0</v>
      </c>
      <c r="Q1093" s="224">
        <v>0.00032000000000000003</v>
      </c>
      <c r="R1093" s="224">
        <f>Q1093*H1093</f>
        <v>0.0028480000000000003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279</v>
      </c>
      <c r="AT1093" s="226" t="s">
        <v>163</v>
      </c>
      <c r="AU1093" s="226" t="s">
        <v>79</v>
      </c>
      <c r="AY1093" s="20" t="s">
        <v>161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77</v>
      </c>
      <c r="BK1093" s="227">
        <f>ROUND(I1093*H1093,2)</f>
        <v>0</v>
      </c>
      <c r="BL1093" s="20" t="s">
        <v>279</v>
      </c>
      <c r="BM1093" s="226" t="s">
        <v>3746</v>
      </c>
    </row>
    <row r="1094" s="2" customFormat="1">
      <c r="A1094" s="41"/>
      <c r="B1094" s="42"/>
      <c r="C1094" s="43"/>
      <c r="D1094" s="228" t="s">
        <v>170</v>
      </c>
      <c r="E1094" s="43"/>
      <c r="F1094" s="229" t="s">
        <v>3747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170</v>
      </c>
      <c r="AU1094" s="20" t="s">
        <v>79</v>
      </c>
    </row>
    <row r="1095" s="14" customFormat="1">
      <c r="A1095" s="14"/>
      <c r="B1095" s="246"/>
      <c r="C1095" s="247"/>
      <c r="D1095" s="233" t="s">
        <v>178</v>
      </c>
      <c r="E1095" s="248" t="s">
        <v>19</v>
      </c>
      <c r="F1095" s="249" t="s">
        <v>3712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178</v>
      </c>
      <c r="AU1095" s="255" t="s">
        <v>79</v>
      </c>
      <c r="AV1095" s="14" t="s">
        <v>77</v>
      </c>
      <c r="AW1095" s="14" t="s">
        <v>31</v>
      </c>
      <c r="AX1095" s="14" t="s">
        <v>69</v>
      </c>
      <c r="AY1095" s="255" t="s">
        <v>161</v>
      </c>
    </row>
    <row r="1096" s="14" customFormat="1">
      <c r="A1096" s="14"/>
      <c r="B1096" s="246"/>
      <c r="C1096" s="247"/>
      <c r="D1096" s="233" t="s">
        <v>178</v>
      </c>
      <c r="E1096" s="248" t="s">
        <v>19</v>
      </c>
      <c r="F1096" s="249" t="s">
        <v>3181</v>
      </c>
      <c r="G1096" s="247"/>
      <c r="H1096" s="248" t="s">
        <v>19</v>
      </c>
      <c r="I1096" s="250"/>
      <c r="J1096" s="247"/>
      <c r="K1096" s="247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178</v>
      </c>
      <c r="AU1096" s="255" t="s">
        <v>79</v>
      </c>
      <c r="AV1096" s="14" t="s">
        <v>77</v>
      </c>
      <c r="AW1096" s="14" t="s">
        <v>31</v>
      </c>
      <c r="AX1096" s="14" t="s">
        <v>69</v>
      </c>
      <c r="AY1096" s="255" t="s">
        <v>161</v>
      </c>
    </row>
    <row r="1097" s="13" customFormat="1">
      <c r="A1097" s="13"/>
      <c r="B1097" s="235"/>
      <c r="C1097" s="236"/>
      <c r="D1097" s="233" t="s">
        <v>178</v>
      </c>
      <c r="E1097" s="237" t="s">
        <v>19</v>
      </c>
      <c r="F1097" s="238" t="s">
        <v>3661</v>
      </c>
      <c r="G1097" s="236"/>
      <c r="H1097" s="239">
        <v>2.3999999999999999</v>
      </c>
      <c r="I1097" s="240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178</v>
      </c>
      <c r="AU1097" s="245" t="s">
        <v>79</v>
      </c>
      <c r="AV1097" s="13" t="s">
        <v>79</v>
      </c>
      <c r="AW1097" s="13" t="s">
        <v>31</v>
      </c>
      <c r="AX1097" s="13" t="s">
        <v>69</v>
      </c>
      <c r="AY1097" s="245" t="s">
        <v>161</v>
      </c>
    </row>
    <row r="1098" s="14" customFormat="1">
      <c r="A1098" s="14"/>
      <c r="B1098" s="246"/>
      <c r="C1098" s="247"/>
      <c r="D1098" s="233" t="s">
        <v>178</v>
      </c>
      <c r="E1098" s="248" t="s">
        <v>19</v>
      </c>
      <c r="F1098" s="249" t="s">
        <v>3183</v>
      </c>
      <c r="G1098" s="247"/>
      <c r="H1098" s="248" t="s">
        <v>19</v>
      </c>
      <c r="I1098" s="250"/>
      <c r="J1098" s="247"/>
      <c r="K1098" s="247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178</v>
      </c>
      <c r="AU1098" s="255" t="s">
        <v>79</v>
      </c>
      <c r="AV1098" s="14" t="s">
        <v>77</v>
      </c>
      <c r="AW1098" s="14" t="s">
        <v>31</v>
      </c>
      <c r="AX1098" s="14" t="s">
        <v>69</v>
      </c>
      <c r="AY1098" s="255" t="s">
        <v>161</v>
      </c>
    </row>
    <row r="1099" s="13" customFormat="1">
      <c r="A1099" s="13"/>
      <c r="B1099" s="235"/>
      <c r="C1099" s="236"/>
      <c r="D1099" s="233" t="s">
        <v>178</v>
      </c>
      <c r="E1099" s="237" t="s">
        <v>19</v>
      </c>
      <c r="F1099" s="238" t="s">
        <v>3662</v>
      </c>
      <c r="G1099" s="236"/>
      <c r="H1099" s="239">
        <v>2.2000000000000002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178</v>
      </c>
      <c r="AU1099" s="245" t="s">
        <v>79</v>
      </c>
      <c r="AV1099" s="13" t="s">
        <v>79</v>
      </c>
      <c r="AW1099" s="13" t="s">
        <v>31</v>
      </c>
      <c r="AX1099" s="13" t="s">
        <v>69</v>
      </c>
      <c r="AY1099" s="245" t="s">
        <v>161</v>
      </c>
    </row>
    <row r="1100" s="14" customFormat="1">
      <c r="A1100" s="14"/>
      <c r="B1100" s="246"/>
      <c r="C1100" s="247"/>
      <c r="D1100" s="233" t="s">
        <v>178</v>
      </c>
      <c r="E1100" s="248" t="s">
        <v>19</v>
      </c>
      <c r="F1100" s="249" t="s">
        <v>3185</v>
      </c>
      <c r="G1100" s="247"/>
      <c r="H1100" s="248" t="s">
        <v>19</v>
      </c>
      <c r="I1100" s="250"/>
      <c r="J1100" s="247"/>
      <c r="K1100" s="247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178</v>
      </c>
      <c r="AU1100" s="255" t="s">
        <v>79</v>
      </c>
      <c r="AV1100" s="14" t="s">
        <v>77</v>
      </c>
      <c r="AW1100" s="14" t="s">
        <v>31</v>
      </c>
      <c r="AX1100" s="14" t="s">
        <v>69</v>
      </c>
      <c r="AY1100" s="255" t="s">
        <v>161</v>
      </c>
    </row>
    <row r="1101" s="13" customFormat="1">
      <c r="A1101" s="13"/>
      <c r="B1101" s="235"/>
      <c r="C1101" s="236"/>
      <c r="D1101" s="233" t="s">
        <v>178</v>
      </c>
      <c r="E1101" s="237" t="s">
        <v>19</v>
      </c>
      <c r="F1101" s="238" t="s">
        <v>3662</v>
      </c>
      <c r="G1101" s="236"/>
      <c r="H1101" s="239">
        <v>2.2000000000000002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178</v>
      </c>
      <c r="AU1101" s="245" t="s">
        <v>79</v>
      </c>
      <c r="AV1101" s="13" t="s">
        <v>79</v>
      </c>
      <c r="AW1101" s="13" t="s">
        <v>31</v>
      </c>
      <c r="AX1101" s="13" t="s">
        <v>69</v>
      </c>
      <c r="AY1101" s="245" t="s">
        <v>161</v>
      </c>
    </row>
    <row r="1102" s="14" customFormat="1">
      <c r="A1102" s="14"/>
      <c r="B1102" s="246"/>
      <c r="C1102" s="247"/>
      <c r="D1102" s="233" t="s">
        <v>178</v>
      </c>
      <c r="E1102" s="248" t="s">
        <v>19</v>
      </c>
      <c r="F1102" s="249" t="s">
        <v>3186</v>
      </c>
      <c r="G1102" s="247"/>
      <c r="H1102" s="248" t="s">
        <v>19</v>
      </c>
      <c r="I1102" s="250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178</v>
      </c>
      <c r="AU1102" s="255" t="s">
        <v>79</v>
      </c>
      <c r="AV1102" s="14" t="s">
        <v>77</v>
      </c>
      <c r="AW1102" s="14" t="s">
        <v>31</v>
      </c>
      <c r="AX1102" s="14" t="s">
        <v>69</v>
      </c>
      <c r="AY1102" s="255" t="s">
        <v>161</v>
      </c>
    </row>
    <row r="1103" s="13" customFormat="1">
      <c r="A1103" s="13"/>
      <c r="B1103" s="235"/>
      <c r="C1103" s="236"/>
      <c r="D1103" s="233" t="s">
        <v>178</v>
      </c>
      <c r="E1103" s="237" t="s">
        <v>19</v>
      </c>
      <c r="F1103" s="238" t="s">
        <v>3663</v>
      </c>
      <c r="G1103" s="236"/>
      <c r="H1103" s="239">
        <v>2.2999999999999998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178</v>
      </c>
      <c r="AU1103" s="245" t="s">
        <v>79</v>
      </c>
      <c r="AV1103" s="13" t="s">
        <v>79</v>
      </c>
      <c r="AW1103" s="13" t="s">
        <v>31</v>
      </c>
      <c r="AX1103" s="13" t="s">
        <v>69</v>
      </c>
      <c r="AY1103" s="245" t="s">
        <v>161</v>
      </c>
    </row>
    <row r="1104" s="14" customFormat="1">
      <c r="A1104" s="14"/>
      <c r="B1104" s="246"/>
      <c r="C1104" s="247"/>
      <c r="D1104" s="233" t="s">
        <v>178</v>
      </c>
      <c r="E1104" s="248" t="s">
        <v>19</v>
      </c>
      <c r="F1104" s="249" t="s">
        <v>3188</v>
      </c>
      <c r="G1104" s="247"/>
      <c r="H1104" s="248" t="s">
        <v>19</v>
      </c>
      <c r="I1104" s="250"/>
      <c r="J1104" s="247"/>
      <c r="K1104" s="247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178</v>
      </c>
      <c r="AU1104" s="255" t="s">
        <v>79</v>
      </c>
      <c r="AV1104" s="14" t="s">
        <v>77</v>
      </c>
      <c r="AW1104" s="14" t="s">
        <v>31</v>
      </c>
      <c r="AX1104" s="14" t="s">
        <v>69</v>
      </c>
      <c r="AY1104" s="255" t="s">
        <v>161</v>
      </c>
    </row>
    <row r="1105" s="13" customFormat="1">
      <c r="A1105" s="13"/>
      <c r="B1105" s="235"/>
      <c r="C1105" s="236"/>
      <c r="D1105" s="233" t="s">
        <v>178</v>
      </c>
      <c r="E1105" s="237" t="s">
        <v>19</v>
      </c>
      <c r="F1105" s="238" t="s">
        <v>3664</v>
      </c>
      <c r="G1105" s="236"/>
      <c r="H1105" s="239">
        <v>0.20000000000000001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178</v>
      </c>
      <c r="AU1105" s="245" t="s">
        <v>79</v>
      </c>
      <c r="AV1105" s="13" t="s">
        <v>79</v>
      </c>
      <c r="AW1105" s="13" t="s">
        <v>31</v>
      </c>
      <c r="AX1105" s="13" t="s">
        <v>69</v>
      </c>
      <c r="AY1105" s="245" t="s">
        <v>161</v>
      </c>
    </row>
    <row r="1106" s="13" customFormat="1">
      <c r="A1106" s="13"/>
      <c r="B1106" s="235"/>
      <c r="C1106" s="236"/>
      <c r="D1106" s="233" t="s">
        <v>178</v>
      </c>
      <c r="E1106" s="237" t="s">
        <v>19</v>
      </c>
      <c r="F1106" s="238" t="s">
        <v>3665</v>
      </c>
      <c r="G1106" s="236"/>
      <c r="H1106" s="239">
        <v>-0.40000000000000002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178</v>
      </c>
      <c r="AU1106" s="245" t="s">
        <v>79</v>
      </c>
      <c r="AV1106" s="13" t="s">
        <v>79</v>
      </c>
      <c r="AW1106" s="13" t="s">
        <v>31</v>
      </c>
      <c r="AX1106" s="13" t="s">
        <v>69</v>
      </c>
      <c r="AY1106" s="245" t="s">
        <v>161</v>
      </c>
    </row>
    <row r="1107" s="15" customFormat="1">
      <c r="A1107" s="15"/>
      <c r="B1107" s="256"/>
      <c r="C1107" s="257"/>
      <c r="D1107" s="233" t="s">
        <v>178</v>
      </c>
      <c r="E1107" s="258" t="s">
        <v>19</v>
      </c>
      <c r="F1107" s="259" t="s">
        <v>221</v>
      </c>
      <c r="G1107" s="257"/>
      <c r="H1107" s="260">
        <v>8.9000000000000004</v>
      </c>
      <c r="I1107" s="261"/>
      <c r="J1107" s="257"/>
      <c r="K1107" s="257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6" t="s">
        <v>178</v>
      </c>
      <c r="AU1107" s="266" t="s">
        <v>79</v>
      </c>
      <c r="AV1107" s="15" t="s">
        <v>168</v>
      </c>
      <c r="AW1107" s="15" t="s">
        <v>31</v>
      </c>
      <c r="AX1107" s="15" t="s">
        <v>77</v>
      </c>
      <c r="AY1107" s="266" t="s">
        <v>161</v>
      </c>
    </row>
    <row r="1108" s="2" customFormat="1" ht="24.15" customHeight="1">
      <c r="A1108" s="41"/>
      <c r="B1108" s="42"/>
      <c r="C1108" s="215" t="s">
        <v>1305</v>
      </c>
      <c r="D1108" s="215" t="s">
        <v>163</v>
      </c>
      <c r="E1108" s="216" t="s">
        <v>3748</v>
      </c>
      <c r="F1108" s="217" t="s">
        <v>3749</v>
      </c>
      <c r="G1108" s="218" t="s">
        <v>387</v>
      </c>
      <c r="H1108" s="219">
        <v>4</v>
      </c>
      <c r="I1108" s="220"/>
      <c r="J1108" s="221">
        <f>ROUND(I1108*H1108,2)</f>
        <v>0</v>
      </c>
      <c r="K1108" s="217" t="s">
        <v>167</v>
      </c>
      <c r="L1108" s="47"/>
      <c r="M1108" s="222" t="s">
        <v>19</v>
      </c>
      <c r="N1108" s="223" t="s">
        <v>40</v>
      </c>
      <c r="O1108" s="87"/>
      <c r="P1108" s="224">
        <f>O1108*H1108</f>
        <v>0</v>
      </c>
      <c r="Q1108" s="224">
        <v>0.0146</v>
      </c>
      <c r="R1108" s="224">
        <f>Q1108*H1108</f>
        <v>0.058400000000000001</v>
      </c>
      <c r="S1108" s="224">
        <v>0</v>
      </c>
      <c r="T1108" s="225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6" t="s">
        <v>279</v>
      </c>
      <c r="AT1108" s="226" t="s">
        <v>163</v>
      </c>
      <c r="AU1108" s="226" t="s">
        <v>79</v>
      </c>
      <c r="AY1108" s="20" t="s">
        <v>161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20" t="s">
        <v>77</v>
      </c>
      <c r="BK1108" s="227">
        <f>ROUND(I1108*H1108,2)</f>
        <v>0</v>
      </c>
      <c r="BL1108" s="20" t="s">
        <v>279</v>
      </c>
      <c r="BM1108" s="226" t="s">
        <v>3750</v>
      </c>
    </row>
    <row r="1109" s="2" customFormat="1">
      <c r="A1109" s="41"/>
      <c r="B1109" s="42"/>
      <c r="C1109" s="43"/>
      <c r="D1109" s="228" t="s">
        <v>170</v>
      </c>
      <c r="E1109" s="43"/>
      <c r="F1109" s="229" t="s">
        <v>3751</v>
      </c>
      <c r="G1109" s="43"/>
      <c r="H1109" s="43"/>
      <c r="I1109" s="230"/>
      <c r="J1109" s="43"/>
      <c r="K1109" s="43"/>
      <c r="L1109" s="47"/>
      <c r="M1109" s="231"/>
      <c r="N1109" s="232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170</v>
      </c>
      <c r="AU1109" s="20" t="s">
        <v>79</v>
      </c>
    </row>
    <row r="1110" s="14" customFormat="1">
      <c r="A1110" s="14"/>
      <c r="B1110" s="246"/>
      <c r="C1110" s="247"/>
      <c r="D1110" s="233" t="s">
        <v>178</v>
      </c>
      <c r="E1110" s="248" t="s">
        <v>19</v>
      </c>
      <c r="F1110" s="249" t="s">
        <v>3752</v>
      </c>
      <c r="G1110" s="247"/>
      <c r="H1110" s="248" t="s">
        <v>19</v>
      </c>
      <c r="I1110" s="250"/>
      <c r="J1110" s="247"/>
      <c r="K1110" s="247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178</v>
      </c>
      <c r="AU1110" s="255" t="s">
        <v>79</v>
      </c>
      <c r="AV1110" s="14" t="s">
        <v>77</v>
      </c>
      <c r="AW1110" s="14" t="s">
        <v>31</v>
      </c>
      <c r="AX1110" s="14" t="s">
        <v>69</v>
      </c>
      <c r="AY1110" s="255" t="s">
        <v>161</v>
      </c>
    </row>
    <row r="1111" s="14" customFormat="1">
      <c r="A1111" s="14"/>
      <c r="B1111" s="246"/>
      <c r="C1111" s="247"/>
      <c r="D1111" s="233" t="s">
        <v>178</v>
      </c>
      <c r="E1111" s="248" t="s">
        <v>19</v>
      </c>
      <c r="F1111" s="249" t="s">
        <v>3753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178</v>
      </c>
      <c r="AU1111" s="255" t="s">
        <v>79</v>
      </c>
      <c r="AV1111" s="14" t="s">
        <v>77</v>
      </c>
      <c r="AW1111" s="14" t="s">
        <v>31</v>
      </c>
      <c r="AX1111" s="14" t="s">
        <v>69</v>
      </c>
      <c r="AY1111" s="255" t="s">
        <v>161</v>
      </c>
    </row>
    <row r="1112" s="13" customFormat="1">
      <c r="A1112" s="13"/>
      <c r="B1112" s="235"/>
      <c r="C1112" s="236"/>
      <c r="D1112" s="233" t="s">
        <v>178</v>
      </c>
      <c r="E1112" s="237" t="s">
        <v>19</v>
      </c>
      <c r="F1112" s="238" t="s">
        <v>168</v>
      </c>
      <c r="G1112" s="236"/>
      <c r="H1112" s="239">
        <v>4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178</v>
      </c>
      <c r="AU1112" s="245" t="s">
        <v>79</v>
      </c>
      <c r="AV1112" s="13" t="s">
        <v>79</v>
      </c>
      <c r="AW1112" s="13" t="s">
        <v>31</v>
      </c>
      <c r="AX1112" s="13" t="s">
        <v>69</v>
      </c>
      <c r="AY1112" s="245" t="s">
        <v>161</v>
      </c>
    </row>
    <row r="1113" s="15" customFormat="1">
      <c r="A1113" s="15"/>
      <c r="B1113" s="256"/>
      <c r="C1113" s="257"/>
      <c r="D1113" s="233" t="s">
        <v>178</v>
      </c>
      <c r="E1113" s="258" t="s">
        <v>19</v>
      </c>
      <c r="F1113" s="259" t="s">
        <v>221</v>
      </c>
      <c r="G1113" s="257"/>
      <c r="H1113" s="260">
        <v>4</v>
      </c>
      <c r="I1113" s="261"/>
      <c r="J1113" s="257"/>
      <c r="K1113" s="257"/>
      <c r="L1113" s="262"/>
      <c r="M1113" s="263"/>
      <c r="N1113" s="264"/>
      <c r="O1113" s="264"/>
      <c r="P1113" s="264"/>
      <c r="Q1113" s="264"/>
      <c r="R1113" s="264"/>
      <c r="S1113" s="264"/>
      <c r="T1113" s="26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66" t="s">
        <v>178</v>
      </c>
      <c r="AU1113" s="266" t="s">
        <v>79</v>
      </c>
      <c r="AV1113" s="15" t="s">
        <v>168</v>
      </c>
      <c r="AW1113" s="15" t="s">
        <v>31</v>
      </c>
      <c r="AX1113" s="15" t="s">
        <v>77</v>
      </c>
      <c r="AY1113" s="266" t="s">
        <v>161</v>
      </c>
    </row>
    <row r="1114" s="2" customFormat="1" ht="24.15" customHeight="1">
      <c r="A1114" s="41"/>
      <c r="B1114" s="42"/>
      <c r="C1114" s="215" t="s">
        <v>1311</v>
      </c>
      <c r="D1114" s="215" t="s">
        <v>163</v>
      </c>
      <c r="E1114" s="216" t="s">
        <v>3754</v>
      </c>
      <c r="F1114" s="217" t="s">
        <v>3755</v>
      </c>
      <c r="G1114" s="218" t="s">
        <v>387</v>
      </c>
      <c r="H1114" s="219">
        <v>4</v>
      </c>
      <c r="I1114" s="220"/>
      <c r="J1114" s="221">
        <f>ROUND(I1114*H1114,2)</f>
        <v>0</v>
      </c>
      <c r="K1114" s="217" t="s">
        <v>167</v>
      </c>
      <c r="L1114" s="47"/>
      <c r="M1114" s="222" t="s">
        <v>19</v>
      </c>
      <c r="N1114" s="223" t="s">
        <v>40</v>
      </c>
      <c r="O1114" s="87"/>
      <c r="P1114" s="224">
        <f>O1114*H1114</f>
        <v>0</v>
      </c>
      <c r="Q1114" s="224">
        <v>0.015400000000000001</v>
      </c>
      <c r="R1114" s="224">
        <f>Q1114*H1114</f>
        <v>0.061600000000000002</v>
      </c>
      <c r="S1114" s="224">
        <v>0</v>
      </c>
      <c r="T1114" s="225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6" t="s">
        <v>279</v>
      </c>
      <c r="AT1114" s="226" t="s">
        <v>163</v>
      </c>
      <c r="AU1114" s="226" t="s">
        <v>79</v>
      </c>
      <c r="AY1114" s="20" t="s">
        <v>161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20" t="s">
        <v>77</v>
      </c>
      <c r="BK1114" s="227">
        <f>ROUND(I1114*H1114,2)</f>
        <v>0</v>
      </c>
      <c r="BL1114" s="20" t="s">
        <v>279</v>
      </c>
      <c r="BM1114" s="226" t="s">
        <v>3756</v>
      </c>
    </row>
    <row r="1115" s="2" customFormat="1">
      <c r="A1115" s="41"/>
      <c r="B1115" s="42"/>
      <c r="C1115" s="43"/>
      <c r="D1115" s="228" t="s">
        <v>170</v>
      </c>
      <c r="E1115" s="43"/>
      <c r="F1115" s="229" t="s">
        <v>3757</v>
      </c>
      <c r="G1115" s="43"/>
      <c r="H1115" s="43"/>
      <c r="I1115" s="230"/>
      <c r="J1115" s="43"/>
      <c r="K1115" s="43"/>
      <c r="L1115" s="47"/>
      <c r="M1115" s="231"/>
      <c r="N1115" s="232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170</v>
      </c>
      <c r="AU1115" s="20" t="s">
        <v>79</v>
      </c>
    </row>
    <row r="1116" s="14" customFormat="1">
      <c r="A1116" s="14"/>
      <c r="B1116" s="246"/>
      <c r="C1116" s="247"/>
      <c r="D1116" s="233" t="s">
        <v>178</v>
      </c>
      <c r="E1116" s="248" t="s">
        <v>19</v>
      </c>
      <c r="F1116" s="249" t="s">
        <v>3752</v>
      </c>
      <c r="G1116" s="247"/>
      <c r="H1116" s="248" t="s">
        <v>19</v>
      </c>
      <c r="I1116" s="250"/>
      <c r="J1116" s="247"/>
      <c r="K1116" s="247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178</v>
      </c>
      <c r="AU1116" s="255" t="s">
        <v>79</v>
      </c>
      <c r="AV1116" s="14" t="s">
        <v>77</v>
      </c>
      <c r="AW1116" s="14" t="s">
        <v>31</v>
      </c>
      <c r="AX1116" s="14" t="s">
        <v>69</v>
      </c>
      <c r="AY1116" s="255" t="s">
        <v>161</v>
      </c>
    </row>
    <row r="1117" s="14" customFormat="1">
      <c r="A1117" s="14"/>
      <c r="B1117" s="246"/>
      <c r="C1117" s="247"/>
      <c r="D1117" s="233" t="s">
        <v>178</v>
      </c>
      <c r="E1117" s="248" t="s">
        <v>19</v>
      </c>
      <c r="F1117" s="249" t="s">
        <v>3758</v>
      </c>
      <c r="G1117" s="247"/>
      <c r="H1117" s="248" t="s">
        <v>19</v>
      </c>
      <c r="I1117" s="250"/>
      <c r="J1117" s="247"/>
      <c r="K1117" s="247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178</v>
      </c>
      <c r="AU1117" s="255" t="s">
        <v>79</v>
      </c>
      <c r="AV1117" s="14" t="s">
        <v>77</v>
      </c>
      <c r="AW1117" s="14" t="s">
        <v>31</v>
      </c>
      <c r="AX1117" s="14" t="s">
        <v>69</v>
      </c>
      <c r="AY1117" s="255" t="s">
        <v>161</v>
      </c>
    </row>
    <row r="1118" s="13" customFormat="1">
      <c r="A1118" s="13"/>
      <c r="B1118" s="235"/>
      <c r="C1118" s="236"/>
      <c r="D1118" s="233" t="s">
        <v>178</v>
      </c>
      <c r="E1118" s="237" t="s">
        <v>19</v>
      </c>
      <c r="F1118" s="238" t="s">
        <v>168</v>
      </c>
      <c r="G1118" s="236"/>
      <c r="H1118" s="239">
        <v>4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178</v>
      </c>
      <c r="AU1118" s="245" t="s">
        <v>79</v>
      </c>
      <c r="AV1118" s="13" t="s">
        <v>79</v>
      </c>
      <c r="AW1118" s="13" t="s">
        <v>31</v>
      </c>
      <c r="AX1118" s="13" t="s">
        <v>69</v>
      </c>
      <c r="AY1118" s="245" t="s">
        <v>161</v>
      </c>
    </row>
    <row r="1119" s="15" customFormat="1">
      <c r="A1119" s="15"/>
      <c r="B1119" s="256"/>
      <c r="C1119" s="257"/>
      <c r="D1119" s="233" t="s">
        <v>178</v>
      </c>
      <c r="E1119" s="258" t="s">
        <v>19</v>
      </c>
      <c r="F1119" s="259" t="s">
        <v>221</v>
      </c>
      <c r="G1119" s="257"/>
      <c r="H1119" s="260">
        <v>4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6" t="s">
        <v>178</v>
      </c>
      <c r="AU1119" s="266" t="s">
        <v>79</v>
      </c>
      <c r="AV1119" s="15" t="s">
        <v>168</v>
      </c>
      <c r="AW1119" s="15" t="s">
        <v>31</v>
      </c>
      <c r="AX1119" s="15" t="s">
        <v>77</v>
      </c>
      <c r="AY1119" s="266" t="s">
        <v>161</v>
      </c>
    </row>
    <row r="1120" s="2" customFormat="1" ht="24.15" customHeight="1">
      <c r="A1120" s="41"/>
      <c r="B1120" s="42"/>
      <c r="C1120" s="215" t="s">
        <v>1317</v>
      </c>
      <c r="D1120" s="215" t="s">
        <v>163</v>
      </c>
      <c r="E1120" s="216" t="s">
        <v>3759</v>
      </c>
      <c r="F1120" s="217" t="s">
        <v>3760</v>
      </c>
      <c r="G1120" s="218" t="s">
        <v>387</v>
      </c>
      <c r="H1120" s="219">
        <v>1</v>
      </c>
      <c r="I1120" s="220"/>
      <c r="J1120" s="221">
        <f>ROUND(I1120*H1120,2)</f>
        <v>0</v>
      </c>
      <c r="K1120" s="217" t="s">
        <v>167</v>
      </c>
      <c r="L1120" s="47"/>
      <c r="M1120" s="222" t="s">
        <v>19</v>
      </c>
      <c r="N1120" s="223" t="s">
        <v>40</v>
      </c>
      <c r="O1120" s="87"/>
      <c r="P1120" s="224">
        <f>O1120*H1120</f>
        <v>0</v>
      </c>
      <c r="Q1120" s="224">
        <v>0.012460000000000001</v>
      </c>
      <c r="R1120" s="224">
        <f>Q1120*H1120</f>
        <v>0.012460000000000001</v>
      </c>
      <c r="S1120" s="224">
        <v>0</v>
      </c>
      <c r="T1120" s="22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6" t="s">
        <v>279</v>
      </c>
      <c r="AT1120" s="226" t="s">
        <v>163</v>
      </c>
      <c r="AU1120" s="226" t="s">
        <v>79</v>
      </c>
      <c r="AY1120" s="20" t="s">
        <v>161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20" t="s">
        <v>77</v>
      </c>
      <c r="BK1120" s="227">
        <f>ROUND(I1120*H1120,2)</f>
        <v>0</v>
      </c>
      <c r="BL1120" s="20" t="s">
        <v>279</v>
      </c>
      <c r="BM1120" s="226" t="s">
        <v>3761</v>
      </c>
    </row>
    <row r="1121" s="2" customFormat="1">
      <c r="A1121" s="41"/>
      <c r="B1121" s="42"/>
      <c r="C1121" s="43"/>
      <c r="D1121" s="228" t="s">
        <v>170</v>
      </c>
      <c r="E1121" s="43"/>
      <c r="F1121" s="229" t="s">
        <v>3762</v>
      </c>
      <c r="G1121" s="43"/>
      <c r="H1121" s="43"/>
      <c r="I1121" s="230"/>
      <c r="J1121" s="43"/>
      <c r="K1121" s="43"/>
      <c r="L1121" s="47"/>
      <c r="M1121" s="231"/>
      <c r="N1121" s="232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170</v>
      </c>
      <c r="AU1121" s="20" t="s">
        <v>79</v>
      </c>
    </row>
    <row r="1122" s="14" customFormat="1">
      <c r="A1122" s="14"/>
      <c r="B1122" s="246"/>
      <c r="C1122" s="247"/>
      <c r="D1122" s="233" t="s">
        <v>178</v>
      </c>
      <c r="E1122" s="248" t="s">
        <v>19</v>
      </c>
      <c r="F1122" s="249" t="s">
        <v>3752</v>
      </c>
      <c r="G1122" s="247"/>
      <c r="H1122" s="248" t="s">
        <v>19</v>
      </c>
      <c r="I1122" s="250"/>
      <c r="J1122" s="247"/>
      <c r="K1122" s="247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178</v>
      </c>
      <c r="AU1122" s="255" t="s">
        <v>79</v>
      </c>
      <c r="AV1122" s="14" t="s">
        <v>77</v>
      </c>
      <c r="AW1122" s="14" t="s">
        <v>31</v>
      </c>
      <c r="AX1122" s="14" t="s">
        <v>69</v>
      </c>
      <c r="AY1122" s="255" t="s">
        <v>161</v>
      </c>
    </row>
    <row r="1123" s="14" customFormat="1">
      <c r="A1123" s="14"/>
      <c r="B1123" s="246"/>
      <c r="C1123" s="247"/>
      <c r="D1123" s="233" t="s">
        <v>178</v>
      </c>
      <c r="E1123" s="248" t="s">
        <v>19</v>
      </c>
      <c r="F1123" s="249" t="s">
        <v>3763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178</v>
      </c>
      <c r="AU1123" s="255" t="s">
        <v>79</v>
      </c>
      <c r="AV1123" s="14" t="s">
        <v>77</v>
      </c>
      <c r="AW1123" s="14" t="s">
        <v>31</v>
      </c>
      <c r="AX1123" s="14" t="s">
        <v>69</v>
      </c>
      <c r="AY1123" s="255" t="s">
        <v>161</v>
      </c>
    </row>
    <row r="1124" s="13" customFormat="1">
      <c r="A1124" s="13"/>
      <c r="B1124" s="235"/>
      <c r="C1124" s="236"/>
      <c r="D1124" s="233" t="s">
        <v>178</v>
      </c>
      <c r="E1124" s="237" t="s">
        <v>19</v>
      </c>
      <c r="F1124" s="238" t="s">
        <v>77</v>
      </c>
      <c r="G1124" s="236"/>
      <c r="H1124" s="239">
        <v>1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178</v>
      </c>
      <c r="AU1124" s="245" t="s">
        <v>79</v>
      </c>
      <c r="AV1124" s="13" t="s">
        <v>79</v>
      </c>
      <c r="AW1124" s="13" t="s">
        <v>31</v>
      </c>
      <c r="AX1124" s="13" t="s">
        <v>69</v>
      </c>
      <c r="AY1124" s="245" t="s">
        <v>161</v>
      </c>
    </row>
    <row r="1125" s="15" customFormat="1">
      <c r="A1125" s="15"/>
      <c r="B1125" s="256"/>
      <c r="C1125" s="257"/>
      <c r="D1125" s="233" t="s">
        <v>178</v>
      </c>
      <c r="E1125" s="258" t="s">
        <v>19</v>
      </c>
      <c r="F1125" s="259" t="s">
        <v>221</v>
      </c>
      <c r="G1125" s="257"/>
      <c r="H1125" s="260">
        <v>1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6" t="s">
        <v>178</v>
      </c>
      <c r="AU1125" s="266" t="s">
        <v>79</v>
      </c>
      <c r="AV1125" s="15" t="s">
        <v>168</v>
      </c>
      <c r="AW1125" s="15" t="s">
        <v>31</v>
      </c>
      <c r="AX1125" s="15" t="s">
        <v>77</v>
      </c>
      <c r="AY1125" s="266" t="s">
        <v>161</v>
      </c>
    </row>
    <row r="1126" s="2" customFormat="1" ht="16.5" customHeight="1">
      <c r="A1126" s="41"/>
      <c r="B1126" s="42"/>
      <c r="C1126" s="215" t="s">
        <v>1323</v>
      </c>
      <c r="D1126" s="215" t="s">
        <v>163</v>
      </c>
      <c r="E1126" s="216" t="s">
        <v>3764</v>
      </c>
      <c r="F1126" s="217" t="s">
        <v>3765</v>
      </c>
      <c r="G1126" s="218" t="s">
        <v>387</v>
      </c>
      <c r="H1126" s="219">
        <v>107</v>
      </c>
      <c r="I1126" s="220"/>
      <c r="J1126" s="221">
        <f>ROUND(I1126*H1126,2)</f>
        <v>0</v>
      </c>
      <c r="K1126" s="217" t="s">
        <v>167</v>
      </c>
      <c r="L1126" s="47"/>
      <c r="M1126" s="222" t="s">
        <v>19</v>
      </c>
      <c r="N1126" s="223" t="s">
        <v>40</v>
      </c>
      <c r="O1126" s="87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6" t="s">
        <v>279</v>
      </c>
      <c r="AT1126" s="226" t="s">
        <v>163</v>
      </c>
      <c r="AU1126" s="226" t="s">
        <v>79</v>
      </c>
      <c r="AY1126" s="20" t="s">
        <v>161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20" t="s">
        <v>77</v>
      </c>
      <c r="BK1126" s="227">
        <f>ROUND(I1126*H1126,2)</f>
        <v>0</v>
      </c>
      <c r="BL1126" s="20" t="s">
        <v>279</v>
      </c>
      <c r="BM1126" s="226" t="s">
        <v>3766</v>
      </c>
    </row>
    <row r="1127" s="2" customFormat="1">
      <c r="A1127" s="41"/>
      <c r="B1127" s="42"/>
      <c r="C1127" s="43"/>
      <c r="D1127" s="228" t="s">
        <v>170</v>
      </c>
      <c r="E1127" s="43"/>
      <c r="F1127" s="229" t="s">
        <v>3767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170</v>
      </c>
      <c r="AU1127" s="20" t="s">
        <v>79</v>
      </c>
    </row>
    <row r="1128" s="14" customFormat="1">
      <c r="A1128" s="14"/>
      <c r="B1128" s="246"/>
      <c r="C1128" s="247"/>
      <c r="D1128" s="233" t="s">
        <v>178</v>
      </c>
      <c r="E1128" s="248" t="s">
        <v>19</v>
      </c>
      <c r="F1128" s="249" t="s">
        <v>3527</v>
      </c>
      <c r="G1128" s="247"/>
      <c r="H1128" s="248" t="s">
        <v>19</v>
      </c>
      <c r="I1128" s="250"/>
      <c r="J1128" s="247"/>
      <c r="K1128" s="247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178</v>
      </c>
      <c r="AU1128" s="255" t="s">
        <v>79</v>
      </c>
      <c r="AV1128" s="14" t="s">
        <v>77</v>
      </c>
      <c r="AW1128" s="14" t="s">
        <v>31</v>
      </c>
      <c r="AX1128" s="14" t="s">
        <v>69</v>
      </c>
      <c r="AY1128" s="255" t="s">
        <v>161</v>
      </c>
    </row>
    <row r="1129" s="14" customFormat="1">
      <c r="A1129" s="14"/>
      <c r="B1129" s="246"/>
      <c r="C1129" s="247"/>
      <c r="D1129" s="233" t="s">
        <v>178</v>
      </c>
      <c r="E1129" s="248" t="s">
        <v>19</v>
      </c>
      <c r="F1129" s="249" t="s">
        <v>3528</v>
      </c>
      <c r="G1129" s="247"/>
      <c r="H1129" s="248" t="s">
        <v>19</v>
      </c>
      <c r="I1129" s="250"/>
      <c r="J1129" s="247"/>
      <c r="K1129" s="247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178</v>
      </c>
      <c r="AU1129" s="255" t="s">
        <v>79</v>
      </c>
      <c r="AV1129" s="14" t="s">
        <v>77</v>
      </c>
      <c r="AW1129" s="14" t="s">
        <v>31</v>
      </c>
      <c r="AX1129" s="14" t="s">
        <v>69</v>
      </c>
      <c r="AY1129" s="255" t="s">
        <v>161</v>
      </c>
    </row>
    <row r="1130" s="13" customFormat="1">
      <c r="A1130" s="13"/>
      <c r="B1130" s="235"/>
      <c r="C1130" s="236"/>
      <c r="D1130" s="233" t="s">
        <v>178</v>
      </c>
      <c r="E1130" s="237" t="s">
        <v>19</v>
      </c>
      <c r="F1130" s="238" t="s">
        <v>79</v>
      </c>
      <c r="G1130" s="236"/>
      <c r="H1130" s="239">
        <v>2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178</v>
      </c>
      <c r="AU1130" s="245" t="s">
        <v>79</v>
      </c>
      <c r="AV1130" s="13" t="s">
        <v>79</v>
      </c>
      <c r="AW1130" s="13" t="s">
        <v>31</v>
      </c>
      <c r="AX1130" s="13" t="s">
        <v>69</v>
      </c>
      <c r="AY1130" s="245" t="s">
        <v>161</v>
      </c>
    </row>
    <row r="1131" s="14" customFormat="1">
      <c r="A1131" s="14"/>
      <c r="B1131" s="246"/>
      <c r="C1131" s="247"/>
      <c r="D1131" s="233" t="s">
        <v>178</v>
      </c>
      <c r="E1131" s="248" t="s">
        <v>19</v>
      </c>
      <c r="F1131" s="249" t="s">
        <v>3506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178</v>
      </c>
      <c r="AU1131" s="255" t="s">
        <v>79</v>
      </c>
      <c r="AV1131" s="14" t="s">
        <v>77</v>
      </c>
      <c r="AW1131" s="14" t="s">
        <v>31</v>
      </c>
      <c r="AX1131" s="14" t="s">
        <v>69</v>
      </c>
      <c r="AY1131" s="255" t="s">
        <v>161</v>
      </c>
    </row>
    <row r="1132" s="13" customFormat="1">
      <c r="A1132" s="13"/>
      <c r="B1132" s="235"/>
      <c r="C1132" s="236"/>
      <c r="D1132" s="233" t="s">
        <v>178</v>
      </c>
      <c r="E1132" s="237" t="s">
        <v>19</v>
      </c>
      <c r="F1132" s="238" t="s">
        <v>77</v>
      </c>
      <c r="G1132" s="236"/>
      <c r="H1132" s="239">
        <v>1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178</v>
      </c>
      <c r="AU1132" s="245" t="s">
        <v>79</v>
      </c>
      <c r="AV1132" s="13" t="s">
        <v>79</v>
      </c>
      <c r="AW1132" s="13" t="s">
        <v>31</v>
      </c>
      <c r="AX1132" s="13" t="s">
        <v>69</v>
      </c>
      <c r="AY1132" s="245" t="s">
        <v>161</v>
      </c>
    </row>
    <row r="1133" s="14" customFormat="1">
      <c r="A1133" s="14"/>
      <c r="B1133" s="246"/>
      <c r="C1133" s="247"/>
      <c r="D1133" s="233" t="s">
        <v>178</v>
      </c>
      <c r="E1133" s="248" t="s">
        <v>19</v>
      </c>
      <c r="F1133" s="249" t="s">
        <v>3530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178</v>
      </c>
      <c r="AU1133" s="255" t="s">
        <v>79</v>
      </c>
      <c r="AV1133" s="14" t="s">
        <v>77</v>
      </c>
      <c r="AW1133" s="14" t="s">
        <v>31</v>
      </c>
      <c r="AX1133" s="14" t="s">
        <v>69</v>
      </c>
      <c r="AY1133" s="255" t="s">
        <v>161</v>
      </c>
    </row>
    <row r="1134" s="13" customFormat="1">
      <c r="A1134" s="13"/>
      <c r="B1134" s="235"/>
      <c r="C1134" s="236"/>
      <c r="D1134" s="233" t="s">
        <v>178</v>
      </c>
      <c r="E1134" s="237" t="s">
        <v>19</v>
      </c>
      <c r="F1134" s="238" t="s">
        <v>3549</v>
      </c>
      <c r="G1134" s="236"/>
      <c r="H1134" s="239">
        <v>2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5" t="s">
        <v>178</v>
      </c>
      <c r="AU1134" s="245" t="s">
        <v>79</v>
      </c>
      <c r="AV1134" s="13" t="s">
        <v>79</v>
      </c>
      <c r="AW1134" s="13" t="s">
        <v>31</v>
      </c>
      <c r="AX1134" s="13" t="s">
        <v>69</v>
      </c>
      <c r="AY1134" s="245" t="s">
        <v>161</v>
      </c>
    </row>
    <row r="1135" s="14" customFormat="1">
      <c r="A1135" s="14"/>
      <c r="B1135" s="246"/>
      <c r="C1135" s="247"/>
      <c r="D1135" s="233" t="s">
        <v>178</v>
      </c>
      <c r="E1135" s="248" t="s">
        <v>19</v>
      </c>
      <c r="F1135" s="249" t="s">
        <v>3554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178</v>
      </c>
      <c r="AU1135" s="255" t="s">
        <v>79</v>
      </c>
      <c r="AV1135" s="14" t="s">
        <v>77</v>
      </c>
      <c r="AW1135" s="14" t="s">
        <v>31</v>
      </c>
      <c r="AX1135" s="14" t="s">
        <v>69</v>
      </c>
      <c r="AY1135" s="255" t="s">
        <v>161</v>
      </c>
    </row>
    <row r="1136" s="13" customFormat="1">
      <c r="A1136" s="13"/>
      <c r="B1136" s="235"/>
      <c r="C1136" s="236"/>
      <c r="D1136" s="233" t="s">
        <v>178</v>
      </c>
      <c r="E1136" s="237" t="s">
        <v>19</v>
      </c>
      <c r="F1136" s="238" t="s">
        <v>77</v>
      </c>
      <c r="G1136" s="236"/>
      <c r="H1136" s="239">
        <v>1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178</v>
      </c>
      <c r="AU1136" s="245" t="s">
        <v>79</v>
      </c>
      <c r="AV1136" s="13" t="s">
        <v>79</v>
      </c>
      <c r="AW1136" s="13" t="s">
        <v>31</v>
      </c>
      <c r="AX1136" s="13" t="s">
        <v>69</v>
      </c>
      <c r="AY1136" s="245" t="s">
        <v>161</v>
      </c>
    </row>
    <row r="1137" s="14" customFormat="1">
      <c r="A1137" s="14"/>
      <c r="B1137" s="246"/>
      <c r="C1137" s="247"/>
      <c r="D1137" s="233" t="s">
        <v>178</v>
      </c>
      <c r="E1137" s="248" t="s">
        <v>19</v>
      </c>
      <c r="F1137" s="249" t="s">
        <v>3555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178</v>
      </c>
      <c r="AU1137" s="255" t="s">
        <v>79</v>
      </c>
      <c r="AV1137" s="14" t="s">
        <v>77</v>
      </c>
      <c r="AW1137" s="14" t="s">
        <v>31</v>
      </c>
      <c r="AX1137" s="14" t="s">
        <v>69</v>
      </c>
      <c r="AY1137" s="255" t="s">
        <v>161</v>
      </c>
    </row>
    <row r="1138" s="13" customFormat="1">
      <c r="A1138" s="13"/>
      <c r="B1138" s="235"/>
      <c r="C1138" s="236"/>
      <c r="D1138" s="233" t="s">
        <v>178</v>
      </c>
      <c r="E1138" s="237" t="s">
        <v>19</v>
      </c>
      <c r="F1138" s="238" t="s">
        <v>77</v>
      </c>
      <c r="G1138" s="236"/>
      <c r="H1138" s="239">
        <v>1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178</v>
      </c>
      <c r="AU1138" s="245" t="s">
        <v>79</v>
      </c>
      <c r="AV1138" s="13" t="s">
        <v>79</v>
      </c>
      <c r="AW1138" s="13" t="s">
        <v>31</v>
      </c>
      <c r="AX1138" s="13" t="s">
        <v>69</v>
      </c>
      <c r="AY1138" s="245" t="s">
        <v>161</v>
      </c>
    </row>
    <row r="1139" s="14" customFormat="1">
      <c r="A1139" s="14"/>
      <c r="B1139" s="246"/>
      <c r="C1139" s="247"/>
      <c r="D1139" s="233" t="s">
        <v>178</v>
      </c>
      <c r="E1139" s="248" t="s">
        <v>19</v>
      </c>
      <c r="F1139" s="249" t="s">
        <v>3508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178</v>
      </c>
      <c r="AU1139" s="255" t="s">
        <v>79</v>
      </c>
      <c r="AV1139" s="14" t="s">
        <v>77</v>
      </c>
      <c r="AW1139" s="14" t="s">
        <v>31</v>
      </c>
      <c r="AX1139" s="14" t="s">
        <v>69</v>
      </c>
      <c r="AY1139" s="255" t="s">
        <v>161</v>
      </c>
    </row>
    <row r="1140" s="13" customFormat="1">
      <c r="A1140" s="13"/>
      <c r="B1140" s="235"/>
      <c r="C1140" s="236"/>
      <c r="D1140" s="233" t="s">
        <v>178</v>
      </c>
      <c r="E1140" s="237" t="s">
        <v>19</v>
      </c>
      <c r="F1140" s="238" t="s">
        <v>77</v>
      </c>
      <c r="G1140" s="236"/>
      <c r="H1140" s="239">
        <v>1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178</v>
      </c>
      <c r="AU1140" s="245" t="s">
        <v>79</v>
      </c>
      <c r="AV1140" s="13" t="s">
        <v>79</v>
      </c>
      <c r="AW1140" s="13" t="s">
        <v>31</v>
      </c>
      <c r="AX1140" s="13" t="s">
        <v>69</v>
      </c>
      <c r="AY1140" s="245" t="s">
        <v>161</v>
      </c>
    </row>
    <row r="1141" s="14" customFormat="1">
      <c r="A1141" s="14"/>
      <c r="B1141" s="246"/>
      <c r="C1141" s="247"/>
      <c r="D1141" s="233" t="s">
        <v>178</v>
      </c>
      <c r="E1141" s="248" t="s">
        <v>19</v>
      </c>
      <c r="F1141" s="249" t="s">
        <v>3509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178</v>
      </c>
      <c r="AU1141" s="255" t="s">
        <v>79</v>
      </c>
      <c r="AV1141" s="14" t="s">
        <v>77</v>
      </c>
      <c r="AW1141" s="14" t="s">
        <v>31</v>
      </c>
      <c r="AX1141" s="14" t="s">
        <v>69</v>
      </c>
      <c r="AY1141" s="255" t="s">
        <v>161</v>
      </c>
    </row>
    <row r="1142" s="13" customFormat="1">
      <c r="A1142" s="13"/>
      <c r="B1142" s="235"/>
      <c r="C1142" s="236"/>
      <c r="D1142" s="233" t="s">
        <v>178</v>
      </c>
      <c r="E1142" s="237" t="s">
        <v>19</v>
      </c>
      <c r="F1142" s="238" t="s">
        <v>77</v>
      </c>
      <c r="G1142" s="236"/>
      <c r="H1142" s="239">
        <v>1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178</v>
      </c>
      <c r="AU1142" s="245" t="s">
        <v>79</v>
      </c>
      <c r="AV1142" s="13" t="s">
        <v>79</v>
      </c>
      <c r="AW1142" s="13" t="s">
        <v>31</v>
      </c>
      <c r="AX1142" s="13" t="s">
        <v>69</v>
      </c>
      <c r="AY1142" s="245" t="s">
        <v>161</v>
      </c>
    </row>
    <row r="1143" s="14" customFormat="1">
      <c r="A1143" s="14"/>
      <c r="B1143" s="246"/>
      <c r="C1143" s="247"/>
      <c r="D1143" s="233" t="s">
        <v>178</v>
      </c>
      <c r="E1143" s="248" t="s">
        <v>19</v>
      </c>
      <c r="F1143" s="249" t="s">
        <v>3556</v>
      </c>
      <c r="G1143" s="247"/>
      <c r="H1143" s="248" t="s">
        <v>19</v>
      </c>
      <c r="I1143" s="250"/>
      <c r="J1143" s="247"/>
      <c r="K1143" s="247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178</v>
      </c>
      <c r="AU1143" s="255" t="s">
        <v>79</v>
      </c>
      <c r="AV1143" s="14" t="s">
        <v>77</v>
      </c>
      <c r="AW1143" s="14" t="s">
        <v>31</v>
      </c>
      <c r="AX1143" s="14" t="s">
        <v>69</v>
      </c>
      <c r="AY1143" s="255" t="s">
        <v>161</v>
      </c>
    </row>
    <row r="1144" s="13" customFormat="1">
      <c r="A1144" s="13"/>
      <c r="B1144" s="235"/>
      <c r="C1144" s="236"/>
      <c r="D1144" s="233" t="s">
        <v>178</v>
      </c>
      <c r="E1144" s="237" t="s">
        <v>19</v>
      </c>
      <c r="F1144" s="238" t="s">
        <v>77</v>
      </c>
      <c r="G1144" s="236"/>
      <c r="H1144" s="239">
        <v>1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178</v>
      </c>
      <c r="AU1144" s="245" t="s">
        <v>79</v>
      </c>
      <c r="AV1144" s="13" t="s">
        <v>79</v>
      </c>
      <c r="AW1144" s="13" t="s">
        <v>31</v>
      </c>
      <c r="AX1144" s="13" t="s">
        <v>69</v>
      </c>
      <c r="AY1144" s="245" t="s">
        <v>161</v>
      </c>
    </row>
    <row r="1145" s="14" customFormat="1">
      <c r="A1145" s="14"/>
      <c r="B1145" s="246"/>
      <c r="C1145" s="247"/>
      <c r="D1145" s="233" t="s">
        <v>178</v>
      </c>
      <c r="E1145" s="248" t="s">
        <v>19</v>
      </c>
      <c r="F1145" s="249" t="s">
        <v>3510</v>
      </c>
      <c r="G1145" s="247"/>
      <c r="H1145" s="248" t="s">
        <v>19</v>
      </c>
      <c r="I1145" s="250"/>
      <c r="J1145" s="247"/>
      <c r="K1145" s="247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178</v>
      </c>
      <c r="AU1145" s="255" t="s">
        <v>79</v>
      </c>
      <c r="AV1145" s="14" t="s">
        <v>77</v>
      </c>
      <c r="AW1145" s="14" t="s">
        <v>31</v>
      </c>
      <c r="AX1145" s="14" t="s">
        <v>69</v>
      </c>
      <c r="AY1145" s="255" t="s">
        <v>161</v>
      </c>
    </row>
    <row r="1146" s="13" customFormat="1">
      <c r="A1146" s="13"/>
      <c r="B1146" s="235"/>
      <c r="C1146" s="236"/>
      <c r="D1146" s="233" t="s">
        <v>178</v>
      </c>
      <c r="E1146" s="237" t="s">
        <v>19</v>
      </c>
      <c r="F1146" s="238" t="s">
        <v>77</v>
      </c>
      <c r="G1146" s="236"/>
      <c r="H1146" s="239">
        <v>1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178</v>
      </c>
      <c r="AU1146" s="245" t="s">
        <v>79</v>
      </c>
      <c r="AV1146" s="13" t="s">
        <v>79</v>
      </c>
      <c r="AW1146" s="13" t="s">
        <v>31</v>
      </c>
      <c r="AX1146" s="13" t="s">
        <v>69</v>
      </c>
      <c r="AY1146" s="245" t="s">
        <v>161</v>
      </c>
    </row>
    <row r="1147" s="14" customFormat="1">
      <c r="A1147" s="14"/>
      <c r="B1147" s="246"/>
      <c r="C1147" s="247"/>
      <c r="D1147" s="233" t="s">
        <v>178</v>
      </c>
      <c r="E1147" s="248" t="s">
        <v>19</v>
      </c>
      <c r="F1147" s="249" t="s">
        <v>3557</v>
      </c>
      <c r="G1147" s="247"/>
      <c r="H1147" s="248" t="s">
        <v>19</v>
      </c>
      <c r="I1147" s="250"/>
      <c r="J1147" s="247"/>
      <c r="K1147" s="247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178</v>
      </c>
      <c r="AU1147" s="255" t="s">
        <v>79</v>
      </c>
      <c r="AV1147" s="14" t="s">
        <v>77</v>
      </c>
      <c r="AW1147" s="14" t="s">
        <v>31</v>
      </c>
      <c r="AX1147" s="14" t="s">
        <v>69</v>
      </c>
      <c r="AY1147" s="255" t="s">
        <v>161</v>
      </c>
    </row>
    <row r="1148" s="13" customFormat="1">
      <c r="A1148" s="13"/>
      <c r="B1148" s="235"/>
      <c r="C1148" s="236"/>
      <c r="D1148" s="233" t="s">
        <v>178</v>
      </c>
      <c r="E1148" s="237" t="s">
        <v>19</v>
      </c>
      <c r="F1148" s="238" t="s">
        <v>3558</v>
      </c>
      <c r="G1148" s="236"/>
      <c r="H1148" s="239">
        <v>4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178</v>
      </c>
      <c r="AU1148" s="245" t="s">
        <v>79</v>
      </c>
      <c r="AV1148" s="13" t="s">
        <v>79</v>
      </c>
      <c r="AW1148" s="13" t="s">
        <v>31</v>
      </c>
      <c r="AX1148" s="13" t="s">
        <v>69</v>
      </c>
      <c r="AY1148" s="245" t="s">
        <v>161</v>
      </c>
    </row>
    <row r="1149" s="14" customFormat="1">
      <c r="A1149" s="14"/>
      <c r="B1149" s="246"/>
      <c r="C1149" s="247"/>
      <c r="D1149" s="233" t="s">
        <v>178</v>
      </c>
      <c r="E1149" s="248" t="s">
        <v>19</v>
      </c>
      <c r="F1149" s="249" t="s">
        <v>3559</v>
      </c>
      <c r="G1149" s="247"/>
      <c r="H1149" s="248" t="s">
        <v>19</v>
      </c>
      <c r="I1149" s="250"/>
      <c r="J1149" s="247"/>
      <c r="K1149" s="247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178</v>
      </c>
      <c r="AU1149" s="255" t="s">
        <v>79</v>
      </c>
      <c r="AV1149" s="14" t="s">
        <v>77</v>
      </c>
      <c r="AW1149" s="14" t="s">
        <v>31</v>
      </c>
      <c r="AX1149" s="14" t="s">
        <v>69</v>
      </c>
      <c r="AY1149" s="255" t="s">
        <v>161</v>
      </c>
    </row>
    <row r="1150" s="13" customFormat="1">
      <c r="A1150" s="13"/>
      <c r="B1150" s="235"/>
      <c r="C1150" s="236"/>
      <c r="D1150" s="233" t="s">
        <v>178</v>
      </c>
      <c r="E1150" s="237" t="s">
        <v>19</v>
      </c>
      <c r="F1150" s="238" t="s">
        <v>3558</v>
      </c>
      <c r="G1150" s="236"/>
      <c r="H1150" s="239">
        <v>4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178</v>
      </c>
      <c r="AU1150" s="245" t="s">
        <v>79</v>
      </c>
      <c r="AV1150" s="13" t="s">
        <v>79</v>
      </c>
      <c r="AW1150" s="13" t="s">
        <v>31</v>
      </c>
      <c r="AX1150" s="13" t="s">
        <v>69</v>
      </c>
      <c r="AY1150" s="245" t="s">
        <v>161</v>
      </c>
    </row>
    <row r="1151" s="14" customFormat="1">
      <c r="A1151" s="14"/>
      <c r="B1151" s="246"/>
      <c r="C1151" s="247"/>
      <c r="D1151" s="233" t="s">
        <v>178</v>
      </c>
      <c r="E1151" s="248" t="s">
        <v>19</v>
      </c>
      <c r="F1151" s="249" t="s">
        <v>3511</v>
      </c>
      <c r="G1151" s="247"/>
      <c r="H1151" s="248" t="s">
        <v>19</v>
      </c>
      <c r="I1151" s="250"/>
      <c r="J1151" s="247"/>
      <c r="K1151" s="247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178</v>
      </c>
      <c r="AU1151" s="255" t="s">
        <v>79</v>
      </c>
      <c r="AV1151" s="14" t="s">
        <v>77</v>
      </c>
      <c r="AW1151" s="14" t="s">
        <v>31</v>
      </c>
      <c r="AX1151" s="14" t="s">
        <v>69</v>
      </c>
      <c r="AY1151" s="255" t="s">
        <v>161</v>
      </c>
    </row>
    <row r="1152" s="13" customFormat="1">
      <c r="A1152" s="13"/>
      <c r="B1152" s="235"/>
      <c r="C1152" s="236"/>
      <c r="D1152" s="233" t="s">
        <v>178</v>
      </c>
      <c r="E1152" s="237" t="s">
        <v>19</v>
      </c>
      <c r="F1152" s="238" t="s">
        <v>77</v>
      </c>
      <c r="G1152" s="236"/>
      <c r="H1152" s="239">
        <v>1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178</v>
      </c>
      <c r="AU1152" s="245" t="s">
        <v>79</v>
      </c>
      <c r="AV1152" s="13" t="s">
        <v>79</v>
      </c>
      <c r="AW1152" s="13" t="s">
        <v>31</v>
      </c>
      <c r="AX1152" s="13" t="s">
        <v>69</v>
      </c>
      <c r="AY1152" s="245" t="s">
        <v>161</v>
      </c>
    </row>
    <row r="1153" s="14" customFormat="1">
      <c r="A1153" s="14"/>
      <c r="B1153" s="246"/>
      <c r="C1153" s="247"/>
      <c r="D1153" s="233" t="s">
        <v>178</v>
      </c>
      <c r="E1153" s="248" t="s">
        <v>19</v>
      </c>
      <c r="F1153" s="249" t="s">
        <v>3560</v>
      </c>
      <c r="G1153" s="247"/>
      <c r="H1153" s="248" t="s">
        <v>19</v>
      </c>
      <c r="I1153" s="250"/>
      <c r="J1153" s="247"/>
      <c r="K1153" s="247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178</v>
      </c>
      <c r="AU1153" s="255" t="s">
        <v>79</v>
      </c>
      <c r="AV1153" s="14" t="s">
        <v>77</v>
      </c>
      <c r="AW1153" s="14" t="s">
        <v>31</v>
      </c>
      <c r="AX1153" s="14" t="s">
        <v>69</v>
      </c>
      <c r="AY1153" s="255" t="s">
        <v>161</v>
      </c>
    </row>
    <row r="1154" s="13" customFormat="1">
      <c r="A1154" s="13"/>
      <c r="B1154" s="235"/>
      <c r="C1154" s="236"/>
      <c r="D1154" s="233" t="s">
        <v>178</v>
      </c>
      <c r="E1154" s="237" t="s">
        <v>19</v>
      </c>
      <c r="F1154" s="238" t="s">
        <v>77</v>
      </c>
      <c r="G1154" s="236"/>
      <c r="H1154" s="239">
        <v>1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178</v>
      </c>
      <c r="AU1154" s="245" t="s">
        <v>79</v>
      </c>
      <c r="AV1154" s="13" t="s">
        <v>79</v>
      </c>
      <c r="AW1154" s="13" t="s">
        <v>31</v>
      </c>
      <c r="AX1154" s="13" t="s">
        <v>69</v>
      </c>
      <c r="AY1154" s="245" t="s">
        <v>161</v>
      </c>
    </row>
    <row r="1155" s="16" customFormat="1">
      <c r="A1155" s="16"/>
      <c r="B1155" s="281"/>
      <c r="C1155" s="282"/>
      <c r="D1155" s="233" t="s">
        <v>178</v>
      </c>
      <c r="E1155" s="283" t="s">
        <v>19</v>
      </c>
      <c r="F1155" s="284" t="s">
        <v>2225</v>
      </c>
      <c r="G1155" s="282"/>
      <c r="H1155" s="285">
        <v>21</v>
      </c>
      <c r="I1155" s="286"/>
      <c r="J1155" s="282"/>
      <c r="K1155" s="282"/>
      <c r="L1155" s="287"/>
      <c r="M1155" s="288"/>
      <c r="N1155" s="289"/>
      <c r="O1155" s="289"/>
      <c r="P1155" s="289"/>
      <c r="Q1155" s="289"/>
      <c r="R1155" s="289"/>
      <c r="S1155" s="289"/>
      <c r="T1155" s="290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91" t="s">
        <v>178</v>
      </c>
      <c r="AU1155" s="291" t="s">
        <v>79</v>
      </c>
      <c r="AV1155" s="16" t="s">
        <v>180</v>
      </c>
      <c r="AW1155" s="16" t="s">
        <v>31</v>
      </c>
      <c r="AX1155" s="16" t="s">
        <v>69</v>
      </c>
      <c r="AY1155" s="291" t="s">
        <v>161</v>
      </c>
    </row>
    <row r="1156" s="14" customFormat="1">
      <c r="A1156" s="14"/>
      <c r="B1156" s="246"/>
      <c r="C1156" s="247"/>
      <c r="D1156" s="233" t="s">
        <v>178</v>
      </c>
      <c r="E1156" s="248" t="s">
        <v>19</v>
      </c>
      <c r="F1156" s="249" t="s">
        <v>3179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178</v>
      </c>
      <c r="AU1156" s="255" t="s">
        <v>79</v>
      </c>
      <c r="AV1156" s="14" t="s">
        <v>77</v>
      </c>
      <c r="AW1156" s="14" t="s">
        <v>31</v>
      </c>
      <c r="AX1156" s="14" t="s">
        <v>69</v>
      </c>
      <c r="AY1156" s="255" t="s">
        <v>161</v>
      </c>
    </row>
    <row r="1157" s="14" customFormat="1">
      <c r="A1157" s="14"/>
      <c r="B1157" s="246"/>
      <c r="C1157" s="247"/>
      <c r="D1157" s="233" t="s">
        <v>178</v>
      </c>
      <c r="E1157" s="248" t="s">
        <v>19</v>
      </c>
      <c r="F1157" s="249" t="s">
        <v>3181</v>
      </c>
      <c r="G1157" s="247"/>
      <c r="H1157" s="248" t="s">
        <v>19</v>
      </c>
      <c r="I1157" s="250"/>
      <c r="J1157" s="247"/>
      <c r="K1157" s="247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178</v>
      </c>
      <c r="AU1157" s="255" t="s">
        <v>79</v>
      </c>
      <c r="AV1157" s="14" t="s">
        <v>77</v>
      </c>
      <c r="AW1157" s="14" t="s">
        <v>31</v>
      </c>
      <c r="AX1157" s="14" t="s">
        <v>69</v>
      </c>
      <c r="AY1157" s="255" t="s">
        <v>161</v>
      </c>
    </row>
    <row r="1158" s="13" customFormat="1">
      <c r="A1158" s="13"/>
      <c r="B1158" s="235"/>
      <c r="C1158" s="236"/>
      <c r="D1158" s="233" t="s">
        <v>178</v>
      </c>
      <c r="E1158" s="237" t="s">
        <v>19</v>
      </c>
      <c r="F1158" s="238" t="s">
        <v>343</v>
      </c>
      <c r="G1158" s="236"/>
      <c r="H1158" s="239">
        <v>24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178</v>
      </c>
      <c r="AU1158" s="245" t="s">
        <v>79</v>
      </c>
      <c r="AV1158" s="13" t="s">
        <v>79</v>
      </c>
      <c r="AW1158" s="13" t="s">
        <v>31</v>
      </c>
      <c r="AX1158" s="13" t="s">
        <v>69</v>
      </c>
      <c r="AY1158" s="245" t="s">
        <v>161</v>
      </c>
    </row>
    <row r="1159" s="14" customFormat="1">
      <c r="A1159" s="14"/>
      <c r="B1159" s="246"/>
      <c r="C1159" s="247"/>
      <c r="D1159" s="233" t="s">
        <v>178</v>
      </c>
      <c r="E1159" s="248" t="s">
        <v>19</v>
      </c>
      <c r="F1159" s="249" t="s">
        <v>3183</v>
      </c>
      <c r="G1159" s="247"/>
      <c r="H1159" s="248" t="s">
        <v>19</v>
      </c>
      <c r="I1159" s="250"/>
      <c r="J1159" s="247"/>
      <c r="K1159" s="247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178</v>
      </c>
      <c r="AU1159" s="255" t="s">
        <v>79</v>
      </c>
      <c r="AV1159" s="14" t="s">
        <v>77</v>
      </c>
      <c r="AW1159" s="14" t="s">
        <v>31</v>
      </c>
      <c r="AX1159" s="14" t="s">
        <v>69</v>
      </c>
      <c r="AY1159" s="255" t="s">
        <v>161</v>
      </c>
    </row>
    <row r="1160" s="13" customFormat="1">
      <c r="A1160" s="13"/>
      <c r="B1160" s="235"/>
      <c r="C1160" s="236"/>
      <c r="D1160" s="233" t="s">
        <v>178</v>
      </c>
      <c r="E1160" s="237" t="s">
        <v>19</v>
      </c>
      <c r="F1160" s="238" t="s">
        <v>332</v>
      </c>
      <c r="G1160" s="236"/>
      <c r="H1160" s="239">
        <v>22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178</v>
      </c>
      <c r="AU1160" s="245" t="s">
        <v>79</v>
      </c>
      <c r="AV1160" s="13" t="s">
        <v>79</v>
      </c>
      <c r="AW1160" s="13" t="s">
        <v>31</v>
      </c>
      <c r="AX1160" s="13" t="s">
        <v>69</v>
      </c>
      <c r="AY1160" s="245" t="s">
        <v>161</v>
      </c>
    </row>
    <row r="1161" s="14" customFormat="1">
      <c r="A1161" s="14"/>
      <c r="B1161" s="246"/>
      <c r="C1161" s="247"/>
      <c r="D1161" s="233" t="s">
        <v>178</v>
      </c>
      <c r="E1161" s="248" t="s">
        <v>19</v>
      </c>
      <c r="F1161" s="249" t="s">
        <v>3185</v>
      </c>
      <c r="G1161" s="247"/>
      <c r="H1161" s="248" t="s">
        <v>19</v>
      </c>
      <c r="I1161" s="250"/>
      <c r="J1161" s="247"/>
      <c r="K1161" s="247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178</v>
      </c>
      <c r="AU1161" s="255" t="s">
        <v>79</v>
      </c>
      <c r="AV1161" s="14" t="s">
        <v>77</v>
      </c>
      <c r="AW1161" s="14" t="s">
        <v>31</v>
      </c>
      <c r="AX1161" s="14" t="s">
        <v>69</v>
      </c>
      <c r="AY1161" s="255" t="s">
        <v>161</v>
      </c>
    </row>
    <row r="1162" s="13" customFormat="1">
      <c r="A1162" s="13"/>
      <c r="B1162" s="235"/>
      <c r="C1162" s="236"/>
      <c r="D1162" s="233" t="s">
        <v>178</v>
      </c>
      <c r="E1162" s="237" t="s">
        <v>19</v>
      </c>
      <c r="F1162" s="238" t="s">
        <v>332</v>
      </c>
      <c r="G1162" s="236"/>
      <c r="H1162" s="239">
        <v>22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178</v>
      </c>
      <c r="AU1162" s="245" t="s">
        <v>79</v>
      </c>
      <c r="AV1162" s="13" t="s">
        <v>79</v>
      </c>
      <c r="AW1162" s="13" t="s">
        <v>31</v>
      </c>
      <c r="AX1162" s="13" t="s">
        <v>69</v>
      </c>
      <c r="AY1162" s="245" t="s">
        <v>161</v>
      </c>
    </row>
    <row r="1163" s="14" customFormat="1">
      <c r="A1163" s="14"/>
      <c r="B1163" s="246"/>
      <c r="C1163" s="247"/>
      <c r="D1163" s="233" t="s">
        <v>178</v>
      </c>
      <c r="E1163" s="248" t="s">
        <v>19</v>
      </c>
      <c r="F1163" s="249" t="s">
        <v>3186</v>
      </c>
      <c r="G1163" s="247"/>
      <c r="H1163" s="248" t="s">
        <v>19</v>
      </c>
      <c r="I1163" s="250"/>
      <c r="J1163" s="247"/>
      <c r="K1163" s="247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178</v>
      </c>
      <c r="AU1163" s="255" t="s">
        <v>79</v>
      </c>
      <c r="AV1163" s="14" t="s">
        <v>77</v>
      </c>
      <c r="AW1163" s="14" t="s">
        <v>31</v>
      </c>
      <c r="AX1163" s="14" t="s">
        <v>69</v>
      </c>
      <c r="AY1163" s="255" t="s">
        <v>161</v>
      </c>
    </row>
    <row r="1164" s="13" customFormat="1">
      <c r="A1164" s="13"/>
      <c r="B1164" s="235"/>
      <c r="C1164" s="236"/>
      <c r="D1164" s="233" t="s">
        <v>178</v>
      </c>
      <c r="E1164" s="237" t="s">
        <v>19</v>
      </c>
      <c r="F1164" s="238" t="s">
        <v>337</v>
      </c>
      <c r="G1164" s="236"/>
      <c r="H1164" s="239">
        <v>23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178</v>
      </c>
      <c r="AU1164" s="245" t="s">
        <v>79</v>
      </c>
      <c r="AV1164" s="13" t="s">
        <v>79</v>
      </c>
      <c r="AW1164" s="13" t="s">
        <v>31</v>
      </c>
      <c r="AX1164" s="13" t="s">
        <v>69</v>
      </c>
      <c r="AY1164" s="245" t="s">
        <v>161</v>
      </c>
    </row>
    <row r="1165" s="14" customFormat="1">
      <c r="A1165" s="14"/>
      <c r="B1165" s="246"/>
      <c r="C1165" s="247"/>
      <c r="D1165" s="233" t="s">
        <v>178</v>
      </c>
      <c r="E1165" s="248" t="s">
        <v>19</v>
      </c>
      <c r="F1165" s="249" t="s">
        <v>3188</v>
      </c>
      <c r="G1165" s="247"/>
      <c r="H1165" s="248" t="s">
        <v>19</v>
      </c>
      <c r="I1165" s="250"/>
      <c r="J1165" s="247"/>
      <c r="K1165" s="247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178</v>
      </c>
      <c r="AU1165" s="255" t="s">
        <v>79</v>
      </c>
      <c r="AV1165" s="14" t="s">
        <v>77</v>
      </c>
      <c r="AW1165" s="14" t="s">
        <v>31</v>
      </c>
      <c r="AX1165" s="14" t="s">
        <v>69</v>
      </c>
      <c r="AY1165" s="255" t="s">
        <v>161</v>
      </c>
    </row>
    <row r="1166" s="13" customFormat="1">
      <c r="A1166" s="13"/>
      <c r="B1166" s="235"/>
      <c r="C1166" s="236"/>
      <c r="D1166" s="233" t="s">
        <v>178</v>
      </c>
      <c r="E1166" s="237" t="s">
        <v>19</v>
      </c>
      <c r="F1166" s="238" t="s">
        <v>79</v>
      </c>
      <c r="G1166" s="236"/>
      <c r="H1166" s="239">
        <v>2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5" t="s">
        <v>178</v>
      </c>
      <c r="AU1166" s="245" t="s">
        <v>79</v>
      </c>
      <c r="AV1166" s="13" t="s">
        <v>79</v>
      </c>
      <c r="AW1166" s="13" t="s">
        <v>31</v>
      </c>
      <c r="AX1166" s="13" t="s">
        <v>69</v>
      </c>
      <c r="AY1166" s="245" t="s">
        <v>161</v>
      </c>
    </row>
    <row r="1167" s="16" customFormat="1">
      <c r="A1167" s="16"/>
      <c r="B1167" s="281"/>
      <c r="C1167" s="282"/>
      <c r="D1167" s="233" t="s">
        <v>178</v>
      </c>
      <c r="E1167" s="283" t="s">
        <v>19</v>
      </c>
      <c r="F1167" s="284" t="s">
        <v>2225</v>
      </c>
      <c r="G1167" s="282"/>
      <c r="H1167" s="285">
        <v>93</v>
      </c>
      <c r="I1167" s="286"/>
      <c r="J1167" s="282"/>
      <c r="K1167" s="282"/>
      <c r="L1167" s="287"/>
      <c r="M1167" s="288"/>
      <c r="N1167" s="289"/>
      <c r="O1167" s="289"/>
      <c r="P1167" s="289"/>
      <c r="Q1167" s="289"/>
      <c r="R1167" s="289"/>
      <c r="S1167" s="289"/>
      <c r="T1167" s="290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T1167" s="291" t="s">
        <v>178</v>
      </c>
      <c r="AU1167" s="291" t="s">
        <v>79</v>
      </c>
      <c r="AV1167" s="16" t="s">
        <v>180</v>
      </c>
      <c r="AW1167" s="16" t="s">
        <v>31</v>
      </c>
      <c r="AX1167" s="16" t="s">
        <v>69</v>
      </c>
      <c r="AY1167" s="291" t="s">
        <v>161</v>
      </c>
    </row>
    <row r="1168" s="13" customFormat="1">
      <c r="A1168" s="13"/>
      <c r="B1168" s="235"/>
      <c r="C1168" s="236"/>
      <c r="D1168" s="233" t="s">
        <v>178</v>
      </c>
      <c r="E1168" s="237" t="s">
        <v>19</v>
      </c>
      <c r="F1168" s="238" t="s">
        <v>3619</v>
      </c>
      <c r="G1168" s="236"/>
      <c r="H1168" s="239">
        <v>-7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178</v>
      </c>
      <c r="AU1168" s="245" t="s">
        <v>79</v>
      </c>
      <c r="AV1168" s="13" t="s">
        <v>79</v>
      </c>
      <c r="AW1168" s="13" t="s">
        <v>31</v>
      </c>
      <c r="AX1168" s="13" t="s">
        <v>69</v>
      </c>
      <c r="AY1168" s="245" t="s">
        <v>161</v>
      </c>
    </row>
    <row r="1169" s="15" customFormat="1">
      <c r="A1169" s="15"/>
      <c r="B1169" s="256"/>
      <c r="C1169" s="257"/>
      <c r="D1169" s="233" t="s">
        <v>178</v>
      </c>
      <c r="E1169" s="258" t="s">
        <v>19</v>
      </c>
      <c r="F1169" s="259" t="s">
        <v>221</v>
      </c>
      <c r="G1169" s="257"/>
      <c r="H1169" s="260">
        <v>107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6" t="s">
        <v>178</v>
      </c>
      <c r="AU1169" s="266" t="s">
        <v>79</v>
      </c>
      <c r="AV1169" s="15" t="s">
        <v>168</v>
      </c>
      <c r="AW1169" s="15" t="s">
        <v>31</v>
      </c>
      <c r="AX1169" s="15" t="s">
        <v>77</v>
      </c>
      <c r="AY1169" s="266" t="s">
        <v>161</v>
      </c>
    </row>
    <row r="1170" s="2" customFormat="1" ht="16.5" customHeight="1">
      <c r="A1170" s="41"/>
      <c r="B1170" s="42"/>
      <c r="C1170" s="215" t="s">
        <v>1329</v>
      </c>
      <c r="D1170" s="215" t="s">
        <v>163</v>
      </c>
      <c r="E1170" s="216" t="s">
        <v>3768</v>
      </c>
      <c r="F1170" s="217" t="s">
        <v>3769</v>
      </c>
      <c r="G1170" s="218" t="s">
        <v>166</v>
      </c>
      <c r="H1170" s="219">
        <v>0.90000000000000002</v>
      </c>
      <c r="I1170" s="220"/>
      <c r="J1170" s="221">
        <f>ROUND(I1170*H1170,2)</f>
        <v>0</v>
      </c>
      <c r="K1170" s="217" t="s">
        <v>167</v>
      </c>
      <c r="L1170" s="47"/>
      <c r="M1170" s="222" t="s">
        <v>19</v>
      </c>
      <c r="N1170" s="223" t="s">
        <v>40</v>
      </c>
      <c r="O1170" s="87"/>
      <c r="P1170" s="224">
        <f>O1170*H1170</f>
        <v>0</v>
      </c>
      <c r="Q1170" s="224">
        <v>0.0018699999999999999</v>
      </c>
      <c r="R1170" s="224">
        <f>Q1170*H1170</f>
        <v>0.001683</v>
      </c>
      <c r="S1170" s="224">
        <v>0</v>
      </c>
      <c r="T1170" s="225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26" t="s">
        <v>279</v>
      </c>
      <c r="AT1170" s="226" t="s">
        <v>163</v>
      </c>
      <c r="AU1170" s="226" t="s">
        <v>79</v>
      </c>
      <c r="AY1170" s="20" t="s">
        <v>161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20" t="s">
        <v>77</v>
      </c>
      <c r="BK1170" s="227">
        <f>ROUND(I1170*H1170,2)</f>
        <v>0</v>
      </c>
      <c r="BL1170" s="20" t="s">
        <v>279</v>
      </c>
      <c r="BM1170" s="226" t="s">
        <v>3770</v>
      </c>
    </row>
    <row r="1171" s="2" customFormat="1">
      <c r="A1171" s="41"/>
      <c r="B1171" s="42"/>
      <c r="C1171" s="43"/>
      <c r="D1171" s="228" t="s">
        <v>170</v>
      </c>
      <c r="E1171" s="43"/>
      <c r="F1171" s="229" t="s">
        <v>3771</v>
      </c>
      <c r="G1171" s="43"/>
      <c r="H1171" s="43"/>
      <c r="I1171" s="230"/>
      <c r="J1171" s="43"/>
      <c r="K1171" s="43"/>
      <c r="L1171" s="47"/>
      <c r="M1171" s="231"/>
      <c r="N1171" s="232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170</v>
      </c>
      <c r="AU1171" s="20" t="s">
        <v>79</v>
      </c>
    </row>
    <row r="1172" s="14" customFormat="1">
      <c r="A1172" s="14"/>
      <c r="B1172" s="246"/>
      <c r="C1172" s="247"/>
      <c r="D1172" s="233" t="s">
        <v>178</v>
      </c>
      <c r="E1172" s="248" t="s">
        <v>19</v>
      </c>
      <c r="F1172" s="249" t="s">
        <v>3772</v>
      </c>
      <c r="G1172" s="247"/>
      <c r="H1172" s="248" t="s">
        <v>19</v>
      </c>
      <c r="I1172" s="250"/>
      <c r="J1172" s="247"/>
      <c r="K1172" s="247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178</v>
      </c>
      <c r="AU1172" s="255" t="s">
        <v>79</v>
      </c>
      <c r="AV1172" s="14" t="s">
        <v>77</v>
      </c>
      <c r="AW1172" s="14" t="s">
        <v>31</v>
      </c>
      <c r="AX1172" s="14" t="s">
        <v>69</v>
      </c>
      <c r="AY1172" s="255" t="s">
        <v>161</v>
      </c>
    </row>
    <row r="1173" s="13" customFormat="1">
      <c r="A1173" s="13"/>
      <c r="B1173" s="235"/>
      <c r="C1173" s="236"/>
      <c r="D1173" s="233" t="s">
        <v>178</v>
      </c>
      <c r="E1173" s="237" t="s">
        <v>19</v>
      </c>
      <c r="F1173" s="238" t="s">
        <v>3731</v>
      </c>
      <c r="G1173" s="236"/>
      <c r="H1173" s="239">
        <v>3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178</v>
      </c>
      <c r="AU1173" s="245" t="s">
        <v>79</v>
      </c>
      <c r="AV1173" s="13" t="s">
        <v>79</v>
      </c>
      <c r="AW1173" s="13" t="s">
        <v>31</v>
      </c>
      <c r="AX1173" s="13" t="s">
        <v>69</v>
      </c>
      <c r="AY1173" s="245" t="s">
        <v>161</v>
      </c>
    </row>
    <row r="1174" s="13" customFormat="1">
      <c r="A1174" s="13"/>
      <c r="B1174" s="235"/>
      <c r="C1174" s="236"/>
      <c r="D1174" s="233" t="s">
        <v>178</v>
      </c>
      <c r="E1174" s="237" t="s">
        <v>19</v>
      </c>
      <c r="F1174" s="238" t="s">
        <v>3732</v>
      </c>
      <c r="G1174" s="236"/>
      <c r="H1174" s="239">
        <v>-2.1000000000000001</v>
      </c>
      <c r="I1174" s="240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178</v>
      </c>
      <c r="AU1174" s="245" t="s">
        <v>79</v>
      </c>
      <c r="AV1174" s="13" t="s">
        <v>79</v>
      </c>
      <c r="AW1174" s="13" t="s">
        <v>31</v>
      </c>
      <c r="AX1174" s="13" t="s">
        <v>69</v>
      </c>
      <c r="AY1174" s="245" t="s">
        <v>161</v>
      </c>
    </row>
    <row r="1175" s="15" customFormat="1">
      <c r="A1175" s="15"/>
      <c r="B1175" s="256"/>
      <c r="C1175" s="257"/>
      <c r="D1175" s="233" t="s">
        <v>178</v>
      </c>
      <c r="E1175" s="258" t="s">
        <v>19</v>
      </c>
      <c r="F1175" s="259" t="s">
        <v>221</v>
      </c>
      <c r="G1175" s="257"/>
      <c r="H1175" s="260">
        <v>0.90000000000000002</v>
      </c>
      <c r="I1175" s="261"/>
      <c r="J1175" s="257"/>
      <c r="K1175" s="257"/>
      <c r="L1175" s="262"/>
      <c r="M1175" s="263"/>
      <c r="N1175" s="264"/>
      <c r="O1175" s="264"/>
      <c r="P1175" s="264"/>
      <c r="Q1175" s="264"/>
      <c r="R1175" s="264"/>
      <c r="S1175" s="264"/>
      <c r="T1175" s="26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6" t="s">
        <v>178</v>
      </c>
      <c r="AU1175" s="266" t="s">
        <v>79</v>
      </c>
      <c r="AV1175" s="15" t="s">
        <v>168</v>
      </c>
      <c r="AW1175" s="15" t="s">
        <v>31</v>
      </c>
      <c r="AX1175" s="15" t="s">
        <v>77</v>
      </c>
      <c r="AY1175" s="266" t="s">
        <v>161</v>
      </c>
    </row>
    <row r="1176" s="2" customFormat="1" ht="16.5" customHeight="1">
      <c r="A1176" s="41"/>
      <c r="B1176" s="42"/>
      <c r="C1176" s="271" t="s">
        <v>1337</v>
      </c>
      <c r="D1176" s="271" t="s">
        <v>715</v>
      </c>
      <c r="E1176" s="272" t="s">
        <v>3773</v>
      </c>
      <c r="F1176" s="273" t="s">
        <v>3774</v>
      </c>
      <c r="G1176" s="274" t="s">
        <v>387</v>
      </c>
      <c r="H1176" s="275">
        <v>2.5</v>
      </c>
      <c r="I1176" s="276"/>
      <c r="J1176" s="277">
        <f>ROUND(I1176*H1176,2)</f>
        <v>0</v>
      </c>
      <c r="K1176" s="273" t="s">
        <v>167</v>
      </c>
      <c r="L1176" s="278"/>
      <c r="M1176" s="279" t="s">
        <v>19</v>
      </c>
      <c r="N1176" s="280" t="s">
        <v>40</v>
      </c>
      <c r="O1176" s="87"/>
      <c r="P1176" s="224">
        <f>O1176*H1176</f>
        <v>0</v>
      </c>
      <c r="Q1176" s="224">
        <v>0.002</v>
      </c>
      <c r="R1176" s="224">
        <f>Q1176*H1176</f>
        <v>0.0050000000000000001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406</v>
      </c>
      <c r="AT1176" s="226" t="s">
        <v>715</v>
      </c>
      <c r="AU1176" s="226" t="s">
        <v>79</v>
      </c>
      <c r="AY1176" s="20" t="s">
        <v>161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279</v>
      </c>
      <c r="BM1176" s="226" t="s">
        <v>3775</v>
      </c>
    </row>
    <row r="1177" s="14" customFormat="1">
      <c r="A1177" s="14"/>
      <c r="B1177" s="246"/>
      <c r="C1177" s="247"/>
      <c r="D1177" s="233" t="s">
        <v>178</v>
      </c>
      <c r="E1177" s="248" t="s">
        <v>19</v>
      </c>
      <c r="F1177" s="249" t="s">
        <v>3772</v>
      </c>
      <c r="G1177" s="247"/>
      <c r="H1177" s="248" t="s">
        <v>19</v>
      </c>
      <c r="I1177" s="250"/>
      <c r="J1177" s="247"/>
      <c r="K1177" s="247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178</v>
      </c>
      <c r="AU1177" s="255" t="s">
        <v>79</v>
      </c>
      <c r="AV1177" s="14" t="s">
        <v>77</v>
      </c>
      <c r="AW1177" s="14" t="s">
        <v>31</v>
      </c>
      <c r="AX1177" s="14" t="s">
        <v>69</v>
      </c>
      <c r="AY1177" s="255" t="s">
        <v>161</v>
      </c>
    </row>
    <row r="1178" s="13" customFormat="1">
      <c r="A1178" s="13"/>
      <c r="B1178" s="235"/>
      <c r="C1178" s="236"/>
      <c r="D1178" s="233" t="s">
        <v>178</v>
      </c>
      <c r="E1178" s="237" t="s">
        <v>19</v>
      </c>
      <c r="F1178" s="238" t="s">
        <v>3776</v>
      </c>
      <c r="G1178" s="236"/>
      <c r="H1178" s="239">
        <v>12.5</v>
      </c>
      <c r="I1178" s="240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178</v>
      </c>
      <c r="AU1178" s="245" t="s">
        <v>79</v>
      </c>
      <c r="AV1178" s="13" t="s">
        <v>79</v>
      </c>
      <c r="AW1178" s="13" t="s">
        <v>31</v>
      </c>
      <c r="AX1178" s="13" t="s">
        <v>69</v>
      </c>
      <c r="AY1178" s="245" t="s">
        <v>161</v>
      </c>
    </row>
    <row r="1179" s="13" customFormat="1">
      <c r="A1179" s="13"/>
      <c r="B1179" s="235"/>
      <c r="C1179" s="236"/>
      <c r="D1179" s="233" t="s">
        <v>178</v>
      </c>
      <c r="E1179" s="237" t="s">
        <v>19</v>
      </c>
      <c r="F1179" s="238" t="s">
        <v>3519</v>
      </c>
      <c r="G1179" s="236"/>
      <c r="H1179" s="239">
        <v>-10</v>
      </c>
      <c r="I1179" s="240"/>
      <c r="J1179" s="236"/>
      <c r="K1179" s="236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178</v>
      </c>
      <c r="AU1179" s="245" t="s">
        <v>79</v>
      </c>
      <c r="AV1179" s="13" t="s">
        <v>79</v>
      </c>
      <c r="AW1179" s="13" t="s">
        <v>31</v>
      </c>
      <c r="AX1179" s="13" t="s">
        <v>69</v>
      </c>
      <c r="AY1179" s="245" t="s">
        <v>161</v>
      </c>
    </row>
    <row r="1180" s="15" customFormat="1">
      <c r="A1180" s="15"/>
      <c r="B1180" s="256"/>
      <c r="C1180" s="257"/>
      <c r="D1180" s="233" t="s">
        <v>178</v>
      </c>
      <c r="E1180" s="258" t="s">
        <v>19</v>
      </c>
      <c r="F1180" s="259" t="s">
        <v>221</v>
      </c>
      <c r="G1180" s="257"/>
      <c r="H1180" s="260">
        <v>2.5</v>
      </c>
      <c r="I1180" s="261"/>
      <c r="J1180" s="257"/>
      <c r="K1180" s="257"/>
      <c r="L1180" s="262"/>
      <c r="M1180" s="263"/>
      <c r="N1180" s="264"/>
      <c r="O1180" s="264"/>
      <c r="P1180" s="264"/>
      <c r="Q1180" s="264"/>
      <c r="R1180" s="264"/>
      <c r="S1180" s="264"/>
      <c r="T1180" s="26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6" t="s">
        <v>178</v>
      </c>
      <c r="AU1180" s="266" t="s">
        <v>79</v>
      </c>
      <c r="AV1180" s="15" t="s">
        <v>168</v>
      </c>
      <c r="AW1180" s="15" t="s">
        <v>31</v>
      </c>
      <c r="AX1180" s="15" t="s">
        <v>77</v>
      </c>
      <c r="AY1180" s="266" t="s">
        <v>161</v>
      </c>
    </row>
    <row r="1181" s="2" customFormat="1" ht="21.75" customHeight="1">
      <c r="A1181" s="41"/>
      <c r="B1181" s="42"/>
      <c r="C1181" s="215" t="s">
        <v>1345</v>
      </c>
      <c r="D1181" s="215" t="s">
        <v>163</v>
      </c>
      <c r="E1181" s="216" t="s">
        <v>3777</v>
      </c>
      <c r="F1181" s="217" t="s">
        <v>3778</v>
      </c>
      <c r="G1181" s="218" t="s">
        <v>387</v>
      </c>
      <c r="H1181" s="219">
        <v>1</v>
      </c>
      <c r="I1181" s="220"/>
      <c r="J1181" s="221">
        <f>ROUND(I1181*H1181,2)</f>
        <v>0</v>
      </c>
      <c r="K1181" s="217" t="s">
        <v>167</v>
      </c>
      <c r="L1181" s="47"/>
      <c r="M1181" s="222" t="s">
        <v>19</v>
      </c>
      <c r="N1181" s="223" t="s">
        <v>40</v>
      </c>
      <c r="O1181" s="87"/>
      <c r="P1181" s="224">
        <f>O1181*H1181</f>
        <v>0</v>
      </c>
      <c r="Q1181" s="224">
        <v>0.00033</v>
      </c>
      <c r="R1181" s="224">
        <f>Q1181*H1181</f>
        <v>0.00033</v>
      </c>
      <c r="S1181" s="224">
        <v>0.15498000000000001</v>
      </c>
      <c r="T1181" s="225">
        <f>S1181*H1181</f>
        <v>0.15498000000000001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6" t="s">
        <v>279</v>
      </c>
      <c r="AT1181" s="226" t="s">
        <v>163</v>
      </c>
      <c r="AU1181" s="226" t="s">
        <v>79</v>
      </c>
      <c r="AY1181" s="20" t="s">
        <v>161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20" t="s">
        <v>77</v>
      </c>
      <c r="BK1181" s="227">
        <f>ROUND(I1181*H1181,2)</f>
        <v>0</v>
      </c>
      <c r="BL1181" s="20" t="s">
        <v>279</v>
      </c>
      <c r="BM1181" s="226" t="s">
        <v>3779</v>
      </c>
    </row>
    <row r="1182" s="2" customFormat="1">
      <c r="A1182" s="41"/>
      <c r="B1182" s="42"/>
      <c r="C1182" s="43"/>
      <c r="D1182" s="228" t="s">
        <v>170</v>
      </c>
      <c r="E1182" s="43"/>
      <c r="F1182" s="229" t="s">
        <v>3780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170</v>
      </c>
      <c r="AU1182" s="20" t="s">
        <v>79</v>
      </c>
    </row>
    <row r="1183" s="14" customFormat="1">
      <c r="A1183" s="14"/>
      <c r="B1183" s="246"/>
      <c r="C1183" s="247"/>
      <c r="D1183" s="233" t="s">
        <v>178</v>
      </c>
      <c r="E1183" s="248" t="s">
        <v>19</v>
      </c>
      <c r="F1183" s="249" t="s">
        <v>3781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178</v>
      </c>
      <c r="AU1183" s="255" t="s">
        <v>79</v>
      </c>
      <c r="AV1183" s="14" t="s">
        <v>77</v>
      </c>
      <c r="AW1183" s="14" t="s">
        <v>31</v>
      </c>
      <c r="AX1183" s="14" t="s">
        <v>69</v>
      </c>
      <c r="AY1183" s="255" t="s">
        <v>161</v>
      </c>
    </row>
    <row r="1184" s="13" customFormat="1">
      <c r="A1184" s="13"/>
      <c r="B1184" s="235"/>
      <c r="C1184" s="236"/>
      <c r="D1184" s="233" t="s">
        <v>178</v>
      </c>
      <c r="E1184" s="237" t="s">
        <v>19</v>
      </c>
      <c r="F1184" s="238" t="s">
        <v>77</v>
      </c>
      <c r="G1184" s="236"/>
      <c r="H1184" s="239">
        <v>1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178</v>
      </c>
      <c r="AU1184" s="245" t="s">
        <v>79</v>
      </c>
      <c r="AV1184" s="13" t="s">
        <v>79</v>
      </c>
      <c r="AW1184" s="13" t="s">
        <v>31</v>
      </c>
      <c r="AX1184" s="13" t="s">
        <v>69</v>
      </c>
      <c r="AY1184" s="245" t="s">
        <v>161</v>
      </c>
    </row>
    <row r="1185" s="15" customFormat="1">
      <c r="A1185" s="15"/>
      <c r="B1185" s="256"/>
      <c r="C1185" s="257"/>
      <c r="D1185" s="233" t="s">
        <v>178</v>
      </c>
      <c r="E1185" s="258" t="s">
        <v>19</v>
      </c>
      <c r="F1185" s="259" t="s">
        <v>221</v>
      </c>
      <c r="G1185" s="257"/>
      <c r="H1185" s="260">
        <v>1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6" t="s">
        <v>178</v>
      </c>
      <c r="AU1185" s="266" t="s">
        <v>79</v>
      </c>
      <c r="AV1185" s="15" t="s">
        <v>168</v>
      </c>
      <c r="AW1185" s="15" t="s">
        <v>31</v>
      </c>
      <c r="AX1185" s="15" t="s">
        <v>77</v>
      </c>
      <c r="AY1185" s="266" t="s">
        <v>161</v>
      </c>
    </row>
    <row r="1186" s="2" customFormat="1" ht="16.5" customHeight="1">
      <c r="A1186" s="41"/>
      <c r="B1186" s="42"/>
      <c r="C1186" s="215" t="s">
        <v>1351</v>
      </c>
      <c r="D1186" s="215" t="s">
        <v>163</v>
      </c>
      <c r="E1186" s="216" t="s">
        <v>3782</v>
      </c>
      <c r="F1186" s="217" t="s">
        <v>3783</v>
      </c>
      <c r="G1186" s="218" t="s">
        <v>387</v>
      </c>
      <c r="H1186" s="219">
        <v>5</v>
      </c>
      <c r="I1186" s="220"/>
      <c r="J1186" s="221">
        <f>ROUND(I1186*H1186,2)</f>
        <v>0</v>
      </c>
      <c r="K1186" s="217" t="s">
        <v>167</v>
      </c>
      <c r="L1186" s="47"/>
      <c r="M1186" s="222" t="s">
        <v>19</v>
      </c>
      <c r="N1186" s="223" t="s">
        <v>40</v>
      </c>
      <c r="O1186" s="87"/>
      <c r="P1186" s="224">
        <f>O1186*H1186</f>
        <v>0</v>
      </c>
      <c r="Q1186" s="224">
        <v>1.0000000000000001E-05</v>
      </c>
      <c r="R1186" s="224">
        <f>Q1186*H1186</f>
        <v>5.0000000000000002E-05</v>
      </c>
      <c r="S1186" s="224">
        <v>0.00075000000000000002</v>
      </c>
      <c r="T1186" s="225">
        <f>S1186*H1186</f>
        <v>0.0037499999999999999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279</v>
      </c>
      <c r="AT1186" s="226" t="s">
        <v>163</v>
      </c>
      <c r="AU1186" s="226" t="s">
        <v>79</v>
      </c>
      <c r="AY1186" s="20" t="s">
        <v>161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77</v>
      </c>
      <c r="BK1186" s="227">
        <f>ROUND(I1186*H1186,2)</f>
        <v>0</v>
      </c>
      <c r="BL1186" s="20" t="s">
        <v>279</v>
      </c>
      <c r="BM1186" s="226" t="s">
        <v>3784</v>
      </c>
    </row>
    <row r="1187" s="2" customFormat="1">
      <c r="A1187" s="41"/>
      <c r="B1187" s="42"/>
      <c r="C1187" s="43"/>
      <c r="D1187" s="228" t="s">
        <v>170</v>
      </c>
      <c r="E1187" s="43"/>
      <c r="F1187" s="229" t="s">
        <v>3785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170</v>
      </c>
      <c r="AU1187" s="20" t="s">
        <v>79</v>
      </c>
    </row>
    <row r="1188" s="14" customFormat="1">
      <c r="A1188" s="14"/>
      <c r="B1188" s="246"/>
      <c r="C1188" s="247"/>
      <c r="D1188" s="233" t="s">
        <v>178</v>
      </c>
      <c r="E1188" s="248" t="s">
        <v>19</v>
      </c>
      <c r="F1188" s="249" t="s">
        <v>3786</v>
      </c>
      <c r="G1188" s="247"/>
      <c r="H1188" s="248" t="s">
        <v>19</v>
      </c>
      <c r="I1188" s="250"/>
      <c r="J1188" s="247"/>
      <c r="K1188" s="247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178</v>
      </c>
      <c r="AU1188" s="255" t="s">
        <v>79</v>
      </c>
      <c r="AV1188" s="14" t="s">
        <v>77</v>
      </c>
      <c r="AW1188" s="14" t="s">
        <v>31</v>
      </c>
      <c r="AX1188" s="14" t="s">
        <v>69</v>
      </c>
      <c r="AY1188" s="255" t="s">
        <v>161</v>
      </c>
    </row>
    <row r="1189" s="13" customFormat="1">
      <c r="A1189" s="13"/>
      <c r="B1189" s="235"/>
      <c r="C1189" s="236"/>
      <c r="D1189" s="233" t="s">
        <v>178</v>
      </c>
      <c r="E1189" s="237" t="s">
        <v>19</v>
      </c>
      <c r="F1189" s="238" t="s">
        <v>3787</v>
      </c>
      <c r="G1189" s="236"/>
      <c r="H1189" s="239">
        <v>7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178</v>
      </c>
      <c r="AU1189" s="245" t="s">
        <v>79</v>
      </c>
      <c r="AV1189" s="13" t="s">
        <v>79</v>
      </c>
      <c r="AW1189" s="13" t="s">
        <v>31</v>
      </c>
      <c r="AX1189" s="13" t="s">
        <v>69</v>
      </c>
      <c r="AY1189" s="245" t="s">
        <v>161</v>
      </c>
    </row>
    <row r="1190" s="14" customFormat="1">
      <c r="A1190" s="14"/>
      <c r="B1190" s="246"/>
      <c r="C1190" s="247"/>
      <c r="D1190" s="233" t="s">
        <v>178</v>
      </c>
      <c r="E1190" s="248" t="s">
        <v>19</v>
      </c>
      <c r="F1190" s="249" t="s">
        <v>3051</v>
      </c>
      <c r="G1190" s="247"/>
      <c r="H1190" s="248" t="s">
        <v>19</v>
      </c>
      <c r="I1190" s="250"/>
      <c r="J1190" s="247"/>
      <c r="K1190" s="247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178</v>
      </c>
      <c r="AU1190" s="255" t="s">
        <v>79</v>
      </c>
      <c r="AV1190" s="14" t="s">
        <v>77</v>
      </c>
      <c r="AW1190" s="14" t="s">
        <v>31</v>
      </c>
      <c r="AX1190" s="14" t="s">
        <v>69</v>
      </c>
      <c r="AY1190" s="255" t="s">
        <v>161</v>
      </c>
    </row>
    <row r="1191" s="13" customFormat="1">
      <c r="A1191" s="13"/>
      <c r="B1191" s="235"/>
      <c r="C1191" s="236"/>
      <c r="D1191" s="233" t="s">
        <v>178</v>
      </c>
      <c r="E1191" s="237" t="s">
        <v>19</v>
      </c>
      <c r="F1191" s="238" t="s">
        <v>79</v>
      </c>
      <c r="G1191" s="236"/>
      <c r="H1191" s="239">
        <v>2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178</v>
      </c>
      <c r="AU1191" s="245" t="s">
        <v>79</v>
      </c>
      <c r="AV1191" s="13" t="s">
        <v>79</v>
      </c>
      <c r="AW1191" s="13" t="s">
        <v>31</v>
      </c>
      <c r="AX1191" s="13" t="s">
        <v>69</v>
      </c>
      <c r="AY1191" s="245" t="s">
        <v>161</v>
      </c>
    </row>
    <row r="1192" s="13" customFormat="1">
      <c r="A1192" s="13"/>
      <c r="B1192" s="235"/>
      <c r="C1192" s="236"/>
      <c r="D1192" s="233" t="s">
        <v>178</v>
      </c>
      <c r="E1192" s="237" t="s">
        <v>19</v>
      </c>
      <c r="F1192" s="238" t="s">
        <v>3550</v>
      </c>
      <c r="G1192" s="236"/>
      <c r="H1192" s="239">
        <v>-4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178</v>
      </c>
      <c r="AU1192" s="245" t="s">
        <v>79</v>
      </c>
      <c r="AV1192" s="13" t="s">
        <v>79</v>
      </c>
      <c r="AW1192" s="13" t="s">
        <v>31</v>
      </c>
      <c r="AX1192" s="13" t="s">
        <v>69</v>
      </c>
      <c r="AY1192" s="245" t="s">
        <v>161</v>
      </c>
    </row>
    <row r="1193" s="15" customFormat="1">
      <c r="A1193" s="15"/>
      <c r="B1193" s="256"/>
      <c r="C1193" s="257"/>
      <c r="D1193" s="233" t="s">
        <v>178</v>
      </c>
      <c r="E1193" s="258" t="s">
        <v>19</v>
      </c>
      <c r="F1193" s="259" t="s">
        <v>221</v>
      </c>
      <c r="G1193" s="257"/>
      <c r="H1193" s="260">
        <v>5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6" t="s">
        <v>178</v>
      </c>
      <c r="AU1193" s="266" t="s">
        <v>79</v>
      </c>
      <c r="AV1193" s="15" t="s">
        <v>168</v>
      </c>
      <c r="AW1193" s="15" t="s">
        <v>31</v>
      </c>
      <c r="AX1193" s="15" t="s">
        <v>77</v>
      </c>
      <c r="AY1193" s="266" t="s">
        <v>161</v>
      </c>
    </row>
    <row r="1194" s="2" customFormat="1" ht="24.15" customHeight="1">
      <c r="A1194" s="41"/>
      <c r="B1194" s="42"/>
      <c r="C1194" s="215" t="s">
        <v>1357</v>
      </c>
      <c r="D1194" s="215" t="s">
        <v>163</v>
      </c>
      <c r="E1194" s="216" t="s">
        <v>3788</v>
      </c>
      <c r="F1194" s="217" t="s">
        <v>3789</v>
      </c>
      <c r="G1194" s="218" t="s">
        <v>214</v>
      </c>
      <c r="H1194" s="219">
        <v>0.25900000000000001</v>
      </c>
      <c r="I1194" s="220"/>
      <c r="J1194" s="221">
        <f>ROUND(I1194*H1194,2)</f>
        <v>0</v>
      </c>
      <c r="K1194" s="217" t="s">
        <v>19</v>
      </c>
      <c r="L1194" s="47"/>
      <c r="M1194" s="222" t="s">
        <v>19</v>
      </c>
      <c r="N1194" s="223" t="s">
        <v>40</v>
      </c>
      <c r="O1194" s="87"/>
      <c r="P1194" s="224">
        <f>O1194*H1194</f>
        <v>0</v>
      </c>
      <c r="Q1194" s="224">
        <v>0</v>
      </c>
      <c r="R1194" s="224">
        <f>Q1194*H1194</f>
        <v>0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279</v>
      </c>
      <c r="AT1194" s="226" t="s">
        <v>163</v>
      </c>
      <c r="AU1194" s="226" t="s">
        <v>79</v>
      </c>
      <c r="AY1194" s="20" t="s">
        <v>161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77</v>
      </c>
      <c r="BK1194" s="227">
        <f>ROUND(I1194*H1194,2)</f>
        <v>0</v>
      </c>
      <c r="BL1194" s="20" t="s">
        <v>279</v>
      </c>
      <c r="BM1194" s="226" t="s">
        <v>3790</v>
      </c>
    </row>
    <row r="1195" s="14" customFormat="1">
      <c r="A1195" s="14"/>
      <c r="B1195" s="246"/>
      <c r="C1195" s="247"/>
      <c r="D1195" s="233" t="s">
        <v>178</v>
      </c>
      <c r="E1195" s="248" t="s">
        <v>19</v>
      </c>
      <c r="F1195" s="249" t="s">
        <v>3151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178</v>
      </c>
      <c r="AU1195" s="255" t="s">
        <v>79</v>
      </c>
      <c r="AV1195" s="14" t="s">
        <v>77</v>
      </c>
      <c r="AW1195" s="14" t="s">
        <v>31</v>
      </c>
      <c r="AX1195" s="14" t="s">
        <v>69</v>
      </c>
      <c r="AY1195" s="255" t="s">
        <v>161</v>
      </c>
    </row>
    <row r="1196" s="13" customFormat="1">
      <c r="A1196" s="13"/>
      <c r="B1196" s="235"/>
      <c r="C1196" s="236"/>
      <c r="D1196" s="233" t="s">
        <v>178</v>
      </c>
      <c r="E1196" s="237" t="s">
        <v>19</v>
      </c>
      <c r="F1196" s="238" t="s">
        <v>3152</v>
      </c>
      <c r="G1196" s="236"/>
      <c r="H1196" s="239">
        <v>0.25900000000000001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178</v>
      </c>
      <c r="AU1196" s="245" t="s">
        <v>79</v>
      </c>
      <c r="AV1196" s="13" t="s">
        <v>79</v>
      </c>
      <c r="AW1196" s="13" t="s">
        <v>31</v>
      </c>
      <c r="AX1196" s="13" t="s">
        <v>77</v>
      </c>
      <c r="AY1196" s="245" t="s">
        <v>161</v>
      </c>
    </row>
    <row r="1197" s="2" customFormat="1" ht="24.15" customHeight="1">
      <c r="A1197" s="41"/>
      <c r="B1197" s="42"/>
      <c r="C1197" s="215" t="s">
        <v>1362</v>
      </c>
      <c r="D1197" s="215" t="s">
        <v>163</v>
      </c>
      <c r="E1197" s="216" t="s">
        <v>3791</v>
      </c>
      <c r="F1197" s="217" t="s">
        <v>3792</v>
      </c>
      <c r="G1197" s="218" t="s">
        <v>214</v>
      </c>
      <c r="H1197" s="219">
        <v>0.746</v>
      </c>
      <c r="I1197" s="220"/>
      <c r="J1197" s="221">
        <f>ROUND(I1197*H1197,2)</f>
        <v>0</v>
      </c>
      <c r="K1197" s="217" t="s">
        <v>167</v>
      </c>
      <c r="L1197" s="47"/>
      <c r="M1197" s="222" t="s">
        <v>19</v>
      </c>
      <c r="N1197" s="223" t="s">
        <v>40</v>
      </c>
      <c r="O1197" s="87"/>
      <c r="P1197" s="224">
        <f>O1197*H1197</f>
        <v>0</v>
      </c>
      <c r="Q1197" s="224">
        <v>0</v>
      </c>
      <c r="R1197" s="224">
        <f>Q1197*H1197</f>
        <v>0</v>
      </c>
      <c r="S1197" s="224">
        <v>0</v>
      </c>
      <c r="T1197" s="22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6" t="s">
        <v>279</v>
      </c>
      <c r="AT1197" s="226" t="s">
        <v>163</v>
      </c>
      <c r="AU1197" s="226" t="s">
        <v>79</v>
      </c>
      <c r="AY1197" s="20" t="s">
        <v>161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20" t="s">
        <v>77</v>
      </c>
      <c r="BK1197" s="227">
        <f>ROUND(I1197*H1197,2)</f>
        <v>0</v>
      </c>
      <c r="BL1197" s="20" t="s">
        <v>279</v>
      </c>
      <c r="BM1197" s="226" t="s">
        <v>3793</v>
      </c>
    </row>
    <row r="1198" s="2" customFormat="1">
      <c r="A1198" s="41"/>
      <c r="B1198" s="42"/>
      <c r="C1198" s="43"/>
      <c r="D1198" s="228" t="s">
        <v>170</v>
      </c>
      <c r="E1198" s="43"/>
      <c r="F1198" s="229" t="s">
        <v>3794</v>
      </c>
      <c r="G1198" s="43"/>
      <c r="H1198" s="43"/>
      <c r="I1198" s="230"/>
      <c r="J1198" s="43"/>
      <c r="K1198" s="43"/>
      <c r="L1198" s="47"/>
      <c r="M1198" s="231"/>
      <c r="N1198" s="232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170</v>
      </c>
      <c r="AU1198" s="20" t="s">
        <v>79</v>
      </c>
    </row>
    <row r="1199" s="14" customFormat="1">
      <c r="A1199" s="14"/>
      <c r="B1199" s="246"/>
      <c r="C1199" s="247"/>
      <c r="D1199" s="233" t="s">
        <v>178</v>
      </c>
      <c r="E1199" s="248" t="s">
        <v>19</v>
      </c>
      <c r="F1199" s="249" t="s">
        <v>3795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178</v>
      </c>
      <c r="AU1199" s="255" t="s">
        <v>79</v>
      </c>
      <c r="AV1199" s="14" t="s">
        <v>77</v>
      </c>
      <c r="AW1199" s="14" t="s">
        <v>31</v>
      </c>
      <c r="AX1199" s="14" t="s">
        <v>69</v>
      </c>
      <c r="AY1199" s="255" t="s">
        <v>161</v>
      </c>
    </row>
    <row r="1200" s="13" customFormat="1">
      <c r="A1200" s="13"/>
      <c r="B1200" s="235"/>
      <c r="C1200" s="236"/>
      <c r="D1200" s="233" t="s">
        <v>178</v>
      </c>
      <c r="E1200" s="237" t="s">
        <v>19</v>
      </c>
      <c r="F1200" s="238" t="s">
        <v>3796</v>
      </c>
      <c r="G1200" s="236"/>
      <c r="H1200" s="239">
        <v>0.746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178</v>
      </c>
      <c r="AU1200" s="245" t="s">
        <v>79</v>
      </c>
      <c r="AV1200" s="13" t="s">
        <v>79</v>
      </c>
      <c r="AW1200" s="13" t="s">
        <v>31</v>
      </c>
      <c r="AX1200" s="13" t="s">
        <v>69</v>
      </c>
      <c r="AY1200" s="245" t="s">
        <v>161</v>
      </c>
    </row>
    <row r="1201" s="15" customFormat="1">
      <c r="A1201" s="15"/>
      <c r="B1201" s="256"/>
      <c r="C1201" s="257"/>
      <c r="D1201" s="233" t="s">
        <v>178</v>
      </c>
      <c r="E1201" s="258" t="s">
        <v>19</v>
      </c>
      <c r="F1201" s="259" t="s">
        <v>221</v>
      </c>
      <c r="G1201" s="257"/>
      <c r="H1201" s="260">
        <v>0.746</v>
      </c>
      <c r="I1201" s="261"/>
      <c r="J1201" s="257"/>
      <c r="K1201" s="257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6" t="s">
        <v>178</v>
      </c>
      <c r="AU1201" s="266" t="s">
        <v>79</v>
      </c>
      <c r="AV1201" s="15" t="s">
        <v>168</v>
      </c>
      <c r="AW1201" s="15" t="s">
        <v>31</v>
      </c>
      <c r="AX1201" s="15" t="s">
        <v>77</v>
      </c>
      <c r="AY1201" s="266" t="s">
        <v>161</v>
      </c>
    </row>
    <row r="1202" s="2" customFormat="1" ht="37.8" customHeight="1">
      <c r="A1202" s="41"/>
      <c r="B1202" s="42"/>
      <c r="C1202" s="215" t="s">
        <v>1367</v>
      </c>
      <c r="D1202" s="215" t="s">
        <v>163</v>
      </c>
      <c r="E1202" s="216" t="s">
        <v>3797</v>
      </c>
      <c r="F1202" s="217" t="s">
        <v>3798</v>
      </c>
      <c r="G1202" s="218" t="s">
        <v>214</v>
      </c>
      <c r="H1202" s="219">
        <v>0.746</v>
      </c>
      <c r="I1202" s="220"/>
      <c r="J1202" s="221">
        <f>ROUND(I1202*H1202,2)</f>
        <v>0</v>
      </c>
      <c r="K1202" s="217" t="s">
        <v>167</v>
      </c>
      <c r="L1202" s="47"/>
      <c r="M1202" s="222" t="s">
        <v>19</v>
      </c>
      <c r="N1202" s="223" t="s">
        <v>40</v>
      </c>
      <c r="O1202" s="87"/>
      <c r="P1202" s="224">
        <f>O1202*H1202</f>
        <v>0</v>
      </c>
      <c r="Q1202" s="224">
        <v>0</v>
      </c>
      <c r="R1202" s="224">
        <f>Q1202*H1202</f>
        <v>0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279</v>
      </c>
      <c r="AT1202" s="226" t="s">
        <v>163</v>
      </c>
      <c r="AU1202" s="226" t="s">
        <v>79</v>
      </c>
      <c r="AY1202" s="20" t="s">
        <v>161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77</v>
      </c>
      <c r="BK1202" s="227">
        <f>ROUND(I1202*H1202,2)</f>
        <v>0</v>
      </c>
      <c r="BL1202" s="20" t="s">
        <v>279</v>
      </c>
      <c r="BM1202" s="226" t="s">
        <v>3799</v>
      </c>
    </row>
    <row r="1203" s="2" customFormat="1">
      <c r="A1203" s="41"/>
      <c r="B1203" s="42"/>
      <c r="C1203" s="43"/>
      <c r="D1203" s="228" t="s">
        <v>170</v>
      </c>
      <c r="E1203" s="43"/>
      <c r="F1203" s="229" t="s">
        <v>3800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170</v>
      </c>
      <c r="AU1203" s="20" t="s">
        <v>79</v>
      </c>
    </row>
    <row r="1204" s="14" customFormat="1">
      <c r="A1204" s="14"/>
      <c r="B1204" s="246"/>
      <c r="C1204" s="247"/>
      <c r="D1204" s="233" t="s">
        <v>178</v>
      </c>
      <c r="E1204" s="248" t="s">
        <v>19</v>
      </c>
      <c r="F1204" s="249" t="s">
        <v>3795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178</v>
      </c>
      <c r="AU1204" s="255" t="s">
        <v>79</v>
      </c>
      <c r="AV1204" s="14" t="s">
        <v>77</v>
      </c>
      <c r="AW1204" s="14" t="s">
        <v>31</v>
      </c>
      <c r="AX1204" s="14" t="s">
        <v>69</v>
      </c>
      <c r="AY1204" s="255" t="s">
        <v>161</v>
      </c>
    </row>
    <row r="1205" s="13" customFormat="1">
      <c r="A1205" s="13"/>
      <c r="B1205" s="235"/>
      <c r="C1205" s="236"/>
      <c r="D1205" s="233" t="s">
        <v>178</v>
      </c>
      <c r="E1205" s="237" t="s">
        <v>19</v>
      </c>
      <c r="F1205" s="238" t="s">
        <v>3796</v>
      </c>
      <c r="G1205" s="236"/>
      <c r="H1205" s="239">
        <v>0.746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5" t="s">
        <v>178</v>
      </c>
      <c r="AU1205" s="245" t="s">
        <v>79</v>
      </c>
      <c r="AV1205" s="13" t="s">
        <v>79</v>
      </c>
      <c r="AW1205" s="13" t="s">
        <v>31</v>
      </c>
      <c r="AX1205" s="13" t="s">
        <v>69</v>
      </c>
      <c r="AY1205" s="245" t="s">
        <v>161</v>
      </c>
    </row>
    <row r="1206" s="15" customFormat="1">
      <c r="A1206" s="15"/>
      <c r="B1206" s="256"/>
      <c r="C1206" s="257"/>
      <c r="D1206" s="233" t="s">
        <v>178</v>
      </c>
      <c r="E1206" s="258" t="s">
        <v>19</v>
      </c>
      <c r="F1206" s="259" t="s">
        <v>221</v>
      </c>
      <c r="G1206" s="257"/>
      <c r="H1206" s="260">
        <v>0.746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6" t="s">
        <v>178</v>
      </c>
      <c r="AU1206" s="266" t="s">
        <v>79</v>
      </c>
      <c r="AV1206" s="15" t="s">
        <v>168</v>
      </c>
      <c r="AW1206" s="15" t="s">
        <v>31</v>
      </c>
      <c r="AX1206" s="15" t="s">
        <v>77</v>
      </c>
      <c r="AY1206" s="266" t="s">
        <v>161</v>
      </c>
    </row>
    <row r="1207" s="12" customFormat="1" ht="25.92" customHeight="1">
      <c r="A1207" s="12"/>
      <c r="B1207" s="199"/>
      <c r="C1207" s="200"/>
      <c r="D1207" s="201" t="s">
        <v>68</v>
      </c>
      <c r="E1207" s="202" t="s">
        <v>3801</v>
      </c>
      <c r="F1207" s="202" t="s">
        <v>3802</v>
      </c>
      <c r="G1207" s="200"/>
      <c r="H1207" s="200"/>
      <c r="I1207" s="203"/>
      <c r="J1207" s="204">
        <f>BK1207</f>
        <v>0</v>
      </c>
      <c r="K1207" s="200"/>
      <c r="L1207" s="205"/>
      <c r="M1207" s="206"/>
      <c r="N1207" s="207"/>
      <c r="O1207" s="207"/>
      <c r="P1207" s="208">
        <f>SUM(P1208:P1230)</f>
        <v>0</v>
      </c>
      <c r="Q1207" s="207"/>
      <c r="R1207" s="208">
        <f>SUM(R1208:R1230)</f>
        <v>0</v>
      </c>
      <c r="S1207" s="207"/>
      <c r="T1207" s="209">
        <f>SUM(T1208:T1230)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10" t="s">
        <v>168</v>
      </c>
      <c r="AT1207" s="211" t="s">
        <v>68</v>
      </c>
      <c r="AU1207" s="211" t="s">
        <v>69</v>
      </c>
      <c r="AY1207" s="210" t="s">
        <v>161</v>
      </c>
      <c r="BK1207" s="212">
        <f>SUM(BK1208:BK1230)</f>
        <v>0</v>
      </c>
    </row>
    <row r="1208" s="2" customFormat="1" ht="16.5" customHeight="1">
      <c r="A1208" s="41"/>
      <c r="B1208" s="42"/>
      <c r="C1208" s="215" t="s">
        <v>1372</v>
      </c>
      <c r="D1208" s="215" t="s">
        <v>163</v>
      </c>
      <c r="E1208" s="216" t="s">
        <v>3803</v>
      </c>
      <c r="F1208" s="217" t="s">
        <v>3804</v>
      </c>
      <c r="G1208" s="218" t="s">
        <v>3086</v>
      </c>
      <c r="H1208" s="219">
        <v>48.899999999999999</v>
      </c>
      <c r="I1208" s="220"/>
      <c r="J1208" s="221">
        <f>ROUND(I1208*H1208,2)</f>
        <v>0</v>
      </c>
      <c r="K1208" s="217" t="s">
        <v>3805</v>
      </c>
      <c r="L1208" s="47"/>
      <c r="M1208" s="222" t="s">
        <v>19</v>
      </c>
      <c r="N1208" s="223" t="s">
        <v>40</v>
      </c>
      <c r="O1208" s="87"/>
      <c r="P1208" s="224">
        <f>O1208*H1208</f>
        <v>0</v>
      </c>
      <c r="Q1208" s="224">
        <v>0</v>
      </c>
      <c r="R1208" s="224">
        <f>Q1208*H1208</f>
        <v>0</v>
      </c>
      <c r="S1208" s="224">
        <v>0</v>
      </c>
      <c r="T1208" s="225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26" t="s">
        <v>2869</v>
      </c>
      <c r="AT1208" s="226" t="s">
        <v>163</v>
      </c>
      <c r="AU1208" s="226" t="s">
        <v>77</v>
      </c>
      <c r="AY1208" s="20" t="s">
        <v>161</v>
      </c>
      <c r="BE1208" s="227">
        <f>IF(N1208="základní",J1208,0)</f>
        <v>0</v>
      </c>
      <c r="BF1208" s="227">
        <f>IF(N1208="snížená",J1208,0)</f>
        <v>0</v>
      </c>
      <c r="BG1208" s="227">
        <f>IF(N1208="zákl. přenesená",J1208,0)</f>
        <v>0</v>
      </c>
      <c r="BH1208" s="227">
        <f>IF(N1208="sníž. přenesená",J1208,0)</f>
        <v>0</v>
      </c>
      <c r="BI1208" s="227">
        <f>IF(N1208="nulová",J1208,0)</f>
        <v>0</v>
      </c>
      <c r="BJ1208" s="20" t="s">
        <v>77</v>
      </c>
      <c r="BK1208" s="227">
        <f>ROUND(I1208*H1208,2)</f>
        <v>0</v>
      </c>
      <c r="BL1208" s="20" t="s">
        <v>2869</v>
      </c>
      <c r="BM1208" s="226" t="s">
        <v>3806</v>
      </c>
    </row>
    <row r="1209" s="2" customFormat="1">
      <c r="A1209" s="41"/>
      <c r="B1209" s="42"/>
      <c r="C1209" s="43"/>
      <c r="D1209" s="228" t="s">
        <v>170</v>
      </c>
      <c r="E1209" s="43"/>
      <c r="F1209" s="229" t="s">
        <v>3807</v>
      </c>
      <c r="G1209" s="43"/>
      <c r="H1209" s="43"/>
      <c r="I1209" s="230"/>
      <c r="J1209" s="43"/>
      <c r="K1209" s="43"/>
      <c r="L1209" s="47"/>
      <c r="M1209" s="231"/>
      <c r="N1209" s="232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T1209" s="20" t="s">
        <v>170</v>
      </c>
      <c r="AU1209" s="20" t="s">
        <v>77</v>
      </c>
    </row>
    <row r="1210" s="14" customFormat="1">
      <c r="A1210" s="14"/>
      <c r="B1210" s="246"/>
      <c r="C1210" s="247"/>
      <c r="D1210" s="233" t="s">
        <v>178</v>
      </c>
      <c r="E1210" s="248" t="s">
        <v>19</v>
      </c>
      <c r="F1210" s="249" t="s">
        <v>3808</v>
      </c>
      <c r="G1210" s="247"/>
      <c r="H1210" s="248" t="s">
        <v>19</v>
      </c>
      <c r="I1210" s="250"/>
      <c r="J1210" s="247"/>
      <c r="K1210" s="247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178</v>
      </c>
      <c r="AU1210" s="255" t="s">
        <v>77</v>
      </c>
      <c r="AV1210" s="14" t="s">
        <v>77</v>
      </c>
      <c r="AW1210" s="14" t="s">
        <v>31</v>
      </c>
      <c r="AX1210" s="14" t="s">
        <v>69</v>
      </c>
      <c r="AY1210" s="255" t="s">
        <v>161</v>
      </c>
    </row>
    <row r="1211" s="13" customFormat="1">
      <c r="A1211" s="13"/>
      <c r="B1211" s="235"/>
      <c r="C1211" s="236"/>
      <c r="D1211" s="233" t="s">
        <v>178</v>
      </c>
      <c r="E1211" s="237" t="s">
        <v>19</v>
      </c>
      <c r="F1211" s="238" t="s">
        <v>3809</v>
      </c>
      <c r="G1211" s="236"/>
      <c r="H1211" s="239">
        <v>2.5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178</v>
      </c>
      <c r="AU1211" s="245" t="s">
        <v>77</v>
      </c>
      <c r="AV1211" s="13" t="s">
        <v>79</v>
      </c>
      <c r="AW1211" s="13" t="s">
        <v>31</v>
      </c>
      <c r="AX1211" s="13" t="s">
        <v>69</v>
      </c>
      <c r="AY1211" s="245" t="s">
        <v>161</v>
      </c>
    </row>
    <row r="1212" s="14" customFormat="1">
      <c r="A1212" s="14"/>
      <c r="B1212" s="246"/>
      <c r="C1212" s="247"/>
      <c r="D1212" s="233" t="s">
        <v>178</v>
      </c>
      <c r="E1212" s="248" t="s">
        <v>19</v>
      </c>
      <c r="F1212" s="249" t="s">
        <v>3810</v>
      </c>
      <c r="G1212" s="247"/>
      <c r="H1212" s="248" t="s">
        <v>19</v>
      </c>
      <c r="I1212" s="250"/>
      <c r="J1212" s="247"/>
      <c r="K1212" s="247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178</v>
      </c>
      <c r="AU1212" s="255" t="s">
        <v>77</v>
      </c>
      <c r="AV1212" s="14" t="s">
        <v>77</v>
      </c>
      <c r="AW1212" s="14" t="s">
        <v>31</v>
      </c>
      <c r="AX1212" s="14" t="s">
        <v>69</v>
      </c>
      <c r="AY1212" s="255" t="s">
        <v>161</v>
      </c>
    </row>
    <row r="1213" s="13" customFormat="1">
      <c r="A1213" s="13"/>
      <c r="B1213" s="235"/>
      <c r="C1213" s="236"/>
      <c r="D1213" s="233" t="s">
        <v>178</v>
      </c>
      <c r="E1213" s="237" t="s">
        <v>19</v>
      </c>
      <c r="F1213" s="238" t="s">
        <v>3811</v>
      </c>
      <c r="G1213" s="236"/>
      <c r="H1213" s="239">
        <v>2.3999999999999999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178</v>
      </c>
      <c r="AU1213" s="245" t="s">
        <v>77</v>
      </c>
      <c r="AV1213" s="13" t="s">
        <v>79</v>
      </c>
      <c r="AW1213" s="13" t="s">
        <v>31</v>
      </c>
      <c r="AX1213" s="13" t="s">
        <v>69</v>
      </c>
      <c r="AY1213" s="245" t="s">
        <v>161</v>
      </c>
    </row>
    <row r="1214" s="14" customFormat="1">
      <c r="A1214" s="14"/>
      <c r="B1214" s="246"/>
      <c r="C1214" s="247"/>
      <c r="D1214" s="233" t="s">
        <v>178</v>
      </c>
      <c r="E1214" s="248" t="s">
        <v>19</v>
      </c>
      <c r="F1214" s="249" t="s">
        <v>3812</v>
      </c>
      <c r="G1214" s="247"/>
      <c r="H1214" s="248" t="s">
        <v>19</v>
      </c>
      <c r="I1214" s="250"/>
      <c r="J1214" s="247"/>
      <c r="K1214" s="247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178</v>
      </c>
      <c r="AU1214" s="255" t="s">
        <v>77</v>
      </c>
      <c r="AV1214" s="14" t="s">
        <v>77</v>
      </c>
      <c r="AW1214" s="14" t="s">
        <v>31</v>
      </c>
      <c r="AX1214" s="14" t="s">
        <v>69</v>
      </c>
      <c r="AY1214" s="255" t="s">
        <v>161</v>
      </c>
    </row>
    <row r="1215" s="13" customFormat="1">
      <c r="A1215" s="13"/>
      <c r="B1215" s="235"/>
      <c r="C1215" s="236"/>
      <c r="D1215" s="233" t="s">
        <v>178</v>
      </c>
      <c r="E1215" s="237" t="s">
        <v>19</v>
      </c>
      <c r="F1215" s="238" t="s">
        <v>168</v>
      </c>
      <c r="G1215" s="236"/>
      <c r="H1215" s="239">
        <v>4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178</v>
      </c>
      <c r="AU1215" s="245" t="s">
        <v>77</v>
      </c>
      <c r="AV1215" s="13" t="s">
        <v>79</v>
      </c>
      <c r="AW1215" s="13" t="s">
        <v>31</v>
      </c>
      <c r="AX1215" s="13" t="s">
        <v>69</v>
      </c>
      <c r="AY1215" s="245" t="s">
        <v>161</v>
      </c>
    </row>
    <row r="1216" s="14" customFormat="1">
      <c r="A1216" s="14"/>
      <c r="B1216" s="246"/>
      <c r="C1216" s="247"/>
      <c r="D1216" s="233" t="s">
        <v>178</v>
      </c>
      <c r="E1216" s="248" t="s">
        <v>19</v>
      </c>
      <c r="F1216" s="249" t="s">
        <v>3813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178</v>
      </c>
      <c r="AU1216" s="255" t="s">
        <v>77</v>
      </c>
      <c r="AV1216" s="14" t="s">
        <v>77</v>
      </c>
      <c r="AW1216" s="14" t="s">
        <v>31</v>
      </c>
      <c r="AX1216" s="14" t="s">
        <v>69</v>
      </c>
      <c r="AY1216" s="255" t="s">
        <v>161</v>
      </c>
    </row>
    <row r="1217" s="13" customFormat="1">
      <c r="A1217" s="13"/>
      <c r="B1217" s="235"/>
      <c r="C1217" s="236"/>
      <c r="D1217" s="233" t="s">
        <v>178</v>
      </c>
      <c r="E1217" s="237" t="s">
        <v>19</v>
      </c>
      <c r="F1217" s="238" t="s">
        <v>168</v>
      </c>
      <c r="G1217" s="236"/>
      <c r="H1217" s="239">
        <v>4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178</v>
      </c>
      <c r="AU1217" s="245" t="s">
        <v>77</v>
      </c>
      <c r="AV1217" s="13" t="s">
        <v>79</v>
      </c>
      <c r="AW1217" s="13" t="s">
        <v>31</v>
      </c>
      <c r="AX1217" s="13" t="s">
        <v>69</v>
      </c>
      <c r="AY1217" s="245" t="s">
        <v>161</v>
      </c>
    </row>
    <row r="1218" s="14" customFormat="1">
      <c r="A1218" s="14"/>
      <c r="B1218" s="246"/>
      <c r="C1218" s="247"/>
      <c r="D1218" s="233" t="s">
        <v>178</v>
      </c>
      <c r="E1218" s="248" t="s">
        <v>19</v>
      </c>
      <c r="F1218" s="249" t="s">
        <v>3814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178</v>
      </c>
      <c r="AU1218" s="255" t="s">
        <v>77</v>
      </c>
      <c r="AV1218" s="14" t="s">
        <v>77</v>
      </c>
      <c r="AW1218" s="14" t="s">
        <v>31</v>
      </c>
      <c r="AX1218" s="14" t="s">
        <v>69</v>
      </c>
      <c r="AY1218" s="255" t="s">
        <v>161</v>
      </c>
    </row>
    <row r="1219" s="13" customFormat="1">
      <c r="A1219" s="13"/>
      <c r="B1219" s="235"/>
      <c r="C1219" s="236"/>
      <c r="D1219" s="233" t="s">
        <v>178</v>
      </c>
      <c r="E1219" s="237" t="s">
        <v>19</v>
      </c>
      <c r="F1219" s="238" t="s">
        <v>168</v>
      </c>
      <c r="G1219" s="236"/>
      <c r="H1219" s="239">
        <v>4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178</v>
      </c>
      <c r="AU1219" s="245" t="s">
        <v>77</v>
      </c>
      <c r="AV1219" s="13" t="s">
        <v>79</v>
      </c>
      <c r="AW1219" s="13" t="s">
        <v>31</v>
      </c>
      <c r="AX1219" s="13" t="s">
        <v>69</v>
      </c>
      <c r="AY1219" s="245" t="s">
        <v>161</v>
      </c>
    </row>
    <row r="1220" s="14" customFormat="1">
      <c r="A1220" s="14"/>
      <c r="B1220" s="246"/>
      <c r="C1220" s="247"/>
      <c r="D1220" s="233" t="s">
        <v>178</v>
      </c>
      <c r="E1220" s="248" t="s">
        <v>19</v>
      </c>
      <c r="F1220" s="249" t="s">
        <v>3815</v>
      </c>
      <c r="G1220" s="247"/>
      <c r="H1220" s="248" t="s">
        <v>19</v>
      </c>
      <c r="I1220" s="250"/>
      <c r="J1220" s="247"/>
      <c r="K1220" s="247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178</v>
      </c>
      <c r="AU1220" s="255" t="s">
        <v>77</v>
      </c>
      <c r="AV1220" s="14" t="s">
        <v>77</v>
      </c>
      <c r="AW1220" s="14" t="s">
        <v>31</v>
      </c>
      <c r="AX1220" s="14" t="s">
        <v>69</v>
      </c>
      <c r="AY1220" s="255" t="s">
        <v>161</v>
      </c>
    </row>
    <row r="1221" s="13" customFormat="1">
      <c r="A1221" s="13"/>
      <c r="B1221" s="235"/>
      <c r="C1221" s="236"/>
      <c r="D1221" s="233" t="s">
        <v>178</v>
      </c>
      <c r="E1221" s="237" t="s">
        <v>19</v>
      </c>
      <c r="F1221" s="238" t="s">
        <v>211</v>
      </c>
      <c r="G1221" s="236"/>
      <c r="H1221" s="239">
        <v>8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178</v>
      </c>
      <c r="AU1221" s="245" t="s">
        <v>77</v>
      </c>
      <c r="AV1221" s="13" t="s">
        <v>79</v>
      </c>
      <c r="AW1221" s="13" t="s">
        <v>31</v>
      </c>
      <c r="AX1221" s="13" t="s">
        <v>69</v>
      </c>
      <c r="AY1221" s="245" t="s">
        <v>161</v>
      </c>
    </row>
    <row r="1222" s="14" customFormat="1">
      <c r="A1222" s="14"/>
      <c r="B1222" s="246"/>
      <c r="C1222" s="247"/>
      <c r="D1222" s="233" t="s">
        <v>178</v>
      </c>
      <c r="E1222" s="248" t="s">
        <v>19</v>
      </c>
      <c r="F1222" s="249" t="s">
        <v>3816</v>
      </c>
      <c r="G1222" s="247"/>
      <c r="H1222" s="248" t="s">
        <v>19</v>
      </c>
      <c r="I1222" s="250"/>
      <c r="J1222" s="247"/>
      <c r="K1222" s="247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178</v>
      </c>
      <c r="AU1222" s="255" t="s">
        <v>77</v>
      </c>
      <c r="AV1222" s="14" t="s">
        <v>77</v>
      </c>
      <c r="AW1222" s="14" t="s">
        <v>31</v>
      </c>
      <c r="AX1222" s="14" t="s">
        <v>69</v>
      </c>
      <c r="AY1222" s="255" t="s">
        <v>161</v>
      </c>
    </row>
    <row r="1223" s="13" customFormat="1">
      <c r="A1223" s="13"/>
      <c r="B1223" s="235"/>
      <c r="C1223" s="236"/>
      <c r="D1223" s="233" t="s">
        <v>178</v>
      </c>
      <c r="E1223" s="237" t="s">
        <v>19</v>
      </c>
      <c r="F1223" s="238" t="s">
        <v>343</v>
      </c>
      <c r="G1223" s="236"/>
      <c r="H1223" s="239">
        <v>24</v>
      </c>
      <c r="I1223" s="240"/>
      <c r="J1223" s="236"/>
      <c r="K1223" s="236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5" t="s">
        <v>178</v>
      </c>
      <c r="AU1223" s="245" t="s">
        <v>77</v>
      </c>
      <c r="AV1223" s="13" t="s">
        <v>79</v>
      </c>
      <c r="AW1223" s="13" t="s">
        <v>31</v>
      </c>
      <c r="AX1223" s="13" t="s">
        <v>69</v>
      </c>
      <c r="AY1223" s="245" t="s">
        <v>161</v>
      </c>
    </row>
    <row r="1224" s="15" customFormat="1">
      <c r="A1224" s="15"/>
      <c r="B1224" s="256"/>
      <c r="C1224" s="257"/>
      <c r="D1224" s="233" t="s">
        <v>178</v>
      </c>
      <c r="E1224" s="258" t="s">
        <v>19</v>
      </c>
      <c r="F1224" s="259" t="s">
        <v>221</v>
      </c>
      <c r="G1224" s="257"/>
      <c r="H1224" s="260">
        <v>48.899999999999999</v>
      </c>
      <c r="I1224" s="261"/>
      <c r="J1224" s="257"/>
      <c r="K1224" s="257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6" t="s">
        <v>178</v>
      </c>
      <c r="AU1224" s="266" t="s">
        <v>77</v>
      </c>
      <c r="AV1224" s="15" t="s">
        <v>168</v>
      </c>
      <c r="AW1224" s="15" t="s">
        <v>31</v>
      </c>
      <c r="AX1224" s="15" t="s">
        <v>77</v>
      </c>
      <c r="AY1224" s="266" t="s">
        <v>161</v>
      </c>
    </row>
    <row r="1225" s="2" customFormat="1" ht="16.5" customHeight="1">
      <c r="A1225" s="41"/>
      <c r="B1225" s="42"/>
      <c r="C1225" s="215" t="s">
        <v>1378</v>
      </c>
      <c r="D1225" s="215" t="s">
        <v>163</v>
      </c>
      <c r="E1225" s="216" t="s">
        <v>3817</v>
      </c>
      <c r="F1225" s="217" t="s">
        <v>3818</v>
      </c>
      <c r="G1225" s="218" t="s">
        <v>1476</v>
      </c>
      <c r="H1225" s="219">
        <v>1</v>
      </c>
      <c r="I1225" s="220"/>
      <c r="J1225" s="221">
        <f>ROUND(I1225*H1225,2)</f>
        <v>0</v>
      </c>
      <c r="K1225" s="217" t="s">
        <v>19</v>
      </c>
      <c r="L1225" s="47"/>
      <c r="M1225" s="222" t="s">
        <v>19</v>
      </c>
      <c r="N1225" s="223" t="s">
        <v>40</v>
      </c>
      <c r="O1225" s="87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6" t="s">
        <v>2869</v>
      </c>
      <c r="AT1225" s="226" t="s">
        <v>163</v>
      </c>
      <c r="AU1225" s="226" t="s">
        <v>77</v>
      </c>
      <c r="AY1225" s="20" t="s">
        <v>161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20" t="s">
        <v>77</v>
      </c>
      <c r="BK1225" s="227">
        <f>ROUND(I1225*H1225,2)</f>
        <v>0</v>
      </c>
      <c r="BL1225" s="20" t="s">
        <v>2869</v>
      </c>
      <c r="BM1225" s="226" t="s">
        <v>3819</v>
      </c>
    </row>
    <row r="1226" s="2" customFormat="1">
      <c r="A1226" s="41"/>
      <c r="B1226" s="42"/>
      <c r="C1226" s="43"/>
      <c r="D1226" s="233" t="s">
        <v>176</v>
      </c>
      <c r="E1226" s="43"/>
      <c r="F1226" s="234" t="s">
        <v>3820</v>
      </c>
      <c r="G1226" s="43"/>
      <c r="H1226" s="43"/>
      <c r="I1226" s="230"/>
      <c r="J1226" s="43"/>
      <c r="K1226" s="43"/>
      <c r="L1226" s="47"/>
      <c r="M1226" s="231"/>
      <c r="N1226" s="232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176</v>
      </c>
      <c r="AU1226" s="20" t="s">
        <v>77</v>
      </c>
    </row>
    <row r="1227" s="2" customFormat="1" ht="16.5" customHeight="1">
      <c r="A1227" s="41"/>
      <c r="B1227" s="42"/>
      <c r="C1227" s="215" t="s">
        <v>1384</v>
      </c>
      <c r="D1227" s="215" t="s">
        <v>163</v>
      </c>
      <c r="E1227" s="216" t="s">
        <v>3821</v>
      </c>
      <c r="F1227" s="217" t="s">
        <v>3822</v>
      </c>
      <c r="G1227" s="218" t="s">
        <v>1476</v>
      </c>
      <c r="H1227" s="219">
        <v>1</v>
      </c>
      <c r="I1227" s="220"/>
      <c r="J1227" s="221">
        <f>ROUND(I1227*H1227,2)</f>
        <v>0</v>
      </c>
      <c r="K1227" s="217" t="s">
        <v>19</v>
      </c>
      <c r="L1227" s="47"/>
      <c r="M1227" s="222" t="s">
        <v>19</v>
      </c>
      <c r="N1227" s="223" t="s">
        <v>40</v>
      </c>
      <c r="O1227" s="87"/>
      <c r="P1227" s="224">
        <f>O1227*H1227</f>
        <v>0</v>
      </c>
      <c r="Q1227" s="224">
        <v>0</v>
      </c>
      <c r="R1227" s="224">
        <f>Q1227*H1227</f>
        <v>0</v>
      </c>
      <c r="S1227" s="224">
        <v>0</v>
      </c>
      <c r="T1227" s="225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6" t="s">
        <v>2869</v>
      </c>
      <c r="AT1227" s="226" t="s">
        <v>163</v>
      </c>
      <c r="AU1227" s="226" t="s">
        <v>77</v>
      </c>
      <c r="AY1227" s="20" t="s">
        <v>161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20" t="s">
        <v>77</v>
      </c>
      <c r="BK1227" s="227">
        <f>ROUND(I1227*H1227,2)</f>
        <v>0</v>
      </c>
      <c r="BL1227" s="20" t="s">
        <v>2869</v>
      </c>
      <c r="BM1227" s="226" t="s">
        <v>3823</v>
      </c>
    </row>
    <row r="1228" s="2" customFormat="1" ht="16.5" customHeight="1">
      <c r="A1228" s="41"/>
      <c r="B1228" s="42"/>
      <c r="C1228" s="215" t="s">
        <v>1390</v>
      </c>
      <c r="D1228" s="215" t="s">
        <v>163</v>
      </c>
      <c r="E1228" s="216" t="s">
        <v>3824</v>
      </c>
      <c r="F1228" s="217" t="s">
        <v>2868</v>
      </c>
      <c r="G1228" s="218" t="s">
        <v>1476</v>
      </c>
      <c r="H1228" s="219">
        <v>1</v>
      </c>
      <c r="I1228" s="220"/>
      <c r="J1228" s="221">
        <f>ROUND(I1228*H1228,2)</f>
        <v>0</v>
      </c>
      <c r="K1228" s="217" t="s">
        <v>19</v>
      </c>
      <c r="L1228" s="47"/>
      <c r="M1228" s="222" t="s">
        <v>19</v>
      </c>
      <c r="N1228" s="223" t="s">
        <v>40</v>
      </c>
      <c r="O1228" s="87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6" t="s">
        <v>2869</v>
      </c>
      <c r="AT1228" s="226" t="s">
        <v>163</v>
      </c>
      <c r="AU1228" s="226" t="s">
        <v>77</v>
      </c>
      <c r="AY1228" s="20" t="s">
        <v>161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20" t="s">
        <v>77</v>
      </c>
      <c r="BK1228" s="227">
        <f>ROUND(I1228*H1228,2)</f>
        <v>0</v>
      </c>
      <c r="BL1228" s="20" t="s">
        <v>2869</v>
      </c>
      <c r="BM1228" s="226" t="s">
        <v>3825</v>
      </c>
    </row>
    <row r="1229" s="2" customFormat="1">
      <c r="A1229" s="41"/>
      <c r="B1229" s="42"/>
      <c r="C1229" s="43"/>
      <c r="D1229" s="233" t="s">
        <v>176</v>
      </c>
      <c r="E1229" s="43"/>
      <c r="F1229" s="234" t="s">
        <v>2871</v>
      </c>
      <c r="G1229" s="43"/>
      <c r="H1229" s="43"/>
      <c r="I1229" s="230"/>
      <c r="J1229" s="43"/>
      <c r="K1229" s="43"/>
      <c r="L1229" s="47"/>
      <c r="M1229" s="231"/>
      <c r="N1229" s="232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176</v>
      </c>
      <c r="AU1229" s="20" t="s">
        <v>77</v>
      </c>
    </row>
    <row r="1230" s="2" customFormat="1" ht="16.5" customHeight="1">
      <c r="A1230" s="41"/>
      <c r="B1230" s="42"/>
      <c r="C1230" s="215" t="s">
        <v>610</v>
      </c>
      <c r="D1230" s="215" t="s">
        <v>163</v>
      </c>
      <c r="E1230" s="216" t="s">
        <v>3826</v>
      </c>
      <c r="F1230" s="217" t="s">
        <v>2873</v>
      </c>
      <c r="G1230" s="218" t="s">
        <v>1476</v>
      </c>
      <c r="H1230" s="219">
        <v>1</v>
      </c>
      <c r="I1230" s="220"/>
      <c r="J1230" s="221">
        <f>ROUND(I1230*H1230,2)</f>
        <v>0</v>
      </c>
      <c r="K1230" s="217" t="s">
        <v>19</v>
      </c>
      <c r="L1230" s="47"/>
      <c r="M1230" s="296" t="s">
        <v>19</v>
      </c>
      <c r="N1230" s="297" t="s">
        <v>40</v>
      </c>
      <c r="O1230" s="294"/>
      <c r="P1230" s="298">
        <f>O1230*H1230</f>
        <v>0</v>
      </c>
      <c r="Q1230" s="298">
        <v>0</v>
      </c>
      <c r="R1230" s="298">
        <f>Q1230*H1230</f>
        <v>0</v>
      </c>
      <c r="S1230" s="298">
        <v>0</v>
      </c>
      <c r="T1230" s="299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6" t="s">
        <v>2869</v>
      </c>
      <c r="AT1230" s="226" t="s">
        <v>163</v>
      </c>
      <c r="AU1230" s="226" t="s">
        <v>77</v>
      </c>
      <c r="AY1230" s="20" t="s">
        <v>161</v>
      </c>
      <c r="BE1230" s="227">
        <f>IF(N1230="základní",J1230,0)</f>
        <v>0</v>
      </c>
      <c r="BF1230" s="227">
        <f>IF(N1230="snížená",J1230,0)</f>
        <v>0</v>
      </c>
      <c r="BG1230" s="227">
        <f>IF(N1230="zákl. přenesená",J1230,0)</f>
        <v>0</v>
      </c>
      <c r="BH1230" s="227">
        <f>IF(N1230="sníž. přenesená",J1230,0)</f>
        <v>0</v>
      </c>
      <c r="BI1230" s="227">
        <f>IF(N1230="nulová",J1230,0)</f>
        <v>0</v>
      </c>
      <c r="BJ1230" s="20" t="s">
        <v>77</v>
      </c>
      <c r="BK1230" s="227">
        <f>ROUND(I1230*H1230,2)</f>
        <v>0</v>
      </c>
      <c r="BL1230" s="20" t="s">
        <v>2869</v>
      </c>
      <c r="BM1230" s="226" t="s">
        <v>3827</v>
      </c>
    </row>
    <row r="1231" s="2" customFormat="1" ht="6.96" customHeight="1">
      <c r="A1231" s="41"/>
      <c r="B1231" s="62"/>
      <c r="C1231" s="63"/>
      <c r="D1231" s="63"/>
      <c r="E1231" s="63"/>
      <c r="F1231" s="63"/>
      <c r="G1231" s="63"/>
      <c r="H1231" s="63"/>
      <c r="I1231" s="63"/>
      <c r="J1231" s="63"/>
      <c r="K1231" s="63"/>
      <c r="L1231" s="47"/>
      <c r="M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</row>
  </sheetData>
  <sheetProtection sheet="1" autoFilter="0" formatColumns="0" formatRows="0" objects="1" scenarios="1" spinCount="100000" saltValue="v4Kv/RtZUvIoK/SvBP//NrMX24Bq9vVHtbuzlJ+12aDkn64oeiKYkVqMeERL64V7KG1Bq3VuNMEY7aeXBCwx4w==" hashValue="2b16KQa0Db7+Y6/3tBwNLvO/2sQHCqYS5wLuv8ajr635dkiQIJfBpprzMlKXJwQCxCdO+H6YCKqAbIyKechplg==" algorithmName="SHA-512" password="C7B2"/>
  <autoFilter ref="C98:K12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2/971033231"/>
    <hyperlink ref="F107" r:id="rId2" display="https://podminky.urs.cz/item/CS_URS_2024_02/971033261"/>
    <hyperlink ref="F111" r:id="rId3" display="https://podminky.urs.cz/item/CS_URS_2024_02/974031244"/>
    <hyperlink ref="F119" r:id="rId4" display="https://podminky.urs.cz/item/CS_URS_2024_02/997013214"/>
    <hyperlink ref="F127" r:id="rId5" display="https://podminky.urs.cz/item/CS_URS_2024_02/997013501"/>
    <hyperlink ref="F149" r:id="rId6" display="https://podminky.urs.cz/item/CS_URS_2024_02/997013509"/>
    <hyperlink ref="F153" r:id="rId7" display="https://podminky.urs.cz/item/CS_URS_2024_02/997013869"/>
    <hyperlink ref="F161" r:id="rId8" display="https://podminky.urs.cz/item/CS_URS_2024_02/997013635"/>
    <hyperlink ref="F180" r:id="rId9" display="https://podminky.urs.cz/item/CS_URS_2024_02/230040025"/>
    <hyperlink ref="F199" r:id="rId10" display="https://podminky.urs.cz/item/CS_URS_2024_02/230120041"/>
    <hyperlink ref="F211" r:id="rId11" display="https://podminky.urs.cz/item/CS_URS_2024_02/230120043"/>
    <hyperlink ref="F218" r:id="rId12" display="https://podminky.urs.cz/item/CS_URS_2024_02/230170001"/>
    <hyperlink ref="F220" r:id="rId13" display="https://podminky.urs.cz/item/CS_URS_2024_02/230170002"/>
    <hyperlink ref="F222" r:id="rId14" display="https://podminky.urs.cz/item/CS_URS_2024_02/733120815"/>
    <hyperlink ref="F235" r:id="rId15" display="https://podminky.urs.cz/item/CS_URS_2024_02/733120832"/>
    <hyperlink ref="F241" r:id="rId16" display="https://podminky.urs.cz/item/CS_URS_2024_02/733121212"/>
    <hyperlink ref="F247" r:id="rId17" display="https://podminky.urs.cz/item/CS_URS_2024_02/733121215"/>
    <hyperlink ref="F253" r:id="rId18" display="https://podminky.urs.cz/item/CS_URS_2024_02/733121218"/>
    <hyperlink ref="F260" r:id="rId19" display="https://podminky.urs.cz/item/CS_URS_2024_02/733190217"/>
    <hyperlink ref="F272" r:id="rId20" display="https://podminky.urs.cz/item/CS_URS_2024_02/733190219"/>
    <hyperlink ref="F279" r:id="rId21" display="https://podminky.urs.cz/item/CS_URS_2024_02/733191913"/>
    <hyperlink ref="F285" r:id="rId22" display="https://podminky.urs.cz/item/CS_URS_2024_02/733191923"/>
    <hyperlink ref="F291" r:id="rId23" display="https://podminky.urs.cz/item/CS_URS_2024_02/733193810"/>
    <hyperlink ref="F308" r:id="rId24" display="https://podminky.urs.cz/item/CS_URS_2024_02/733291101"/>
    <hyperlink ref="F327" r:id="rId25" display="https://podminky.urs.cz/item/CS_URS_2024_02/998733101"/>
    <hyperlink ref="F333" r:id="rId26" display="https://podminky.urs.cz/item/CS_URS_2024_02/998733193"/>
    <hyperlink ref="F341" r:id="rId27" display="https://podminky.urs.cz/item/CS_URS_2024_02/713410811"/>
    <hyperlink ref="F347" r:id="rId28" display="https://podminky.urs.cz/item/CS_URS_2024_02/713463121"/>
    <hyperlink ref="F357" r:id="rId29" display="https://podminky.urs.cz/item/CS_URS_2024_02/713463212"/>
    <hyperlink ref="F364" r:id="rId30" display="https://podminky.urs.cz/item/CS_URS_2024_02/713463213"/>
    <hyperlink ref="F377" r:id="rId31" display="https://podminky.urs.cz/item/CS_URS_2024_02/998713102"/>
    <hyperlink ref="F385" r:id="rId32" display="https://podminky.urs.cz/item/CS_URS_2024_02/998713193"/>
    <hyperlink ref="F392" r:id="rId33" display="https://podminky.urs.cz/item/CS_URS_2024_02/721174042.1"/>
    <hyperlink ref="F397" r:id="rId34" display="https://podminky.urs.cz/item/CS_URS_2024_02/998721102"/>
    <hyperlink ref="F402" r:id="rId35" display="https://podminky.urs.cz/item/CS_URS_2024_02/998721193"/>
    <hyperlink ref="F408" r:id="rId36" display="https://podminky.urs.cz/item/CS_URS_2024_02/722230101"/>
    <hyperlink ref="F413" r:id="rId37" display="https://podminky.urs.cz/item/CS_URS_2024_02/722231082"/>
    <hyperlink ref="F418" r:id="rId38" display="https://podminky.urs.cz/item/CS_URS_2024_02/722232501"/>
    <hyperlink ref="F423" r:id="rId39" display="https://podminky.urs.cz/item/CS_URS_2024_02/722234263"/>
    <hyperlink ref="F428" r:id="rId40" display="https://podminky.urs.cz/item/CS_URS_2024_02/722262211"/>
    <hyperlink ref="F433" r:id="rId41" display="https://podminky.urs.cz/item/CS_URS_2024_02/998722102"/>
    <hyperlink ref="F438" r:id="rId42" display="https://podminky.urs.cz/item/CS_URS_2024_02/998722193"/>
    <hyperlink ref="F444" r:id="rId43" display="https://podminky.urs.cz/item/CS_URS_2024_02/731139620"/>
    <hyperlink ref="F449" r:id="rId44" display="https://podminky.urs.cz/item/CS_URS_2024_02/731190955"/>
    <hyperlink ref="F454" r:id="rId45" display="https://podminky.urs.cz/item/CS_URS_2024_02/731190962"/>
    <hyperlink ref="F459" r:id="rId46" display="https://podminky.urs.cz/item/CS_URS_2024_02/731200826"/>
    <hyperlink ref="F465" r:id="rId47" display="https://podminky.urs.cz/item/CS_URS_2024_02/731391814"/>
    <hyperlink ref="F471" r:id="rId48" display="https://podminky.urs.cz/item/CS_URS_2024_02/998731102"/>
    <hyperlink ref="F476" r:id="rId49" display="https://podminky.urs.cz/item/CS_URS_2024_02/998731193"/>
    <hyperlink ref="F482" r:id="rId50" display="https://podminky.urs.cz/item/CS_URS_2024_02/732199100"/>
    <hyperlink ref="F488" r:id="rId51" display="https://podminky.urs.cz/item/CS_URS_2024_02/732214813"/>
    <hyperlink ref="F493" r:id="rId52" display="https://podminky.urs.cz/item/CS_URS_2024_02/732390853"/>
    <hyperlink ref="F498" r:id="rId53" display="https://podminky.urs.cz/item/CS_URS_2024_02/732420811"/>
    <hyperlink ref="F508" r:id="rId54" display="https://podminky.urs.cz/item/CS_URS_2024_02/732429212"/>
    <hyperlink ref="F518" r:id="rId55" display="https://podminky.urs.cz/item/CS_URS_2024_02/998732102"/>
    <hyperlink ref="F523" r:id="rId56" display="https://podminky.urs.cz/item/CS_URS_2024_02/998732193"/>
    <hyperlink ref="F529" r:id="rId57" display="https://podminky.urs.cz/item/CS_URS_2024_02/734200812"/>
    <hyperlink ref="F537" r:id="rId58" display="https://podminky.urs.cz/item/CS_URS_2024_02/734200822"/>
    <hyperlink ref="F575" r:id="rId59" display="https://podminky.urs.cz/item/CS_URS_2024_02/734209103"/>
    <hyperlink ref="F611" r:id="rId60" display="https://podminky.urs.cz/item/CS_URS_2024_02/734209113"/>
    <hyperlink ref="F676" r:id="rId61" display="https://podminky.urs.cz/item/CS_URS_2024_02/734209114"/>
    <hyperlink ref="F738" r:id="rId62" display="https://podminky.urs.cz/item/CS_URS_2024_02/734211120"/>
    <hyperlink ref="F743" r:id="rId63" display="https://podminky.urs.cz/item/CS_URS_2024_02/734242415"/>
    <hyperlink ref="F748" r:id="rId64" display="https://podminky.urs.cz/item/CS_URS_2024_02/734251211"/>
    <hyperlink ref="F753" r:id="rId65" display="https://podminky.urs.cz/item/CS_URS_2024_02/734261734"/>
    <hyperlink ref="F785" r:id="rId66" display="https://podminky.urs.cz/item/CS_URS_2024_02/734291123"/>
    <hyperlink ref="F792" r:id="rId67" display="https://podminky.urs.cz/item/CS_URS_2024_02/734291265"/>
    <hyperlink ref="F797" r:id="rId68" display="https://podminky.urs.cz/item/CS_URS_2024_02/734291277"/>
    <hyperlink ref="F802" r:id="rId69" display="https://podminky.urs.cz/item/CS_URS_2024_02/734291951"/>
    <hyperlink ref="F847" r:id="rId70" display="https://podminky.urs.cz/item/CS_URS_2024_02/734292714"/>
    <hyperlink ref="F854" r:id="rId71" display="https://podminky.urs.cz/item/CS_URS_2024_02/734292716"/>
    <hyperlink ref="F859" r:id="rId72" display="https://podminky.urs.cz/item/CS_URS_2024_02/734410831"/>
    <hyperlink ref="F865" r:id="rId73" display="https://podminky.urs.cz/item/CS_URS_2024_02/734410851"/>
    <hyperlink ref="F870" r:id="rId74" display="https://podminky.urs.cz/item/CS_URS_2024_02/734411101"/>
    <hyperlink ref="F875" r:id="rId75" display="https://podminky.urs.cz/item/CS_URS_2024_02/734420811"/>
    <hyperlink ref="F880" r:id="rId76" display="https://podminky.urs.cz/item/CS_URS_2024_02/734421101"/>
    <hyperlink ref="F887" r:id="rId77" display="https://podminky.urs.cz/item/CS_URS_2024_02/734424933"/>
    <hyperlink ref="F889" r:id="rId78" display="https://podminky.urs.cz/item/CS_URS_2024_02/734430821"/>
    <hyperlink ref="F910" r:id="rId79" display="https://podminky.urs.cz/item/CS_URS_2024_02/735000912"/>
    <hyperlink ref="F956" r:id="rId80" display="https://podminky.urs.cz/item/CS_URS_2024_02/998734102"/>
    <hyperlink ref="F961" r:id="rId81" display="https://podminky.urs.cz/item/CS_URS_2024_02/998734193"/>
    <hyperlink ref="F967" r:id="rId82" display="https://podminky.urs.cz/item/CS_URS_2024_02/713392922"/>
    <hyperlink ref="F1015" r:id="rId83" display="https://podminky.urs.cz/item/CS_URS_2024_02/735110911"/>
    <hyperlink ref="F1030" r:id="rId84" display="https://podminky.urs.cz/item/CS_URS_2024_02/735110912"/>
    <hyperlink ref="F1045" r:id="rId85" display="https://podminky.urs.cz/item/CS_URS_2024_02/735111340"/>
    <hyperlink ref="F1053" r:id="rId86" display="https://podminky.urs.cz/item/CS_URS_2024_02/735111810"/>
    <hyperlink ref="F1059" r:id="rId87" display="https://podminky.urs.cz/item/CS_URS_2024_02/735111810"/>
    <hyperlink ref="F1064" r:id="rId88" display="https://podminky.urs.cz/item/CS_URS_2024_02/735120911"/>
    <hyperlink ref="F1079" r:id="rId89" display="https://podminky.urs.cz/item/CS_URS_2024_02/735120912"/>
    <hyperlink ref="F1094" r:id="rId90" display="https://podminky.urs.cz/item/CS_URS_2024_02/735120913"/>
    <hyperlink ref="F1109" r:id="rId91" display="https://podminky.urs.cz/item/CS_URS_2024_02/735152177"/>
    <hyperlink ref="F1115" r:id="rId92" display="https://podminky.urs.cz/item/CS_URS_2024_02/735152178"/>
    <hyperlink ref="F1121" r:id="rId93" display="https://podminky.urs.cz/item/CS_URS_2024_02/735152293"/>
    <hyperlink ref="F1127" r:id="rId94" display="https://podminky.urs.cz/item/CS_URS_2024_02/735191905"/>
    <hyperlink ref="F1171" r:id="rId95" display="https://podminky.urs.cz/item/CS_URS_2024_02/735191914"/>
    <hyperlink ref="F1182" r:id="rId96" display="https://podminky.urs.cz/item/CS_URS_2024_02/735221839"/>
    <hyperlink ref="F1187" r:id="rId97" display="https://podminky.urs.cz/item/CS_URS_2024_02/735291800"/>
    <hyperlink ref="F1198" r:id="rId98" display="https://podminky.urs.cz/item/CS_URS_2024_02/998735102"/>
    <hyperlink ref="F1203" r:id="rId99" display="https://podminky.urs.cz/item/CS_URS_2024_02/998735193"/>
    <hyperlink ref="F1209" r:id="rId100" display="https://podminky.urs.cz/item/CS_URS_2021_02/HZS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3828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ROUND((SUM(BE94:BE188)),  2)</f>
        <v>0</v>
      </c>
      <c r="G35" s="41"/>
      <c r="H35" s="41"/>
      <c r="I35" s="160">
        <v>0.20999999999999999</v>
      </c>
      <c r="J35" s="159">
        <f>ROUND(((SUM(BE94:BE188))*I35),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ROUND((SUM(BF94:BF188)),  2)</f>
        <v>0</v>
      </c>
      <c r="G36" s="41"/>
      <c r="H36" s="41"/>
      <c r="I36" s="160">
        <v>0.14999999999999999</v>
      </c>
      <c r="J36" s="159">
        <f>ROUND(((SUM(BF94:BF188))*I36),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ROUND((SUM(BG94:BG188)),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ROUND((SUM(BH94:BH188)),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ROUND((SUM(BI94:BI188)),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SO 01.5 - Silnoproudé rozvody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3829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3830</v>
      </c>
      <c r="E65" s="185"/>
      <c r="F65" s="185"/>
      <c r="G65" s="185"/>
      <c r="H65" s="185"/>
      <c r="I65" s="185"/>
      <c r="J65" s="186">
        <f>J96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3831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3832</v>
      </c>
      <c r="E67" s="185"/>
      <c r="F67" s="185"/>
      <c r="G67" s="185"/>
      <c r="H67" s="185"/>
      <c r="I67" s="185"/>
      <c r="J67" s="186">
        <f>J118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3833</v>
      </c>
      <c r="E68" s="185"/>
      <c r="F68" s="185"/>
      <c r="G68" s="185"/>
      <c r="H68" s="185"/>
      <c r="I68" s="185"/>
      <c r="J68" s="186">
        <f>J127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3834</v>
      </c>
      <c r="E69" s="185"/>
      <c r="F69" s="185"/>
      <c r="G69" s="185"/>
      <c r="H69" s="185"/>
      <c r="I69" s="185"/>
      <c r="J69" s="186">
        <f>J141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3835</v>
      </c>
      <c r="E70" s="185"/>
      <c r="F70" s="185"/>
      <c r="G70" s="185"/>
      <c r="H70" s="185"/>
      <c r="I70" s="185"/>
      <c r="J70" s="186">
        <f>J153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3836</v>
      </c>
      <c r="E71" s="185"/>
      <c r="F71" s="185"/>
      <c r="G71" s="185"/>
      <c r="H71" s="185"/>
      <c r="I71" s="185"/>
      <c r="J71" s="186">
        <f>J158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3837</v>
      </c>
      <c r="E72" s="185"/>
      <c r="F72" s="185"/>
      <c r="G72" s="185"/>
      <c r="H72" s="185"/>
      <c r="I72" s="185"/>
      <c r="J72" s="186">
        <f>J172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Stavební úpravy základní školy Žitomířská - úprava 21.10. 2024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620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624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05 - SO 01.5 - Silnoproudé rozvody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 xml:space="preserve"> </v>
      </c>
      <c r="G88" s="43"/>
      <c r="H88" s="43"/>
      <c r="I88" s="35" t="s">
        <v>23</v>
      </c>
      <c r="J88" s="75" t="str">
        <f>IF(J14="","",J14)</f>
        <v>9. 8. 2024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E17</f>
        <v xml:space="preserve"> </v>
      </c>
      <c r="G90" s="43"/>
      <c r="H90" s="43"/>
      <c r="I90" s="35" t="s">
        <v>30</v>
      </c>
      <c r="J90" s="39" t="str">
        <f>E23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28</v>
      </c>
      <c r="D91" s="43"/>
      <c r="E91" s="43"/>
      <c r="F91" s="30" t="str">
        <f>IF(E20="","",E20)</f>
        <v>Vyplň údaj</v>
      </c>
      <c r="G91" s="43"/>
      <c r="H91" s="43"/>
      <c r="I91" s="35" t="s">
        <v>32</v>
      </c>
      <c r="J91" s="39" t="str">
        <f>E26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147</v>
      </c>
      <c r="D93" s="191" t="s">
        <v>54</v>
      </c>
      <c r="E93" s="191" t="s">
        <v>50</v>
      </c>
      <c r="F93" s="191" t="s">
        <v>51</v>
      </c>
      <c r="G93" s="191" t="s">
        <v>148</v>
      </c>
      <c r="H93" s="191" t="s">
        <v>149</v>
      </c>
      <c r="I93" s="191" t="s">
        <v>150</v>
      </c>
      <c r="J93" s="191" t="s">
        <v>131</v>
      </c>
      <c r="K93" s="192" t="s">
        <v>151</v>
      </c>
      <c r="L93" s="193"/>
      <c r="M93" s="95" t="s">
        <v>19</v>
      </c>
      <c r="N93" s="96" t="s">
        <v>39</v>
      </c>
      <c r="O93" s="96" t="s">
        <v>152</v>
      </c>
      <c r="P93" s="96" t="s">
        <v>153</v>
      </c>
      <c r="Q93" s="96" t="s">
        <v>154</v>
      </c>
      <c r="R93" s="96" t="s">
        <v>155</v>
      </c>
      <c r="S93" s="96" t="s">
        <v>156</v>
      </c>
      <c r="T93" s="97" t="s">
        <v>157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158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</f>
        <v>0</v>
      </c>
      <c r="Q94" s="99"/>
      <c r="R94" s="196">
        <f>R95</f>
        <v>0</v>
      </c>
      <c r="S94" s="99"/>
      <c r="T94" s="197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68</v>
      </c>
      <c r="AU94" s="20" t="s">
        <v>132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3838</v>
      </c>
      <c r="F95" s="202" t="s">
        <v>3839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P96+P110+P118+P127+P141+P153+P158+P172</f>
        <v>0</v>
      </c>
      <c r="Q95" s="207"/>
      <c r="R95" s="208">
        <f>R96+R110+R118+R127+R141+R153+R158+R172</f>
        <v>0</v>
      </c>
      <c r="S95" s="207"/>
      <c r="T95" s="209">
        <f>T96+T110+T118+T127+T141+T153+T158+T172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69</v>
      </c>
      <c r="AY95" s="210" t="s">
        <v>161</v>
      </c>
      <c r="BK95" s="212">
        <f>BK96+BK110+BK118+BK127+BK141+BK153+BK158+BK172</f>
        <v>0</v>
      </c>
    </row>
    <row r="96" s="12" customFormat="1" ht="22.8" customHeight="1">
      <c r="A96" s="12"/>
      <c r="B96" s="199"/>
      <c r="C96" s="200"/>
      <c r="D96" s="201" t="s">
        <v>68</v>
      </c>
      <c r="E96" s="213" t="s">
        <v>3840</v>
      </c>
      <c r="F96" s="213" t="s">
        <v>3841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SUM(P97:P109)</f>
        <v>0</v>
      </c>
      <c r="Q96" s="207"/>
      <c r="R96" s="208">
        <f>SUM(R97:R109)</f>
        <v>0</v>
      </c>
      <c r="S96" s="207"/>
      <c r="T96" s="209">
        <f>SUM(T97:T109)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77</v>
      </c>
      <c r="AT96" s="211" t="s">
        <v>68</v>
      </c>
      <c r="AU96" s="211" t="s">
        <v>77</v>
      </c>
      <c r="AY96" s="210" t="s">
        <v>161</v>
      </c>
      <c r="BK96" s="212">
        <f>SUM(BK97:BK109)</f>
        <v>0</v>
      </c>
    </row>
    <row r="97" s="2" customFormat="1" ht="16.5" customHeight="1">
      <c r="A97" s="41"/>
      <c r="B97" s="42"/>
      <c r="C97" s="215" t="s">
        <v>77</v>
      </c>
      <c r="D97" s="215" t="s">
        <v>163</v>
      </c>
      <c r="E97" s="216" t="s">
        <v>3842</v>
      </c>
      <c r="F97" s="217" t="s">
        <v>3843</v>
      </c>
      <c r="G97" s="218" t="s">
        <v>189</v>
      </c>
      <c r="H97" s="219">
        <v>250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79</v>
      </c>
    </row>
    <row r="98" s="2" customFormat="1" ht="16.5" customHeight="1">
      <c r="A98" s="41"/>
      <c r="B98" s="42"/>
      <c r="C98" s="215" t="s">
        <v>79</v>
      </c>
      <c r="D98" s="215" t="s">
        <v>163</v>
      </c>
      <c r="E98" s="216" t="s">
        <v>3844</v>
      </c>
      <c r="F98" s="217" t="s">
        <v>3845</v>
      </c>
      <c r="G98" s="218" t="s">
        <v>189</v>
      </c>
      <c r="H98" s="219">
        <v>35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168</v>
      </c>
    </row>
    <row r="99" s="2" customFormat="1" ht="16.5" customHeight="1">
      <c r="A99" s="41"/>
      <c r="B99" s="42"/>
      <c r="C99" s="215" t="s">
        <v>180</v>
      </c>
      <c r="D99" s="215" t="s">
        <v>163</v>
      </c>
      <c r="E99" s="216" t="s">
        <v>3846</v>
      </c>
      <c r="F99" s="217" t="s">
        <v>3847</v>
      </c>
      <c r="G99" s="218" t="s">
        <v>189</v>
      </c>
      <c r="H99" s="219">
        <v>60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197</v>
      </c>
    </row>
    <row r="100" s="2" customFormat="1" ht="16.5" customHeight="1">
      <c r="A100" s="41"/>
      <c r="B100" s="42"/>
      <c r="C100" s="215" t="s">
        <v>168</v>
      </c>
      <c r="D100" s="215" t="s">
        <v>163</v>
      </c>
      <c r="E100" s="216" t="s">
        <v>3848</v>
      </c>
      <c r="F100" s="217" t="s">
        <v>3849</v>
      </c>
      <c r="G100" s="218" t="s">
        <v>189</v>
      </c>
      <c r="H100" s="219">
        <v>65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211</v>
      </c>
    </row>
    <row r="101" s="2" customFormat="1" ht="16.5" customHeight="1">
      <c r="A101" s="41"/>
      <c r="B101" s="42"/>
      <c r="C101" s="215" t="s">
        <v>192</v>
      </c>
      <c r="D101" s="215" t="s">
        <v>163</v>
      </c>
      <c r="E101" s="216" t="s">
        <v>3850</v>
      </c>
      <c r="F101" s="217" t="s">
        <v>3851</v>
      </c>
      <c r="G101" s="218" t="s">
        <v>189</v>
      </c>
      <c r="H101" s="219">
        <v>30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237</v>
      </c>
    </row>
    <row r="102" s="2" customFormat="1" ht="16.5" customHeight="1">
      <c r="A102" s="41"/>
      <c r="B102" s="42"/>
      <c r="C102" s="215" t="s">
        <v>197</v>
      </c>
      <c r="D102" s="215" t="s">
        <v>163</v>
      </c>
      <c r="E102" s="216" t="s">
        <v>3852</v>
      </c>
      <c r="F102" s="217" t="s">
        <v>3853</v>
      </c>
      <c r="G102" s="218" t="s">
        <v>189</v>
      </c>
      <c r="H102" s="219">
        <v>300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253</v>
      </c>
    </row>
    <row r="103" s="2" customFormat="1" ht="16.5" customHeight="1">
      <c r="A103" s="41"/>
      <c r="B103" s="42"/>
      <c r="C103" s="215" t="s">
        <v>203</v>
      </c>
      <c r="D103" s="215" t="s">
        <v>163</v>
      </c>
      <c r="E103" s="216" t="s">
        <v>3854</v>
      </c>
      <c r="F103" s="217" t="s">
        <v>3855</v>
      </c>
      <c r="G103" s="218" t="s">
        <v>189</v>
      </c>
      <c r="H103" s="219">
        <v>1050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268</v>
      </c>
    </row>
    <row r="104" s="2" customFormat="1" ht="16.5" customHeight="1">
      <c r="A104" s="41"/>
      <c r="B104" s="42"/>
      <c r="C104" s="215" t="s">
        <v>211</v>
      </c>
      <c r="D104" s="215" t="s">
        <v>163</v>
      </c>
      <c r="E104" s="216" t="s">
        <v>3856</v>
      </c>
      <c r="F104" s="217" t="s">
        <v>3857</v>
      </c>
      <c r="G104" s="218" t="s">
        <v>189</v>
      </c>
      <c r="H104" s="219">
        <v>70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279</v>
      </c>
    </row>
    <row r="105" s="2" customFormat="1" ht="16.5" customHeight="1">
      <c r="A105" s="41"/>
      <c r="B105" s="42"/>
      <c r="C105" s="215" t="s">
        <v>222</v>
      </c>
      <c r="D105" s="215" t="s">
        <v>163</v>
      </c>
      <c r="E105" s="216" t="s">
        <v>3858</v>
      </c>
      <c r="F105" s="217" t="s">
        <v>3859</v>
      </c>
      <c r="G105" s="218" t="s">
        <v>189</v>
      </c>
      <c r="H105" s="219">
        <v>50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299</v>
      </c>
    </row>
    <row r="106" s="2" customFormat="1" ht="16.5" customHeight="1">
      <c r="A106" s="41"/>
      <c r="B106" s="42"/>
      <c r="C106" s="215" t="s">
        <v>237</v>
      </c>
      <c r="D106" s="215" t="s">
        <v>163</v>
      </c>
      <c r="E106" s="216" t="s">
        <v>3860</v>
      </c>
      <c r="F106" s="217" t="s">
        <v>3861</v>
      </c>
      <c r="G106" s="218" t="s">
        <v>189</v>
      </c>
      <c r="H106" s="219">
        <v>20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317</v>
      </c>
    </row>
    <row r="107" s="2" customFormat="1" ht="16.5" customHeight="1">
      <c r="A107" s="41"/>
      <c r="B107" s="42"/>
      <c r="C107" s="215" t="s">
        <v>247</v>
      </c>
      <c r="D107" s="215" t="s">
        <v>163</v>
      </c>
      <c r="E107" s="216" t="s">
        <v>3862</v>
      </c>
      <c r="F107" s="217" t="s">
        <v>3863</v>
      </c>
      <c r="G107" s="218" t="s">
        <v>189</v>
      </c>
      <c r="H107" s="219">
        <v>100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332</v>
      </c>
    </row>
    <row r="108" s="2" customFormat="1" ht="16.5" customHeight="1">
      <c r="A108" s="41"/>
      <c r="B108" s="42"/>
      <c r="C108" s="215" t="s">
        <v>253</v>
      </c>
      <c r="D108" s="215" t="s">
        <v>163</v>
      </c>
      <c r="E108" s="216" t="s">
        <v>3864</v>
      </c>
      <c r="F108" s="217" t="s">
        <v>3865</v>
      </c>
      <c r="G108" s="218" t="s">
        <v>189</v>
      </c>
      <c r="H108" s="219">
        <v>60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343</v>
      </c>
    </row>
    <row r="109" s="2" customFormat="1" ht="16.5" customHeight="1">
      <c r="A109" s="41"/>
      <c r="B109" s="42"/>
      <c r="C109" s="215" t="s">
        <v>262</v>
      </c>
      <c r="D109" s="215" t="s">
        <v>163</v>
      </c>
      <c r="E109" s="216" t="s">
        <v>3866</v>
      </c>
      <c r="F109" s="217" t="s">
        <v>3867</v>
      </c>
      <c r="G109" s="218" t="s">
        <v>189</v>
      </c>
      <c r="H109" s="219">
        <v>20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359</v>
      </c>
    </row>
    <row r="110" s="12" customFormat="1" ht="22.8" customHeight="1">
      <c r="A110" s="12"/>
      <c r="B110" s="199"/>
      <c r="C110" s="200"/>
      <c r="D110" s="201" t="s">
        <v>68</v>
      </c>
      <c r="E110" s="213" t="s">
        <v>3868</v>
      </c>
      <c r="F110" s="213" t="s">
        <v>3869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SUM(P111:P117)</f>
        <v>0</v>
      </c>
      <c r="Q110" s="207"/>
      <c r="R110" s="208">
        <f>SUM(R111:R117)</f>
        <v>0</v>
      </c>
      <c r="S110" s="207"/>
      <c r="T110" s="209">
        <f>SUM(T111:T117)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77</v>
      </c>
      <c r="AT110" s="211" t="s">
        <v>68</v>
      </c>
      <c r="AU110" s="211" t="s">
        <v>77</v>
      </c>
      <c r="AY110" s="210" t="s">
        <v>161</v>
      </c>
      <c r="BK110" s="212">
        <f>SUM(BK111:BK117)</f>
        <v>0</v>
      </c>
    </row>
    <row r="111" s="2" customFormat="1" ht="16.5" customHeight="1">
      <c r="A111" s="41"/>
      <c r="B111" s="42"/>
      <c r="C111" s="215" t="s">
        <v>268</v>
      </c>
      <c r="D111" s="215" t="s">
        <v>163</v>
      </c>
      <c r="E111" s="216" t="s">
        <v>3870</v>
      </c>
      <c r="F111" s="217" t="s">
        <v>3871</v>
      </c>
      <c r="G111" s="218" t="s">
        <v>2886</v>
      </c>
      <c r="H111" s="219">
        <v>6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375</v>
      </c>
    </row>
    <row r="112" s="2" customFormat="1" ht="24.15" customHeight="1">
      <c r="A112" s="41"/>
      <c r="B112" s="42"/>
      <c r="C112" s="215" t="s">
        <v>8</v>
      </c>
      <c r="D112" s="215" t="s">
        <v>163</v>
      </c>
      <c r="E112" s="216" t="s">
        <v>3872</v>
      </c>
      <c r="F112" s="217" t="s">
        <v>3873</v>
      </c>
      <c r="G112" s="218" t="s">
        <v>2886</v>
      </c>
      <c r="H112" s="219">
        <v>62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391</v>
      </c>
    </row>
    <row r="113" s="2" customFormat="1" ht="24.15" customHeight="1">
      <c r="A113" s="41"/>
      <c r="B113" s="42"/>
      <c r="C113" s="215" t="s">
        <v>279</v>
      </c>
      <c r="D113" s="215" t="s">
        <v>163</v>
      </c>
      <c r="E113" s="216" t="s">
        <v>3874</v>
      </c>
      <c r="F113" s="217" t="s">
        <v>3875</v>
      </c>
      <c r="G113" s="218" t="s">
        <v>2886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406</v>
      </c>
    </row>
    <row r="114" s="2" customFormat="1" ht="21.75" customHeight="1">
      <c r="A114" s="41"/>
      <c r="B114" s="42"/>
      <c r="C114" s="215" t="s">
        <v>293</v>
      </c>
      <c r="D114" s="215" t="s">
        <v>163</v>
      </c>
      <c r="E114" s="216" t="s">
        <v>3876</v>
      </c>
      <c r="F114" s="217" t="s">
        <v>3877</v>
      </c>
      <c r="G114" s="218" t="s">
        <v>2886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421</v>
      </c>
    </row>
    <row r="115" s="2" customFormat="1" ht="21.75" customHeight="1">
      <c r="A115" s="41"/>
      <c r="B115" s="42"/>
      <c r="C115" s="215" t="s">
        <v>299</v>
      </c>
      <c r="D115" s="215" t="s">
        <v>163</v>
      </c>
      <c r="E115" s="216" t="s">
        <v>3878</v>
      </c>
      <c r="F115" s="217" t="s">
        <v>3879</v>
      </c>
      <c r="G115" s="218" t="s">
        <v>2886</v>
      </c>
      <c r="H115" s="219">
        <v>17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433</v>
      </c>
    </row>
    <row r="116" s="2" customFormat="1" ht="16.5" customHeight="1">
      <c r="A116" s="41"/>
      <c r="B116" s="42"/>
      <c r="C116" s="215" t="s">
        <v>311</v>
      </c>
      <c r="D116" s="215" t="s">
        <v>163</v>
      </c>
      <c r="E116" s="216" t="s">
        <v>3880</v>
      </c>
      <c r="F116" s="217" t="s">
        <v>3881</v>
      </c>
      <c r="G116" s="218" t="s">
        <v>2886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447</v>
      </c>
    </row>
    <row r="117" s="2" customFormat="1" ht="21.75" customHeight="1">
      <c r="A117" s="41"/>
      <c r="B117" s="42"/>
      <c r="C117" s="215" t="s">
        <v>317</v>
      </c>
      <c r="D117" s="215" t="s">
        <v>163</v>
      </c>
      <c r="E117" s="216" t="s">
        <v>3882</v>
      </c>
      <c r="F117" s="217" t="s">
        <v>3883</v>
      </c>
      <c r="G117" s="218" t="s">
        <v>2886</v>
      </c>
      <c r="H117" s="219">
        <v>6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458</v>
      </c>
    </row>
    <row r="118" s="12" customFormat="1" ht="22.8" customHeight="1">
      <c r="A118" s="12"/>
      <c r="B118" s="199"/>
      <c r="C118" s="200"/>
      <c r="D118" s="201" t="s">
        <v>68</v>
      </c>
      <c r="E118" s="213" t="s">
        <v>3884</v>
      </c>
      <c r="F118" s="213" t="s">
        <v>3885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SUM(P119:P126)</f>
        <v>0</v>
      </c>
      <c r="Q118" s="207"/>
      <c r="R118" s="208">
        <f>SUM(R119:R126)</f>
        <v>0</v>
      </c>
      <c r="S118" s="207"/>
      <c r="T118" s="209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77</v>
      </c>
      <c r="AT118" s="211" t="s">
        <v>68</v>
      </c>
      <c r="AU118" s="211" t="s">
        <v>77</v>
      </c>
      <c r="AY118" s="210" t="s">
        <v>161</v>
      </c>
      <c r="BK118" s="212">
        <f>SUM(BK119:BK126)</f>
        <v>0</v>
      </c>
    </row>
    <row r="119" s="2" customFormat="1" ht="16.5" customHeight="1">
      <c r="A119" s="41"/>
      <c r="B119" s="42"/>
      <c r="C119" s="215" t="s">
        <v>7</v>
      </c>
      <c r="D119" s="215" t="s">
        <v>163</v>
      </c>
      <c r="E119" s="216" t="s">
        <v>3886</v>
      </c>
      <c r="F119" s="217" t="s">
        <v>3887</v>
      </c>
      <c r="G119" s="218" t="s">
        <v>2886</v>
      </c>
      <c r="H119" s="219">
        <v>8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469</v>
      </c>
    </row>
    <row r="120" s="2" customFormat="1" ht="16.5" customHeight="1">
      <c r="A120" s="41"/>
      <c r="B120" s="42"/>
      <c r="C120" s="215" t="s">
        <v>332</v>
      </c>
      <c r="D120" s="215" t="s">
        <v>163</v>
      </c>
      <c r="E120" s="216" t="s">
        <v>3888</v>
      </c>
      <c r="F120" s="217" t="s">
        <v>3889</v>
      </c>
      <c r="G120" s="218" t="s">
        <v>2886</v>
      </c>
      <c r="H120" s="219">
        <v>7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481</v>
      </c>
    </row>
    <row r="121" s="2" customFormat="1" ht="16.5" customHeight="1">
      <c r="A121" s="41"/>
      <c r="B121" s="42"/>
      <c r="C121" s="215" t="s">
        <v>337</v>
      </c>
      <c r="D121" s="215" t="s">
        <v>163</v>
      </c>
      <c r="E121" s="216" t="s">
        <v>3890</v>
      </c>
      <c r="F121" s="217" t="s">
        <v>3891</v>
      </c>
      <c r="G121" s="218" t="s">
        <v>2886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493</v>
      </c>
    </row>
    <row r="122" s="2" customFormat="1" ht="16.5" customHeight="1">
      <c r="A122" s="41"/>
      <c r="B122" s="42"/>
      <c r="C122" s="215" t="s">
        <v>343</v>
      </c>
      <c r="D122" s="215" t="s">
        <v>163</v>
      </c>
      <c r="E122" s="216" t="s">
        <v>3892</v>
      </c>
      <c r="F122" s="217" t="s">
        <v>3893</v>
      </c>
      <c r="G122" s="218" t="s">
        <v>2886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505</v>
      </c>
    </row>
    <row r="123" s="2" customFormat="1" ht="16.5" customHeight="1">
      <c r="A123" s="41"/>
      <c r="B123" s="42"/>
      <c r="C123" s="215" t="s">
        <v>353</v>
      </c>
      <c r="D123" s="215" t="s">
        <v>163</v>
      </c>
      <c r="E123" s="216" t="s">
        <v>3894</v>
      </c>
      <c r="F123" s="217" t="s">
        <v>3895</v>
      </c>
      <c r="G123" s="218" t="s">
        <v>2886</v>
      </c>
      <c r="H123" s="219">
        <v>7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519</v>
      </c>
    </row>
    <row r="124" s="2" customFormat="1" ht="16.5" customHeight="1">
      <c r="A124" s="41"/>
      <c r="B124" s="42"/>
      <c r="C124" s="215" t="s">
        <v>359</v>
      </c>
      <c r="D124" s="215" t="s">
        <v>163</v>
      </c>
      <c r="E124" s="216" t="s">
        <v>3896</v>
      </c>
      <c r="F124" s="217" t="s">
        <v>3897</v>
      </c>
      <c r="G124" s="218" t="s">
        <v>2886</v>
      </c>
      <c r="H124" s="219">
        <v>95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538</v>
      </c>
    </row>
    <row r="125" s="2" customFormat="1" ht="16.5" customHeight="1">
      <c r="A125" s="41"/>
      <c r="B125" s="42"/>
      <c r="C125" s="215" t="s">
        <v>368</v>
      </c>
      <c r="D125" s="215" t="s">
        <v>163</v>
      </c>
      <c r="E125" s="216" t="s">
        <v>3898</v>
      </c>
      <c r="F125" s="217" t="s">
        <v>3899</v>
      </c>
      <c r="G125" s="218" t="s">
        <v>2886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553</v>
      </c>
    </row>
    <row r="126" s="2" customFormat="1" ht="16.5" customHeight="1">
      <c r="A126" s="41"/>
      <c r="B126" s="42"/>
      <c r="C126" s="215" t="s">
        <v>375</v>
      </c>
      <c r="D126" s="215" t="s">
        <v>163</v>
      </c>
      <c r="E126" s="216" t="s">
        <v>3900</v>
      </c>
      <c r="F126" s="217" t="s">
        <v>3901</v>
      </c>
      <c r="G126" s="218" t="s">
        <v>2886</v>
      </c>
      <c r="H126" s="219">
        <v>7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569</v>
      </c>
    </row>
    <row r="127" s="12" customFormat="1" ht="22.8" customHeight="1">
      <c r="A127" s="12"/>
      <c r="B127" s="199"/>
      <c r="C127" s="200"/>
      <c r="D127" s="201" t="s">
        <v>68</v>
      </c>
      <c r="E127" s="213" t="s">
        <v>3902</v>
      </c>
      <c r="F127" s="213" t="s">
        <v>3903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SUM(P128:P140)</f>
        <v>0</v>
      </c>
      <c r="Q127" s="207"/>
      <c r="R127" s="208">
        <f>SUM(R128:R140)</f>
        <v>0</v>
      </c>
      <c r="S127" s="207"/>
      <c r="T127" s="209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77</v>
      </c>
      <c r="AT127" s="211" t="s">
        <v>68</v>
      </c>
      <c r="AU127" s="211" t="s">
        <v>77</v>
      </c>
      <c r="AY127" s="210" t="s">
        <v>161</v>
      </c>
      <c r="BK127" s="212">
        <f>SUM(BK128:BK140)</f>
        <v>0</v>
      </c>
    </row>
    <row r="128" s="2" customFormat="1" ht="21.75" customHeight="1">
      <c r="A128" s="41"/>
      <c r="B128" s="42"/>
      <c r="C128" s="215" t="s">
        <v>384</v>
      </c>
      <c r="D128" s="215" t="s">
        <v>163</v>
      </c>
      <c r="E128" s="216" t="s">
        <v>3904</v>
      </c>
      <c r="F128" s="217" t="s">
        <v>3905</v>
      </c>
      <c r="G128" s="218" t="s">
        <v>2928</v>
      </c>
      <c r="H128" s="219">
        <v>10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591</v>
      </c>
    </row>
    <row r="129" s="2" customFormat="1" ht="16.5" customHeight="1">
      <c r="A129" s="41"/>
      <c r="B129" s="42"/>
      <c r="C129" s="215" t="s">
        <v>391</v>
      </c>
      <c r="D129" s="215" t="s">
        <v>163</v>
      </c>
      <c r="E129" s="216" t="s">
        <v>3906</v>
      </c>
      <c r="F129" s="217" t="s">
        <v>3907</v>
      </c>
      <c r="G129" s="218" t="s">
        <v>944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991</v>
      </c>
    </row>
    <row r="130" s="2" customFormat="1" ht="16.5" customHeight="1">
      <c r="A130" s="41"/>
      <c r="B130" s="42"/>
      <c r="C130" s="215" t="s">
        <v>397</v>
      </c>
      <c r="D130" s="215" t="s">
        <v>163</v>
      </c>
      <c r="E130" s="216" t="s">
        <v>3908</v>
      </c>
      <c r="F130" s="217" t="s">
        <v>3909</v>
      </c>
      <c r="G130" s="218" t="s">
        <v>2886</v>
      </c>
      <c r="H130" s="219">
        <v>40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1005</v>
      </c>
    </row>
    <row r="131" s="2" customFormat="1" ht="16.5" customHeight="1">
      <c r="A131" s="41"/>
      <c r="B131" s="42"/>
      <c r="C131" s="215" t="s">
        <v>406</v>
      </c>
      <c r="D131" s="215" t="s">
        <v>163</v>
      </c>
      <c r="E131" s="216" t="s">
        <v>3910</v>
      </c>
      <c r="F131" s="217" t="s">
        <v>3911</v>
      </c>
      <c r="G131" s="218" t="s">
        <v>2886</v>
      </c>
      <c r="H131" s="219">
        <v>80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1015</v>
      </c>
    </row>
    <row r="132" s="2" customFormat="1" ht="16.5" customHeight="1">
      <c r="A132" s="41"/>
      <c r="B132" s="42"/>
      <c r="C132" s="215" t="s">
        <v>412</v>
      </c>
      <c r="D132" s="215" t="s">
        <v>163</v>
      </c>
      <c r="E132" s="216" t="s">
        <v>3912</v>
      </c>
      <c r="F132" s="217" t="s">
        <v>3913</v>
      </c>
      <c r="G132" s="218" t="s">
        <v>2886</v>
      </c>
      <c r="H132" s="219">
        <v>80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1028</v>
      </c>
    </row>
    <row r="133" s="2" customFormat="1" ht="16.5" customHeight="1">
      <c r="A133" s="41"/>
      <c r="B133" s="42"/>
      <c r="C133" s="215" t="s">
        <v>421</v>
      </c>
      <c r="D133" s="215" t="s">
        <v>163</v>
      </c>
      <c r="E133" s="216" t="s">
        <v>3914</v>
      </c>
      <c r="F133" s="217" t="s">
        <v>3915</v>
      </c>
      <c r="G133" s="218" t="s">
        <v>2886</v>
      </c>
      <c r="H133" s="219">
        <v>80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1044</v>
      </c>
    </row>
    <row r="134" s="2" customFormat="1" ht="16.5" customHeight="1">
      <c r="A134" s="41"/>
      <c r="B134" s="42"/>
      <c r="C134" s="215" t="s">
        <v>427</v>
      </c>
      <c r="D134" s="215" t="s">
        <v>163</v>
      </c>
      <c r="E134" s="216" t="s">
        <v>3916</v>
      </c>
      <c r="F134" s="217" t="s">
        <v>3917</v>
      </c>
      <c r="G134" s="218" t="s">
        <v>2886</v>
      </c>
      <c r="H134" s="219">
        <v>40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1056</v>
      </c>
    </row>
    <row r="135" s="2" customFormat="1" ht="24.15" customHeight="1">
      <c r="A135" s="41"/>
      <c r="B135" s="42"/>
      <c r="C135" s="215" t="s">
        <v>433</v>
      </c>
      <c r="D135" s="215" t="s">
        <v>163</v>
      </c>
      <c r="E135" s="216" t="s">
        <v>3918</v>
      </c>
      <c r="F135" s="217" t="s">
        <v>3919</v>
      </c>
      <c r="G135" s="218" t="s">
        <v>189</v>
      </c>
      <c r="H135" s="219">
        <v>12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1068</v>
      </c>
    </row>
    <row r="136" s="2" customFormat="1" ht="24.15" customHeight="1">
      <c r="A136" s="41"/>
      <c r="B136" s="42"/>
      <c r="C136" s="215" t="s">
        <v>440</v>
      </c>
      <c r="D136" s="215" t="s">
        <v>163</v>
      </c>
      <c r="E136" s="216" t="s">
        <v>3920</v>
      </c>
      <c r="F136" s="217" t="s">
        <v>3921</v>
      </c>
      <c r="G136" s="218" t="s">
        <v>2886</v>
      </c>
      <c r="H136" s="219">
        <v>10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168</v>
      </c>
      <c r="AT136" s="226" t="s">
        <v>163</v>
      </c>
      <c r="AU136" s="226" t="s">
        <v>79</v>
      </c>
      <c r="AY136" s="20" t="s">
        <v>161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168</v>
      </c>
      <c r="BM136" s="226" t="s">
        <v>1079</v>
      </c>
    </row>
    <row r="137" s="2" customFormat="1" ht="16.5" customHeight="1">
      <c r="A137" s="41"/>
      <c r="B137" s="42"/>
      <c r="C137" s="215" t="s">
        <v>447</v>
      </c>
      <c r="D137" s="215" t="s">
        <v>163</v>
      </c>
      <c r="E137" s="216" t="s">
        <v>3922</v>
      </c>
      <c r="F137" s="217" t="s">
        <v>3923</v>
      </c>
      <c r="G137" s="218" t="s">
        <v>944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1089</v>
      </c>
    </row>
    <row r="138" s="2" customFormat="1" ht="16.5" customHeight="1">
      <c r="A138" s="41"/>
      <c r="B138" s="42"/>
      <c r="C138" s="215" t="s">
        <v>453</v>
      </c>
      <c r="D138" s="215" t="s">
        <v>163</v>
      </c>
      <c r="E138" s="216" t="s">
        <v>3924</v>
      </c>
      <c r="F138" s="217" t="s">
        <v>3925</v>
      </c>
      <c r="G138" s="218" t="s">
        <v>944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1100</v>
      </c>
    </row>
    <row r="139" s="2" customFormat="1" ht="16.5" customHeight="1">
      <c r="A139" s="41"/>
      <c r="B139" s="42"/>
      <c r="C139" s="215" t="s">
        <v>458</v>
      </c>
      <c r="D139" s="215" t="s">
        <v>163</v>
      </c>
      <c r="E139" s="216" t="s">
        <v>3926</v>
      </c>
      <c r="F139" s="217" t="s">
        <v>3927</v>
      </c>
      <c r="G139" s="218" t="s">
        <v>944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1110</v>
      </c>
    </row>
    <row r="140" s="2" customFormat="1" ht="16.5" customHeight="1">
      <c r="A140" s="41"/>
      <c r="B140" s="42"/>
      <c r="C140" s="215" t="s">
        <v>465</v>
      </c>
      <c r="D140" s="215" t="s">
        <v>163</v>
      </c>
      <c r="E140" s="216" t="s">
        <v>3928</v>
      </c>
      <c r="F140" s="217" t="s">
        <v>3929</v>
      </c>
      <c r="G140" s="218" t="s">
        <v>944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1120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3930</v>
      </c>
      <c r="F141" s="213" t="s">
        <v>3931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SUM(P142:P152)</f>
        <v>0</v>
      </c>
      <c r="Q141" s="207"/>
      <c r="R141" s="208">
        <f>SUM(R142:R152)</f>
        <v>0</v>
      </c>
      <c r="S141" s="207"/>
      <c r="T141" s="209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77</v>
      </c>
      <c r="AY141" s="210" t="s">
        <v>161</v>
      </c>
      <c r="BK141" s="212">
        <f>SUM(BK142:BK152)</f>
        <v>0</v>
      </c>
    </row>
    <row r="142" s="2" customFormat="1" ht="16.5" customHeight="1">
      <c r="A142" s="41"/>
      <c r="B142" s="42"/>
      <c r="C142" s="215" t="s">
        <v>469</v>
      </c>
      <c r="D142" s="215" t="s">
        <v>163</v>
      </c>
      <c r="E142" s="216" t="s">
        <v>3932</v>
      </c>
      <c r="F142" s="217" t="s">
        <v>3933</v>
      </c>
      <c r="G142" s="218" t="s">
        <v>944</v>
      </c>
      <c r="H142" s="219">
        <v>6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1130</v>
      </c>
    </row>
    <row r="143" s="2" customFormat="1" ht="16.5" customHeight="1">
      <c r="A143" s="41"/>
      <c r="B143" s="42"/>
      <c r="C143" s="215" t="s">
        <v>475</v>
      </c>
      <c r="D143" s="215" t="s">
        <v>163</v>
      </c>
      <c r="E143" s="216" t="s">
        <v>3934</v>
      </c>
      <c r="F143" s="217" t="s">
        <v>3935</v>
      </c>
      <c r="G143" s="218" t="s">
        <v>944</v>
      </c>
      <c r="H143" s="219">
        <v>6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168</v>
      </c>
      <c r="AT143" s="226" t="s">
        <v>163</v>
      </c>
      <c r="AU143" s="226" t="s">
        <v>79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1140</v>
      </c>
    </row>
    <row r="144" s="2" customFormat="1" ht="16.5" customHeight="1">
      <c r="A144" s="41"/>
      <c r="B144" s="42"/>
      <c r="C144" s="215" t="s">
        <v>481</v>
      </c>
      <c r="D144" s="215" t="s">
        <v>163</v>
      </c>
      <c r="E144" s="216" t="s">
        <v>3936</v>
      </c>
      <c r="F144" s="217" t="s">
        <v>3937</v>
      </c>
      <c r="G144" s="218" t="s">
        <v>944</v>
      </c>
      <c r="H144" s="219">
        <v>3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79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1151</v>
      </c>
    </row>
    <row r="145" s="2" customFormat="1" ht="16.5" customHeight="1">
      <c r="A145" s="41"/>
      <c r="B145" s="42"/>
      <c r="C145" s="215" t="s">
        <v>487</v>
      </c>
      <c r="D145" s="215" t="s">
        <v>163</v>
      </c>
      <c r="E145" s="216" t="s">
        <v>3938</v>
      </c>
      <c r="F145" s="217" t="s">
        <v>3939</v>
      </c>
      <c r="G145" s="218" t="s">
        <v>944</v>
      </c>
      <c r="H145" s="219">
        <v>6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1163</v>
      </c>
    </row>
    <row r="146" s="2" customFormat="1" ht="16.5" customHeight="1">
      <c r="A146" s="41"/>
      <c r="B146" s="42"/>
      <c r="C146" s="215" t="s">
        <v>493</v>
      </c>
      <c r="D146" s="215" t="s">
        <v>163</v>
      </c>
      <c r="E146" s="216" t="s">
        <v>3940</v>
      </c>
      <c r="F146" s="217" t="s">
        <v>3941</v>
      </c>
      <c r="G146" s="218" t="s">
        <v>2886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1173</v>
      </c>
    </row>
    <row r="147" s="2" customFormat="1" ht="16.5" customHeight="1">
      <c r="A147" s="41"/>
      <c r="B147" s="42"/>
      <c r="C147" s="215" t="s">
        <v>499</v>
      </c>
      <c r="D147" s="215" t="s">
        <v>163</v>
      </c>
      <c r="E147" s="216" t="s">
        <v>3942</v>
      </c>
      <c r="F147" s="217" t="s">
        <v>3943</v>
      </c>
      <c r="G147" s="218" t="s">
        <v>2886</v>
      </c>
      <c r="H147" s="219">
        <v>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1185</v>
      </c>
    </row>
    <row r="148" s="2" customFormat="1" ht="16.5" customHeight="1">
      <c r="A148" s="41"/>
      <c r="B148" s="42"/>
      <c r="C148" s="215" t="s">
        <v>505</v>
      </c>
      <c r="D148" s="215" t="s">
        <v>163</v>
      </c>
      <c r="E148" s="216" t="s">
        <v>3944</v>
      </c>
      <c r="F148" s="217" t="s">
        <v>3945</v>
      </c>
      <c r="G148" s="218" t="s">
        <v>189</v>
      </c>
      <c r="H148" s="219">
        <v>50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1196</v>
      </c>
    </row>
    <row r="149" s="2" customFormat="1" ht="16.5" customHeight="1">
      <c r="A149" s="41"/>
      <c r="B149" s="42"/>
      <c r="C149" s="215" t="s">
        <v>511</v>
      </c>
      <c r="D149" s="215" t="s">
        <v>163</v>
      </c>
      <c r="E149" s="216" t="s">
        <v>3946</v>
      </c>
      <c r="F149" s="217" t="s">
        <v>3947</v>
      </c>
      <c r="G149" s="218" t="s">
        <v>189</v>
      </c>
      <c r="H149" s="219">
        <v>40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1208</v>
      </c>
    </row>
    <row r="150" s="2" customFormat="1" ht="16.5" customHeight="1">
      <c r="A150" s="41"/>
      <c r="B150" s="42"/>
      <c r="C150" s="215" t="s">
        <v>519</v>
      </c>
      <c r="D150" s="215" t="s">
        <v>163</v>
      </c>
      <c r="E150" s="216" t="s">
        <v>3948</v>
      </c>
      <c r="F150" s="217" t="s">
        <v>3949</v>
      </c>
      <c r="G150" s="218" t="s">
        <v>2886</v>
      </c>
      <c r="H150" s="219">
        <v>10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1220</v>
      </c>
    </row>
    <row r="151" s="2" customFormat="1" ht="16.5" customHeight="1">
      <c r="A151" s="41"/>
      <c r="B151" s="42"/>
      <c r="C151" s="215" t="s">
        <v>529</v>
      </c>
      <c r="D151" s="215" t="s">
        <v>163</v>
      </c>
      <c r="E151" s="216" t="s">
        <v>3950</v>
      </c>
      <c r="F151" s="217" t="s">
        <v>3951</v>
      </c>
      <c r="G151" s="218" t="s">
        <v>2886</v>
      </c>
      <c r="H151" s="219">
        <v>3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1234</v>
      </c>
    </row>
    <row r="152" s="2" customFormat="1" ht="16.5" customHeight="1">
      <c r="A152" s="41"/>
      <c r="B152" s="42"/>
      <c r="C152" s="215" t="s">
        <v>538</v>
      </c>
      <c r="D152" s="215" t="s">
        <v>163</v>
      </c>
      <c r="E152" s="216" t="s">
        <v>3952</v>
      </c>
      <c r="F152" s="217" t="s">
        <v>3953</v>
      </c>
      <c r="G152" s="218" t="s">
        <v>2886</v>
      </c>
      <c r="H152" s="219">
        <v>20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1249</v>
      </c>
    </row>
    <row r="153" s="12" customFormat="1" ht="22.8" customHeight="1">
      <c r="A153" s="12"/>
      <c r="B153" s="199"/>
      <c r="C153" s="200"/>
      <c r="D153" s="201" t="s">
        <v>68</v>
      </c>
      <c r="E153" s="213" t="s">
        <v>3954</v>
      </c>
      <c r="F153" s="213" t="s">
        <v>3955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SUM(P154:P157)</f>
        <v>0</v>
      </c>
      <c r="Q153" s="207"/>
      <c r="R153" s="208">
        <f>SUM(R154:R157)</f>
        <v>0</v>
      </c>
      <c r="S153" s="207"/>
      <c r="T153" s="20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77</v>
      </c>
      <c r="AT153" s="211" t="s">
        <v>68</v>
      </c>
      <c r="AU153" s="211" t="s">
        <v>77</v>
      </c>
      <c r="AY153" s="210" t="s">
        <v>161</v>
      </c>
      <c r="BK153" s="212">
        <f>SUM(BK154:BK157)</f>
        <v>0</v>
      </c>
    </row>
    <row r="154" s="2" customFormat="1" ht="33" customHeight="1">
      <c r="A154" s="41"/>
      <c r="B154" s="42"/>
      <c r="C154" s="215" t="s">
        <v>547</v>
      </c>
      <c r="D154" s="215" t="s">
        <v>163</v>
      </c>
      <c r="E154" s="216" t="s">
        <v>3956</v>
      </c>
      <c r="F154" s="217" t="s">
        <v>3957</v>
      </c>
      <c r="G154" s="218" t="s">
        <v>2886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1261</v>
      </c>
    </row>
    <row r="155" s="2" customFormat="1" ht="24.15" customHeight="1">
      <c r="A155" s="41"/>
      <c r="B155" s="42"/>
      <c r="C155" s="215" t="s">
        <v>553</v>
      </c>
      <c r="D155" s="215" t="s">
        <v>163</v>
      </c>
      <c r="E155" s="216" t="s">
        <v>3958</v>
      </c>
      <c r="F155" s="217" t="s">
        <v>3959</v>
      </c>
      <c r="G155" s="218" t="s">
        <v>2886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1271</v>
      </c>
    </row>
    <row r="156" s="2" customFormat="1" ht="24.15" customHeight="1">
      <c r="A156" s="41"/>
      <c r="B156" s="42"/>
      <c r="C156" s="215" t="s">
        <v>561</v>
      </c>
      <c r="D156" s="215" t="s">
        <v>163</v>
      </c>
      <c r="E156" s="216" t="s">
        <v>3960</v>
      </c>
      <c r="F156" s="217" t="s">
        <v>3961</v>
      </c>
      <c r="G156" s="218" t="s">
        <v>2886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168</v>
      </c>
      <c r="AT156" s="226" t="s">
        <v>163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1283</v>
      </c>
    </row>
    <row r="157" s="2" customFormat="1" ht="24.15" customHeight="1">
      <c r="A157" s="41"/>
      <c r="B157" s="42"/>
      <c r="C157" s="215" t="s">
        <v>569</v>
      </c>
      <c r="D157" s="215" t="s">
        <v>163</v>
      </c>
      <c r="E157" s="216" t="s">
        <v>3962</v>
      </c>
      <c r="F157" s="217" t="s">
        <v>3963</v>
      </c>
      <c r="G157" s="218" t="s">
        <v>2886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1294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3964</v>
      </c>
      <c r="F158" s="213" t="s">
        <v>3965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SUM(P159:P171)</f>
        <v>0</v>
      </c>
      <c r="Q158" s="207"/>
      <c r="R158" s="208">
        <f>SUM(R159:R171)</f>
        <v>0</v>
      </c>
      <c r="S158" s="207"/>
      <c r="T158" s="209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161</v>
      </c>
      <c r="BK158" s="212">
        <f>SUM(BK159:BK171)</f>
        <v>0</v>
      </c>
    </row>
    <row r="159" s="2" customFormat="1" ht="24.15" customHeight="1">
      <c r="A159" s="41"/>
      <c r="B159" s="42"/>
      <c r="C159" s="215" t="s">
        <v>579</v>
      </c>
      <c r="D159" s="215" t="s">
        <v>163</v>
      </c>
      <c r="E159" s="216" t="s">
        <v>3966</v>
      </c>
      <c r="F159" s="217" t="s">
        <v>3967</v>
      </c>
      <c r="G159" s="218" t="s">
        <v>2886</v>
      </c>
      <c r="H159" s="219">
        <v>0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1305</v>
      </c>
    </row>
    <row r="160" s="2" customFormat="1" ht="16.5" customHeight="1">
      <c r="A160" s="41"/>
      <c r="B160" s="42"/>
      <c r="C160" s="215" t="s">
        <v>591</v>
      </c>
      <c r="D160" s="215" t="s">
        <v>163</v>
      </c>
      <c r="E160" s="216" t="s">
        <v>3968</v>
      </c>
      <c r="F160" s="217" t="s">
        <v>3969</v>
      </c>
      <c r="G160" s="218" t="s">
        <v>944</v>
      </c>
      <c r="H160" s="219">
        <v>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1317</v>
      </c>
    </row>
    <row r="161" s="2" customFormat="1" ht="24.15" customHeight="1">
      <c r="A161" s="41"/>
      <c r="B161" s="42"/>
      <c r="C161" s="215" t="s">
        <v>986</v>
      </c>
      <c r="D161" s="215" t="s">
        <v>163</v>
      </c>
      <c r="E161" s="216" t="s">
        <v>3970</v>
      </c>
      <c r="F161" s="217" t="s">
        <v>3971</v>
      </c>
      <c r="G161" s="218" t="s">
        <v>2886</v>
      </c>
      <c r="H161" s="219">
        <v>7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1329</v>
      </c>
    </row>
    <row r="162" s="2" customFormat="1" ht="24.15" customHeight="1">
      <c r="A162" s="41"/>
      <c r="B162" s="42"/>
      <c r="C162" s="215" t="s">
        <v>991</v>
      </c>
      <c r="D162" s="215" t="s">
        <v>163</v>
      </c>
      <c r="E162" s="216" t="s">
        <v>3972</v>
      </c>
      <c r="F162" s="217" t="s">
        <v>3973</v>
      </c>
      <c r="G162" s="218" t="s">
        <v>2886</v>
      </c>
      <c r="H162" s="219">
        <v>7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1345</v>
      </c>
    </row>
    <row r="163" s="2" customFormat="1" ht="21.75" customHeight="1">
      <c r="A163" s="41"/>
      <c r="B163" s="42"/>
      <c r="C163" s="215" t="s">
        <v>997</v>
      </c>
      <c r="D163" s="215" t="s">
        <v>163</v>
      </c>
      <c r="E163" s="216" t="s">
        <v>3974</v>
      </c>
      <c r="F163" s="217" t="s">
        <v>3975</v>
      </c>
      <c r="G163" s="218" t="s">
        <v>2886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1357</v>
      </c>
    </row>
    <row r="164" s="2" customFormat="1" ht="16.5" customHeight="1">
      <c r="A164" s="41"/>
      <c r="B164" s="42"/>
      <c r="C164" s="215" t="s">
        <v>1005</v>
      </c>
      <c r="D164" s="215" t="s">
        <v>163</v>
      </c>
      <c r="E164" s="216" t="s">
        <v>3976</v>
      </c>
      <c r="F164" s="217" t="s">
        <v>3977</v>
      </c>
      <c r="G164" s="218" t="s">
        <v>2886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1367</v>
      </c>
    </row>
    <row r="165" s="2" customFormat="1" ht="16.5" customHeight="1">
      <c r="A165" s="41"/>
      <c r="B165" s="42"/>
      <c r="C165" s="215" t="s">
        <v>1010</v>
      </c>
      <c r="D165" s="215" t="s">
        <v>163</v>
      </c>
      <c r="E165" s="216" t="s">
        <v>3978</v>
      </c>
      <c r="F165" s="217" t="s">
        <v>3979</v>
      </c>
      <c r="G165" s="218" t="s">
        <v>2886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1378</v>
      </c>
    </row>
    <row r="166" s="2" customFormat="1" ht="16.5" customHeight="1">
      <c r="A166" s="41"/>
      <c r="B166" s="42"/>
      <c r="C166" s="215" t="s">
        <v>1015</v>
      </c>
      <c r="D166" s="215" t="s">
        <v>163</v>
      </c>
      <c r="E166" s="216" t="s">
        <v>3980</v>
      </c>
      <c r="F166" s="217" t="s">
        <v>3981</v>
      </c>
      <c r="G166" s="218" t="s">
        <v>189</v>
      </c>
      <c r="H166" s="219">
        <v>50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1390</v>
      </c>
    </row>
    <row r="167" s="2" customFormat="1" ht="16.5" customHeight="1">
      <c r="A167" s="41"/>
      <c r="B167" s="42"/>
      <c r="C167" s="215" t="s">
        <v>1021</v>
      </c>
      <c r="D167" s="215" t="s">
        <v>163</v>
      </c>
      <c r="E167" s="216" t="s">
        <v>3982</v>
      </c>
      <c r="F167" s="217" t="s">
        <v>3983</v>
      </c>
      <c r="G167" s="218" t="s">
        <v>2886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1398</v>
      </c>
    </row>
    <row r="168" s="2" customFormat="1" ht="16.5" customHeight="1">
      <c r="A168" s="41"/>
      <c r="B168" s="42"/>
      <c r="C168" s="215" t="s">
        <v>1028</v>
      </c>
      <c r="D168" s="215" t="s">
        <v>163</v>
      </c>
      <c r="E168" s="216" t="s">
        <v>3984</v>
      </c>
      <c r="F168" s="217" t="s">
        <v>3985</v>
      </c>
      <c r="G168" s="218" t="s">
        <v>189</v>
      </c>
      <c r="H168" s="219">
        <v>50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1409</v>
      </c>
    </row>
    <row r="169" s="2" customFormat="1" ht="16.5" customHeight="1">
      <c r="A169" s="41"/>
      <c r="B169" s="42"/>
      <c r="C169" s="215" t="s">
        <v>1035</v>
      </c>
      <c r="D169" s="215" t="s">
        <v>163</v>
      </c>
      <c r="E169" s="216" t="s">
        <v>3986</v>
      </c>
      <c r="F169" s="217" t="s">
        <v>3987</v>
      </c>
      <c r="G169" s="218" t="s">
        <v>189</v>
      </c>
      <c r="H169" s="219">
        <v>40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1420</v>
      </c>
    </row>
    <row r="170" s="2" customFormat="1" ht="16.5" customHeight="1">
      <c r="A170" s="41"/>
      <c r="B170" s="42"/>
      <c r="C170" s="215" t="s">
        <v>1044</v>
      </c>
      <c r="D170" s="215" t="s">
        <v>163</v>
      </c>
      <c r="E170" s="216" t="s">
        <v>3988</v>
      </c>
      <c r="F170" s="217" t="s">
        <v>3989</v>
      </c>
      <c r="G170" s="218" t="s">
        <v>189</v>
      </c>
      <c r="H170" s="219">
        <v>50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1431</v>
      </c>
    </row>
    <row r="171" s="2" customFormat="1">
      <c r="A171" s="41"/>
      <c r="B171" s="42"/>
      <c r="C171" s="43"/>
      <c r="D171" s="233" t="s">
        <v>176</v>
      </c>
      <c r="E171" s="43"/>
      <c r="F171" s="234" t="s">
        <v>3990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176</v>
      </c>
      <c r="AU171" s="20" t="s">
        <v>79</v>
      </c>
    </row>
    <row r="172" s="12" customFormat="1" ht="22.8" customHeight="1">
      <c r="A172" s="12"/>
      <c r="B172" s="199"/>
      <c r="C172" s="200"/>
      <c r="D172" s="201" t="s">
        <v>68</v>
      </c>
      <c r="E172" s="213" t="s">
        <v>3991</v>
      </c>
      <c r="F172" s="213" t="s">
        <v>3080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SUM(P173:P188)</f>
        <v>0</v>
      </c>
      <c r="Q172" s="207"/>
      <c r="R172" s="208">
        <f>SUM(R173:R188)</f>
        <v>0</v>
      </c>
      <c r="S172" s="207"/>
      <c r="T172" s="209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77</v>
      </c>
      <c r="AT172" s="211" t="s">
        <v>68</v>
      </c>
      <c r="AU172" s="211" t="s">
        <v>77</v>
      </c>
      <c r="AY172" s="210" t="s">
        <v>161</v>
      </c>
      <c r="BK172" s="212">
        <f>SUM(BK173:BK188)</f>
        <v>0</v>
      </c>
    </row>
    <row r="173" s="2" customFormat="1" ht="16.5" customHeight="1">
      <c r="A173" s="41"/>
      <c r="B173" s="42"/>
      <c r="C173" s="215" t="s">
        <v>1050</v>
      </c>
      <c r="D173" s="215" t="s">
        <v>163</v>
      </c>
      <c r="E173" s="216" t="s">
        <v>3992</v>
      </c>
      <c r="F173" s="217" t="s">
        <v>3993</v>
      </c>
      <c r="G173" s="218" t="s">
        <v>2886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1451</v>
      </c>
    </row>
    <row r="174" s="2" customFormat="1" ht="16.5" customHeight="1">
      <c r="A174" s="41"/>
      <c r="B174" s="42"/>
      <c r="C174" s="215" t="s">
        <v>1056</v>
      </c>
      <c r="D174" s="215" t="s">
        <v>163</v>
      </c>
      <c r="E174" s="216" t="s">
        <v>3994</v>
      </c>
      <c r="F174" s="217" t="s">
        <v>3995</v>
      </c>
      <c r="G174" s="218" t="s">
        <v>2886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1461</v>
      </c>
    </row>
    <row r="175" s="2" customFormat="1" ht="16.5" customHeight="1">
      <c r="A175" s="41"/>
      <c r="B175" s="42"/>
      <c r="C175" s="215" t="s">
        <v>1062</v>
      </c>
      <c r="D175" s="215" t="s">
        <v>163</v>
      </c>
      <c r="E175" s="216" t="s">
        <v>3996</v>
      </c>
      <c r="F175" s="217" t="s">
        <v>3997</v>
      </c>
      <c r="G175" s="218" t="s">
        <v>2886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1473</v>
      </c>
    </row>
    <row r="176" s="2" customFormat="1" ht="16.5" customHeight="1">
      <c r="A176" s="41"/>
      <c r="B176" s="42"/>
      <c r="C176" s="215" t="s">
        <v>1068</v>
      </c>
      <c r="D176" s="215" t="s">
        <v>163</v>
      </c>
      <c r="E176" s="216" t="s">
        <v>3998</v>
      </c>
      <c r="F176" s="217" t="s">
        <v>3999</v>
      </c>
      <c r="G176" s="218" t="s">
        <v>2886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1483</v>
      </c>
    </row>
    <row r="177" s="2" customFormat="1" ht="16.5" customHeight="1">
      <c r="A177" s="41"/>
      <c r="B177" s="42"/>
      <c r="C177" s="215" t="s">
        <v>1074</v>
      </c>
      <c r="D177" s="215" t="s">
        <v>163</v>
      </c>
      <c r="E177" s="216" t="s">
        <v>4000</v>
      </c>
      <c r="F177" s="217" t="s">
        <v>4001</v>
      </c>
      <c r="G177" s="218" t="s">
        <v>2886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1529</v>
      </c>
    </row>
    <row r="178" s="2" customFormat="1" ht="16.5" customHeight="1">
      <c r="A178" s="41"/>
      <c r="B178" s="42"/>
      <c r="C178" s="215" t="s">
        <v>1079</v>
      </c>
      <c r="D178" s="215" t="s">
        <v>163</v>
      </c>
      <c r="E178" s="216" t="s">
        <v>4002</v>
      </c>
      <c r="F178" s="217" t="s">
        <v>4003</v>
      </c>
      <c r="G178" s="218" t="s">
        <v>2886</v>
      </c>
      <c r="H178" s="219">
        <v>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1542</v>
      </c>
    </row>
    <row r="179" s="2" customFormat="1" ht="16.5" customHeight="1">
      <c r="A179" s="41"/>
      <c r="B179" s="42"/>
      <c r="C179" s="215" t="s">
        <v>1084</v>
      </c>
      <c r="D179" s="215" t="s">
        <v>163</v>
      </c>
      <c r="E179" s="216" t="s">
        <v>4004</v>
      </c>
      <c r="F179" s="217" t="s">
        <v>518</v>
      </c>
      <c r="G179" s="218" t="s">
        <v>2886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1557</v>
      </c>
    </row>
    <row r="180" s="2" customFormat="1" ht="16.5" customHeight="1">
      <c r="A180" s="41"/>
      <c r="B180" s="42"/>
      <c r="C180" s="215" t="s">
        <v>1089</v>
      </c>
      <c r="D180" s="215" t="s">
        <v>163</v>
      </c>
      <c r="E180" s="216" t="s">
        <v>4005</v>
      </c>
      <c r="F180" s="217" t="s">
        <v>4006</v>
      </c>
      <c r="G180" s="218" t="s">
        <v>2886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1563</v>
      </c>
    </row>
    <row r="181" s="2" customFormat="1" ht="16.5" customHeight="1">
      <c r="A181" s="41"/>
      <c r="B181" s="42"/>
      <c r="C181" s="215" t="s">
        <v>1094</v>
      </c>
      <c r="D181" s="215" t="s">
        <v>163</v>
      </c>
      <c r="E181" s="216" t="s">
        <v>4007</v>
      </c>
      <c r="F181" s="217" t="s">
        <v>2873</v>
      </c>
      <c r="G181" s="218" t="s">
        <v>2886</v>
      </c>
      <c r="H181" s="219">
        <v>1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1587</v>
      </c>
    </row>
    <row r="182" s="2" customFormat="1" ht="16.5" customHeight="1">
      <c r="A182" s="41"/>
      <c r="B182" s="42"/>
      <c r="C182" s="215" t="s">
        <v>1100</v>
      </c>
      <c r="D182" s="215" t="s">
        <v>163</v>
      </c>
      <c r="E182" s="216" t="s">
        <v>4008</v>
      </c>
      <c r="F182" s="217" t="s">
        <v>4009</v>
      </c>
      <c r="G182" s="218" t="s">
        <v>2886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1599</v>
      </c>
    </row>
    <row r="183" s="2" customFormat="1" ht="16.5" customHeight="1">
      <c r="A183" s="41"/>
      <c r="B183" s="42"/>
      <c r="C183" s="215" t="s">
        <v>1105</v>
      </c>
      <c r="D183" s="215" t="s">
        <v>163</v>
      </c>
      <c r="E183" s="216" t="s">
        <v>4010</v>
      </c>
      <c r="F183" s="217" t="s">
        <v>4011</v>
      </c>
      <c r="G183" s="218" t="s">
        <v>2886</v>
      </c>
      <c r="H183" s="219">
        <v>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1612</v>
      </c>
    </row>
    <row r="184" s="2" customFormat="1">
      <c r="A184" s="41"/>
      <c r="B184" s="42"/>
      <c r="C184" s="43"/>
      <c r="D184" s="233" t="s">
        <v>176</v>
      </c>
      <c r="E184" s="43"/>
      <c r="F184" s="234" t="s">
        <v>4012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176</v>
      </c>
      <c r="AU184" s="20" t="s">
        <v>79</v>
      </c>
    </row>
    <row r="185" s="2" customFormat="1" ht="16.5" customHeight="1">
      <c r="A185" s="41"/>
      <c r="B185" s="42"/>
      <c r="C185" s="215" t="s">
        <v>1110</v>
      </c>
      <c r="D185" s="215" t="s">
        <v>163</v>
      </c>
      <c r="E185" s="216" t="s">
        <v>4013</v>
      </c>
      <c r="F185" s="217" t="s">
        <v>4014</v>
      </c>
      <c r="G185" s="218" t="s">
        <v>2886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79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1635</v>
      </c>
    </row>
    <row r="186" s="2" customFormat="1" ht="16.5" customHeight="1">
      <c r="A186" s="41"/>
      <c r="B186" s="42"/>
      <c r="C186" s="215" t="s">
        <v>1115</v>
      </c>
      <c r="D186" s="215" t="s">
        <v>163</v>
      </c>
      <c r="E186" s="216" t="s">
        <v>4015</v>
      </c>
      <c r="F186" s="217" t="s">
        <v>4016</v>
      </c>
      <c r="G186" s="218" t="s">
        <v>2886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1661</v>
      </c>
    </row>
    <row r="187" s="2" customFormat="1">
      <c r="A187" s="41"/>
      <c r="B187" s="42"/>
      <c r="C187" s="43"/>
      <c r="D187" s="233" t="s">
        <v>176</v>
      </c>
      <c r="E187" s="43"/>
      <c r="F187" s="234" t="s">
        <v>2871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176</v>
      </c>
      <c r="AU187" s="20" t="s">
        <v>79</v>
      </c>
    </row>
    <row r="188" s="2" customFormat="1" ht="24.15" customHeight="1">
      <c r="A188" s="41"/>
      <c r="B188" s="42"/>
      <c r="C188" s="215" t="s">
        <v>1120</v>
      </c>
      <c r="D188" s="215" t="s">
        <v>163</v>
      </c>
      <c r="E188" s="216" t="s">
        <v>4017</v>
      </c>
      <c r="F188" s="217" t="s">
        <v>4018</v>
      </c>
      <c r="G188" s="218" t="s">
        <v>2886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96" t="s">
        <v>19</v>
      </c>
      <c r="N188" s="297" t="s">
        <v>40</v>
      </c>
      <c r="O188" s="294"/>
      <c r="P188" s="298">
        <f>O188*H188</f>
        <v>0</v>
      </c>
      <c r="Q188" s="298">
        <v>0</v>
      </c>
      <c r="R188" s="298">
        <f>Q188*H188</f>
        <v>0</v>
      </c>
      <c r="S188" s="298">
        <v>0</v>
      </c>
      <c r="T188" s="29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1692</v>
      </c>
    </row>
    <row r="189" s="2" customFormat="1" ht="6.96" customHeight="1">
      <c r="A189" s="41"/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47"/>
      <c r="M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</sheetData>
  <sheetProtection sheet="1" autoFilter="0" formatColumns="0" formatRows="0" objects="1" scenarios="1" spinCount="100000" saltValue="4gLXpnlushI8NzB8a8sYIZHZtw0Mxkv/xUnw4PyXOtyXv9bmnA39cCu+DLDHuJArBj3Ag7FGQQwdWBiCsAZ+/g==" hashValue="s6T6UBflwG5j2jSbJ2IjFd/t7Nl2xPNB5o8Z7AcwpI1aHgNXN3lJoPojahppIClEN+Pp9iqs5uuz9qf4UtgPUQ==" algorithmName="SHA-512" password="C7B2"/>
  <autoFilter ref="C93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ROUND((SUM(BE90:BE130)),  2)</f>
        <v>0</v>
      </c>
      <c r="G35" s="41"/>
      <c r="H35" s="41"/>
      <c r="I35" s="160">
        <v>0.20999999999999999</v>
      </c>
      <c r="J35" s="159">
        <f>ROUND(((SUM(BE90:BE130))*I35),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ROUND((SUM(BF90:BF130)),  2)</f>
        <v>0</v>
      </c>
      <c r="G36" s="41"/>
      <c r="H36" s="41"/>
      <c r="I36" s="160">
        <v>0.14999999999999999</v>
      </c>
      <c r="J36" s="159">
        <f>ROUND(((SUM(BF90:BF130))*I36),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ROUND((SUM(BG90:BG130)),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ROUND((SUM(BH90:BH130)),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ROUND((SUM(BI90:BI130)),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06 - SO 01.6 - Slabopoudé rozvody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4020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4021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4022</v>
      </c>
      <c r="E66" s="185"/>
      <c r="F66" s="185"/>
      <c r="G66" s="185"/>
      <c r="H66" s="185"/>
      <c r="I66" s="185"/>
      <c r="J66" s="186">
        <f>J103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4023</v>
      </c>
      <c r="E67" s="185"/>
      <c r="F67" s="185"/>
      <c r="G67" s="185"/>
      <c r="H67" s="185"/>
      <c r="I67" s="185"/>
      <c r="J67" s="186">
        <f>J108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4024</v>
      </c>
      <c r="E68" s="185"/>
      <c r="F68" s="185"/>
      <c r="G68" s="185"/>
      <c r="H68" s="185"/>
      <c r="I68" s="185"/>
      <c r="J68" s="186">
        <f>J116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Stavební úpravy základní školy Žitomířská - úprava 21.10. 2024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620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624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06 - SO 01.6 - Slabopoudé rozvody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9. 8. 2024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147</v>
      </c>
      <c r="D89" s="191" t="s">
        <v>54</v>
      </c>
      <c r="E89" s="191" t="s">
        <v>50</v>
      </c>
      <c r="F89" s="191" t="s">
        <v>51</v>
      </c>
      <c r="G89" s="191" t="s">
        <v>148</v>
      </c>
      <c r="H89" s="191" t="s">
        <v>149</v>
      </c>
      <c r="I89" s="191" t="s">
        <v>150</v>
      </c>
      <c r="J89" s="191" t="s">
        <v>131</v>
      </c>
      <c r="K89" s="192" t="s">
        <v>151</v>
      </c>
      <c r="L89" s="193"/>
      <c r="M89" s="95" t="s">
        <v>19</v>
      </c>
      <c r="N89" s="96" t="s">
        <v>39</v>
      </c>
      <c r="O89" s="96" t="s">
        <v>152</v>
      </c>
      <c r="P89" s="96" t="s">
        <v>153</v>
      </c>
      <c r="Q89" s="96" t="s">
        <v>154</v>
      </c>
      <c r="R89" s="96" t="s">
        <v>155</v>
      </c>
      <c r="S89" s="96" t="s">
        <v>156</v>
      </c>
      <c r="T89" s="97" t="s">
        <v>157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158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0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132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3838</v>
      </c>
      <c r="F91" s="202" t="s">
        <v>4025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P92+P103+P108+P116</f>
        <v>0</v>
      </c>
      <c r="Q91" s="207"/>
      <c r="R91" s="208">
        <f>R92+R103+R108+R116</f>
        <v>0</v>
      </c>
      <c r="S91" s="207"/>
      <c r="T91" s="209">
        <f>T92+T103+T108+T116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69</v>
      </c>
      <c r="AY91" s="210" t="s">
        <v>161</v>
      </c>
      <c r="BK91" s="212">
        <f>BK92+BK103+BK108+BK116</f>
        <v>0</v>
      </c>
    </row>
    <row r="92" s="12" customFormat="1" ht="22.8" customHeight="1">
      <c r="A92" s="12"/>
      <c r="B92" s="199"/>
      <c r="C92" s="200"/>
      <c r="D92" s="201" t="s">
        <v>68</v>
      </c>
      <c r="E92" s="213" t="s">
        <v>77</v>
      </c>
      <c r="F92" s="213" t="s">
        <v>4026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SUM(P93:P102)</f>
        <v>0</v>
      </c>
      <c r="Q92" s="207"/>
      <c r="R92" s="208">
        <f>SUM(R93:R102)</f>
        <v>0</v>
      </c>
      <c r="S92" s="207"/>
      <c r="T92" s="209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77</v>
      </c>
      <c r="AY92" s="210" t="s">
        <v>161</v>
      </c>
      <c r="BK92" s="212">
        <f>SUM(BK93:BK102)</f>
        <v>0</v>
      </c>
    </row>
    <row r="93" s="2" customFormat="1" ht="16.5" customHeight="1">
      <c r="A93" s="41"/>
      <c r="B93" s="42"/>
      <c r="C93" s="215" t="s">
        <v>77</v>
      </c>
      <c r="D93" s="215" t="s">
        <v>163</v>
      </c>
      <c r="E93" s="216" t="s">
        <v>3842</v>
      </c>
      <c r="F93" s="217" t="s">
        <v>4027</v>
      </c>
      <c r="G93" s="218" t="s">
        <v>189</v>
      </c>
      <c r="H93" s="219">
        <v>30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79</v>
      </c>
    </row>
    <row r="94" s="2" customFormat="1" ht="21.75" customHeight="1">
      <c r="A94" s="41"/>
      <c r="B94" s="42"/>
      <c r="C94" s="215" t="s">
        <v>79</v>
      </c>
      <c r="D94" s="215" t="s">
        <v>163</v>
      </c>
      <c r="E94" s="216" t="s">
        <v>3844</v>
      </c>
      <c r="F94" s="217" t="s">
        <v>3905</v>
      </c>
      <c r="G94" s="218" t="s">
        <v>2928</v>
      </c>
      <c r="H94" s="219">
        <v>10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168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168</v>
      </c>
      <c r="BM94" s="226" t="s">
        <v>168</v>
      </c>
    </row>
    <row r="95" s="2" customFormat="1" ht="16.5" customHeight="1">
      <c r="A95" s="41"/>
      <c r="B95" s="42"/>
      <c r="C95" s="215" t="s">
        <v>180</v>
      </c>
      <c r="D95" s="215" t="s">
        <v>163</v>
      </c>
      <c r="E95" s="216" t="s">
        <v>3846</v>
      </c>
      <c r="F95" s="217" t="s">
        <v>4028</v>
      </c>
      <c r="G95" s="218" t="s">
        <v>189</v>
      </c>
      <c r="H95" s="219">
        <v>650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197</v>
      </c>
    </row>
    <row r="96" s="2" customFormat="1" ht="16.5" customHeight="1">
      <c r="A96" s="41"/>
      <c r="B96" s="42"/>
      <c r="C96" s="215" t="s">
        <v>168</v>
      </c>
      <c r="D96" s="215" t="s">
        <v>163</v>
      </c>
      <c r="E96" s="216" t="s">
        <v>3848</v>
      </c>
      <c r="F96" s="217" t="s">
        <v>4029</v>
      </c>
      <c r="G96" s="218" t="s">
        <v>944</v>
      </c>
      <c r="H96" s="219">
        <v>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211</v>
      </c>
    </row>
    <row r="97" s="2" customFormat="1" ht="16.5" customHeight="1">
      <c r="A97" s="41"/>
      <c r="B97" s="42"/>
      <c r="C97" s="215" t="s">
        <v>192</v>
      </c>
      <c r="D97" s="215" t="s">
        <v>163</v>
      </c>
      <c r="E97" s="216" t="s">
        <v>3850</v>
      </c>
      <c r="F97" s="217" t="s">
        <v>4030</v>
      </c>
      <c r="G97" s="218" t="s">
        <v>2886</v>
      </c>
      <c r="H97" s="219">
        <v>9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237</v>
      </c>
    </row>
    <row r="98" s="2" customFormat="1" ht="16.5" customHeight="1">
      <c r="A98" s="41"/>
      <c r="B98" s="42"/>
      <c r="C98" s="215" t="s">
        <v>197</v>
      </c>
      <c r="D98" s="215" t="s">
        <v>163</v>
      </c>
      <c r="E98" s="216" t="s">
        <v>3852</v>
      </c>
      <c r="F98" s="217" t="s">
        <v>4031</v>
      </c>
      <c r="G98" s="218" t="s">
        <v>2886</v>
      </c>
      <c r="H98" s="219">
        <v>11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253</v>
      </c>
    </row>
    <row r="99" s="2" customFormat="1" ht="16.5" customHeight="1">
      <c r="A99" s="41"/>
      <c r="B99" s="42"/>
      <c r="C99" s="215" t="s">
        <v>203</v>
      </c>
      <c r="D99" s="215" t="s">
        <v>163</v>
      </c>
      <c r="E99" s="216" t="s">
        <v>3854</v>
      </c>
      <c r="F99" s="217" t="s">
        <v>4032</v>
      </c>
      <c r="G99" s="218" t="s">
        <v>2886</v>
      </c>
      <c r="H99" s="219">
        <v>4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268</v>
      </c>
    </row>
    <row r="100" s="2" customFormat="1" ht="16.5" customHeight="1">
      <c r="A100" s="41"/>
      <c r="B100" s="42"/>
      <c r="C100" s="215" t="s">
        <v>211</v>
      </c>
      <c r="D100" s="215" t="s">
        <v>163</v>
      </c>
      <c r="E100" s="216" t="s">
        <v>3856</v>
      </c>
      <c r="F100" s="217" t="s">
        <v>4033</v>
      </c>
      <c r="G100" s="218" t="s">
        <v>944</v>
      </c>
      <c r="H100" s="219">
        <v>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279</v>
      </c>
    </row>
    <row r="101" s="2" customFormat="1" ht="16.5" customHeight="1">
      <c r="A101" s="41"/>
      <c r="B101" s="42"/>
      <c r="C101" s="215" t="s">
        <v>222</v>
      </c>
      <c r="D101" s="215" t="s">
        <v>163</v>
      </c>
      <c r="E101" s="216" t="s">
        <v>3858</v>
      </c>
      <c r="F101" s="217" t="s">
        <v>4034</v>
      </c>
      <c r="G101" s="218" t="s">
        <v>2886</v>
      </c>
      <c r="H101" s="219">
        <v>200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299</v>
      </c>
    </row>
    <row r="102" s="2" customFormat="1" ht="16.5" customHeight="1">
      <c r="A102" s="41"/>
      <c r="B102" s="42"/>
      <c r="C102" s="215" t="s">
        <v>237</v>
      </c>
      <c r="D102" s="215" t="s">
        <v>163</v>
      </c>
      <c r="E102" s="216" t="s">
        <v>3860</v>
      </c>
      <c r="F102" s="217" t="s">
        <v>4035</v>
      </c>
      <c r="G102" s="218" t="s">
        <v>2886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317</v>
      </c>
    </row>
    <row r="103" s="12" customFormat="1" ht="22.8" customHeight="1">
      <c r="A103" s="12"/>
      <c r="B103" s="199"/>
      <c r="C103" s="200"/>
      <c r="D103" s="201" t="s">
        <v>68</v>
      </c>
      <c r="E103" s="213" t="s">
        <v>79</v>
      </c>
      <c r="F103" s="213" t="s">
        <v>4036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SUM(P104:P107)</f>
        <v>0</v>
      </c>
      <c r="Q103" s="207"/>
      <c r="R103" s="208">
        <f>SUM(R104:R107)</f>
        <v>0</v>
      </c>
      <c r="S103" s="207"/>
      <c r="T103" s="209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77</v>
      </c>
      <c r="AT103" s="211" t="s">
        <v>68</v>
      </c>
      <c r="AU103" s="211" t="s">
        <v>77</v>
      </c>
      <c r="AY103" s="210" t="s">
        <v>161</v>
      </c>
      <c r="BK103" s="212">
        <f>SUM(BK104:BK107)</f>
        <v>0</v>
      </c>
    </row>
    <row r="104" s="2" customFormat="1" ht="16.5" customHeight="1">
      <c r="A104" s="41"/>
      <c r="B104" s="42"/>
      <c r="C104" s="215" t="s">
        <v>247</v>
      </c>
      <c r="D104" s="215" t="s">
        <v>163</v>
      </c>
      <c r="E104" s="216" t="s">
        <v>3870</v>
      </c>
      <c r="F104" s="217" t="s">
        <v>4037</v>
      </c>
      <c r="G104" s="218" t="s">
        <v>944</v>
      </c>
      <c r="H104" s="219">
        <v>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332</v>
      </c>
    </row>
    <row r="105" s="2" customFormat="1" ht="16.5" customHeight="1">
      <c r="A105" s="41"/>
      <c r="B105" s="42"/>
      <c r="C105" s="215" t="s">
        <v>253</v>
      </c>
      <c r="D105" s="215" t="s">
        <v>163</v>
      </c>
      <c r="E105" s="216" t="s">
        <v>3872</v>
      </c>
      <c r="F105" s="217" t="s">
        <v>4038</v>
      </c>
      <c r="G105" s="218" t="s">
        <v>944</v>
      </c>
      <c r="H105" s="219">
        <v>120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343</v>
      </c>
    </row>
    <row r="106" s="2" customFormat="1" ht="16.5" customHeight="1">
      <c r="A106" s="41"/>
      <c r="B106" s="42"/>
      <c r="C106" s="215" t="s">
        <v>262</v>
      </c>
      <c r="D106" s="215" t="s">
        <v>163</v>
      </c>
      <c r="E106" s="216" t="s">
        <v>3874</v>
      </c>
      <c r="F106" s="217" t="s">
        <v>4039</v>
      </c>
      <c r="G106" s="218" t="s">
        <v>944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359</v>
      </c>
    </row>
    <row r="107" s="2" customFormat="1" ht="16.5" customHeight="1">
      <c r="A107" s="41"/>
      <c r="B107" s="42"/>
      <c r="C107" s="215" t="s">
        <v>268</v>
      </c>
      <c r="D107" s="215" t="s">
        <v>163</v>
      </c>
      <c r="E107" s="216" t="s">
        <v>3876</v>
      </c>
      <c r="F107" s="217" t="s">
        <v>4040</v>
      </c>
      <c r="G107" s="218" t="s">
        <v>2886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375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180</v>
      </c>
      <c r="F108" s="213" t="s">
        <v>4041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SUM(P109:P115)</f>
        <v>0</v>
      </c>
      <c r="Q108" s="207"/>
      <c r="R108" s="208">
        <f>SUM(R109:R115)</f>
        <v>0</v>
      </c>
      <c r="S108" s="207"/>
      <c r="T108" s="209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77</v>
      </c>
      <c r="AT108" s="211" t="s">
        <v>68</v>
      </c>
      <c r="AU108" s="211" t="s">
        <v>77</v>
      </c>
      <c r="AY108" s="210" t="s">
        <v>161</v>
      </c>
      <c r="BK108" s="212">
        <f>SUM(BK109:BK115)</f>
        <v>0</v>
      </c>
    </row>
    <row r="109" s="2" customFormat="1" ht="16.5" customHeight="1">
      <c r="A109" s="41"/>
      <c r="B109" s="42"/>
      <c r="C109" s="215" t="s">
        <v>8</v>
      </c>
      <c r="D109" s="215" t="s">
        <v>163</v>
      </c>
      <c r="E109" s="216" t="s">
        <v>3886</v>
      </c>
      <c r="F109" s="217" t="s">
        <v>4042</v>
      </c>
      <c r="G109" s="218" t="s">
        <v>189</v>
      </c>
      <c r="H109" s="219">
        <v>50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391</v>
      </c>
    </row>
    <row r="110" s="2" customFormat="1" ht="16.5" customHeight="1">
      <c r="A110" s="41"/>
      <c r="B110" s="42"/>
      <c r="C110" s="215" t="s">
        <v>279</v>
      </c>
      <c r="D110" s="215" t="s">
        <v>163</v>
      </c>
      <c r="E110" s="216" t="s">
        <v>3888</v>
      </c>
      <c r="F110" s="217" t="s">
        <v>4043</v>
      </c>
      <c r="G110" s="218" t="s">
        <v>944</v>
      </c>
      <c r="H110" s="219">
        <v>20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406</v>
      </c>
    </row>
    <row r="111" s="2" customFormat="1" ht="16.5" customHeight="1">
      <c r="A111" s="41"/>
      <c r="B111" s="42"/>
      <c r="C111" s="215" t="s">
        <v>293</v>
      </c>
      <c r="D111" s="215" t="s">
        <v>163</v>
      </c>
      <c r="E111" s="216" t="s">
        <v>3890</v>
      </c>
      <c r="F111" s="217" t="s">
        <v>3913</v>
      </c>
      <c r="G111" s="218" t="s">
        <v>2886</v>
      </c>
      <c r="H111" s="219">
        <v>50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421</v>
      </c>
    </row>
    <row r="112" s="2" customFormat="1" ht="16.5" customHeight="1">
      <c r="A112" s="41"/>
      <c r="B112" s="42"/>
      <c r="C112" s="215" t="s">
        <v>299</v>
      </c>
      <c r="D112" s="215" t="s">
        <v>163</v>
      </c>
      <c r="E112" s="216" t="s">
        <v>3892</v>
      </c>
      <c r="F112" s="217" t="s">
        <v>4044</v>
      </c>
      <c r="G112" s="218" t="s">
        <v>2886</v>
      </c>
      <c r="H112" s="219">
        <v>10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433</v>
      </c>
    </row>
    <row r="113" s="2" customFormat="1" ht="16.5" customHeight="1">
      <c r="A113" s="41"/>
      <c r="B113" s="42"/>
      <c r="C113" s="215" t="s">
        <v>311</v>
      </c>
      <c r="D113" s="215" t="s">
        <v>163</v>
      </c>
      <c r="E113" s="216" t="s">
        <v>3894</v>
      </c>
      <c r="F113" s="217" t="s">
        <v>4045</v>
      </c>
      <c r="G113" s="218" t="s">
        <v>2886</v>
      </c>
      <c r="H113" s="219">
        <v>20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447</v>
      </c>
    </row>
    <row r="114" s="2" customFormat="1" ht="16.5" customHeight="1">
      <c r="A114" s="41"/>
      <c r="B114" s="42"/>
      <c r="C114" s="215" t="s">
        <v>317</v>
      </c>
      <c r="D114" s="215" t="s">
        <v>163</v>
      </c>
      <c r="E114" s="216" t="s">
        <v>3896</v>
      </c>
      <c r="F114" s="217" t="s">
        <v>3915</v>
      </c>
      <c r="G114" s="218" t="s">
        <v>2886</v>
      </c>
      <c r="H114" s="219">
        <v>20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458</v>
      </c>
    </row>
    <row r="115" s="2" customFormat="1" ht="16.5" customHeight="1">
      <c r="A115" s="41"/>
      <c r="B115" s="42"/>
      <c r="C115" s="215" t="s">
        <v>7</v>
      </c>
      <c r="D115" s="215" t="s">
        <v>163</v>
      </c>
      <c r="E115" s="216" t="s">
        <v>3898</v>
      </c>
      <c r="F115" s="217" t="s">
        <v>4046</v>
      </c>
      <c r="G115" s="218" t="s">
        <v>2886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469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168</v>
      </c>
      <c r="F116" s="213" t="s">
        <v>3080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SUM(P117:P130)</f>
        <v>0</v>
      </c>
      <c r="Q116" s="207"/>
      <c r="R116" s="208">
        <f>SUM(R117:R130)</f>
        <v>0</v>
      </c>
      <c r="S116" s="207"/>
      <c r="T116" s="209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161</v>
      </c>
      <c r="BK116" s="212">
        <f>SUM(BK117:BK130)</f>
        <v>0</v>
      </c>
    </row>
    <row r="117" s="2" customFormat="1" ht="16.5" customHeight="1">
      <c r="A117" s="41"/>
      <c r="B117" s="42"/>
      <c r="C117" s="215" t="s">
        <v>332</v>
      </c>
      <c r="D117" s="215" t="s">
        <v>163</v>
      </c>
      <c r="E117" s="216" t="s">
        <v>3906</v>
      </c>
      <c r="F117" s="217" t="s">
        <v>3993</v>
      </c>
      <c r="G117" s="218" t="s">
        <v>2886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493</v>
      </c>
    </row>
    <row r="118" s="2" customFormat="1" ht="16.5" customHeight="1">
      <c r="A118" s="41"/>
      <c r="B118" s="42"/>
      <c r="C118" s="215" t="s">
        <v>337</v>
      </c>
      <c r="D118" s="215" t="s">
        <v>163</v>
      </c>
      <c r="E118" s="216" t="s">
        <v>3908</v>
      </c>
      <c r="F118" s="217" t="s">
        <v>3995</v>
      </c>
      <c r="G118" s="218" t="s">
        <v>2886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505</v>
      </c>
    </row>
    <row r="119" s="2" customFormat="1" ht="16.5" customHeight="1">
      <c r="A119" s="41"/>
      <c r="B119" s="42"/>
      <c r="C119" s="215" t="s">
        <v>343</v>
      </c>
      <c r="D119" s="215" t="s">
        <v>163</v>
      </c>
      <c r="E119" s="216" t="s">
        <v>3912</v>
      </c>
      <c r="F119" s="217" t="s">
        <v>3997</v>
      </c>
      <c r="G119" s="218" t="s">
        <v>2886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538</v>
      </c>
    </row>
    <row r="120" s="2" customFormat="1" ht="16.5" customHeight="1">
      <c r="A120" s="41"/>
      <c r="B120" s="42"/>
      <c r="C120" s="215" t="s">
        <v>353</v>
      </c>
      <c r="D120" s="215" t="s">
        <v>163</v>
      </c>
      <c r="E120" s="216" t="s">
        <v>3914</v>
      </c>
      <c r="F120" s="217" t="s">
        <v>3999</v>
      </c>
      <c r="G120" s="218" t="s">
        <v>2886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553</v>
      </c>
    </row>
    <row r="121" s="2" customFormat="1" ht="16.5" customHeight="1">
      <c r="A121" s="41"/>
      <c r="B121" s="42"/>
      <c r="C121" s="215" t="s">
        <v>359</v>
      </c>
      <c r="D121" s="215" t="s">
        <v>163</v>
      </c>
      <c r="E121" s="216" t="s">
        <v>3922</v>
      </c>
      <c r="F121" s="217" t="s">
        <v>4001</v>
      </c>
      <c r="G121" s="218" t="s">
        <v>2886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1005</v>
      </c>
    </row>
    <row r="122" s="2" customFormat="1" ht="16.5" customHeight="1">
      <c r="A122" s="41"/>
      <c r="B122" s="42"/>
      <c r="C122" s="215" t="s">
        <v>368</v>
      </c>
      <c r="D122" s="215" t="s">
        <v>163</v>
      </c>
      <c r="E122" s="216" t="s">
        <v>3924</v>
      </c>
      <c r="F122" s="217" t="s">
        <v>4003</v>
      </c>
      <c r="G122" s="218" t="s">
        <v>2886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1015</v>
      </c>
    </row>
    <row r="123" s="2" customFormat="1" ht="16.5" customHeight="1">
      <c r="A123" s="41"/>
      <c r="B123" s="42"/>
      <c r="C123" s="215" t="s">
        <v>375</v>
      </c>
      <c r="D123" s="215" t="s">
        <v>163</v>
      </c>
      <c r="E123" s="216" t="s">
        <v>3926</v>
      </c>
      <c r="F123" s="217" t="s">
        <v>518</v>
      </c>
      <c r="G123" s="218" t="s">
        <v>2886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1028</v>
      </c>
    </row>
    <row r="124" s="2" customFormat="1" ht="16.5" customHeight="1">
      <c r="A124" s="41"/>
      <c r="B124" s="42"/>
      <c r="C124" s="215" t="s">
        <v>384</v>
      </c>
      <c r="D124" s="215" t="s">
        <v>163</v>
      </c>
      <c r="E124" s="216" t="s">
        <v>4047</v>
      </c>
      <c r="F124" s="217" t="s">
        <v>4006</v>
      </c>
      <c r="G124" s="218" t="s">
        <v>2886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1056</v>
      </c>
    </row>
    <row r="125" s="2" customFormat="1" ht="16.5" customHeight="1">
      <c r="A125" s="41"/>
      <c r="B125" s="42"/>
      <c r="C125" s="215" t="s">
        <v>391</v>
      </c>
      <c r="D125" s="215" t="s">
        <v>163</v>
      </c>
      <c r="E125" s="216" t="s">
        <v>4048</v>
      </c>
      <c r="F125" s="217" t="s">
        <v>2873</v>
      </c>
      <c r="G125" s="218" t="s">
        <v>2886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1079</v>
      </c>
    </row>
    <row r="126" s="2" customFormat="1" ht="16.5" customHeight="1">
      <c r="A126" s="41"/>
      <c r="B126" s="42"/>
      <c r="C126" s="215" t="s">
        <v>397</v>
      </c>
      <c r="D126" s="215" t="s">
        <v>163</v>
      </c>
      <c r="E126" s="216" t="s">
        <v>4049</v>
      </c>
      <c r="F126" s="217" t="s">
        <v>4009</v>
      </c>
      <c r="G126" s="218" t="s">
        <v>2886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1089</v>
      </c>
    </row>
    <row r="127" s="2" customFormat="1" ht="16.5" customHeight="1">
      <c r="A127" s="41"/>
      <c r="B127" s="42"/>
      <c r="C127" s="215" t="s">
        <v>406</v>
      </c>
      <c r="D127" s="215" t="s">
        <v>163</v>
      </c>
      <c r="E127" s="216" t="s">
        <v>4050</v>
      </c>
      <c r="F127" s="217" t="s">
        <v>4011</v>
      </c>
      <c r="G127" s="218" t="s">
        <v>2886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168</v>
      </c>
      <c r="AT127" s="226" t="s">
        <v>163</v>
      </c>
      <c r="AU127" s="226" t="s">
        <v>79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1100</v>
      </c>
    </row>
    <row r="128" s="2" customFormat="1" ht="16.5" customHeight="1">
      <c r="A128" s="41"/>
      <c r="B128" s="42"/>
      <c r="C128" s="215" t="s">
        <v>412</v>
      </c>
      <c r="D128" s="215" t="s">
        <v>163</v>
      </c>
      <c r="E128" s="216" t="s">
        <v>4051</v>
      </c>
      <c r="F128" s="217" t="s">
        <v>4014</v>
      </c>
      <c r="G128" s="218" t="s">
        <v>2886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1130</v>
      </c>
    </row>
    <row r="129" s="2" customFormat="1" ht="16.5" customHeight="1">
      <c r="A129" s="41"/>
      <c r="B129" s="42"/>
      <c r="C129" s="215" t="s">
        <v>421</v>
      </c>
      <c r="D129" s="215" t="s">
        <v>163</v>
      </c>
      <c r="E129" s="216" t="s">
        <v>4052</v>
      </c>
      <c r="F129" s="217" t="s">
        <v>2868</v>
      </c>
      <c r="G129" s="218" t="s">
        <v>2886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1151</v>
      </c>
    </row>
    <row r="130" s="2" customFormat="1">
      <c r="A130" s="41"/>
      <c r="B130" s="42"/>
      <c r="C130" s="43"/>
      <c r="D130" s="233" t="s">
        <v>176</v>
      </c>
      <c r="E130" s="43"/>
      <c r="F130" s="234" t="s">
        <v>2871</v>
      </c>
      <c r="G130" s="43"/>
      <c r="H130" s="43"/>
      <c r="I130" s="230"/>
      <c r="J130" s="43"/>
      <c r="K130" s="43"/>
      <c r="L130" s="47"/>
      <c r="M130" s="292"/>
      <c r="N130" s="293"/>
      <c r="O130" s="294"/>
      <c r="P130" s="294"/>
      <c r="Q130" s="294"/>
      <c r="R130" s="294"/>
      <c r="S130" s="294"/>
      <c r="T130" s="2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176</v>
      </c>
      <c r="AU130" s="20" t="s">
        <v>79</v>
      </c>
    </row>
    <row r="131" s="2" customFormat="1" ht="6.96" customHeight="1">
      <c r="A131" s="41"/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47"/>
      <c r="M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</sheetData>
  <sheetProtection sheet="1" autoFilter="0" formatColumns="0" formatRows="0" objects="1" scenarios="1" spinCount="100000" saltValue="SHOJHPwLwrT3F8pXtXpHQi1KtHlhblmewPfY4FAyTlF7ffkGcfyp36LyhbGgRmPCTEgygCd3dvQImFnrV10Wxw==" hashValue="EerLBssrgfbno0e5XHoGqVDnMuxrR1yeRy0SU0wX8Ng0zFpIXQdDnH1UiVALMY1QnUQlhCgqudmH1MS3DsxY3w==" algorithmName="SHA-512" password="C7B2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  <c r="AZ2" s="270" t="s">
        <v>2549</v>
      </c>
      <c r="BA2" s="270" t="s">
        <v>2550</v>
      </c>
      <c r="BB2" s="270" t="s">
        <v>206</v>
      </c>
      <c r="BC2" s="270" t="s">
        <v>4053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4054</v>
      </c>
      <c r="BA3" s="270" t="s">
        <v>4055</v>
      </c>
      <c r="BB3" s="270" t="s">
        <v>206</v>
      </c>
      <c r="BC3" s="270" t="s">
        <v>4056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4057</v>
      </c>
      <c r="BA4" s="270" t="s">
        <v>4058</v>
      </c>
      <c r="BB4" s="270" t="s">
        <v>206</v>
      </c>
      <c r="BC4" s="270" t="s">
        <v>4059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642</v>
      </c>
      <c r="BB5" s="270" t="s">
        <v>206</v>
      </c>
      <c r="BC5" s="270" t="s">
        <v>4060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4061</v>
      </c>
      <c r="BB6" s="270" t="s">
        <v>206</v>
      </c>
      <c r="BC6" s="270" t="s">
        <v>4062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4063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ROUND((SUM(BE87:BE227)),  2)</f>
        <v>0</v>
      </c>
      <c r="G33" s="41"/>
      <c r="H33" s="41"/>
      <c r="I33" s="160">
        <v>0.20999999999999999</v>
      </c>
      <c r="J33" s="159">
        <f>ROUND(((SUM(BE87:BE227))*I33),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ROUND((SUM(BF87:BF227)),  2)</f>
        <v>0</v>
      </c>
      <c r="G34" s="41"/>
      <c r="H34" s="41"/>
      <c r="I34" s="160">
        <v>0.14999999999999999</v>
      </c>
      <c r="J34" s="159">
        <f>ROUND(((SUM(BF87:BF227))*I34),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ROUND((SUM(BG87:BG227)),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ROUND((SUM(BH87:BH227)),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ROUND((SUM(BI87:BI227)),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21.10.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03 - SO 03.11 -  Vodovod - Přípojka stávající školy a vnitřní rozvody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4064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4065</v>
      </c>
      <c r="E62" s="185"/>
      <c r="F62" s="185"/>
      <c r="G62" s="185"/>
      <c r="H62" s="185"/>
      <c r="I62" s="185"/>
      <c r="J62" s="186">
        <f>J134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4066</v>
      </c>
      <c r="E63" s="185"/>
      <c r="F63" s="185"/>
      <c r="G63" s="185"/>
      <c r="H63" s="185"/>
      <c r="I63" s="185"/>
      <c r="J63" s="186">
        <f>J157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137</v>
      </c>
      <c r="E64" s="185"/>
      <c r="F64" s="185"/>
      <c r="G64" s="185"/>
      <c r="H64" s="185"/>
      <c r="I64" s="185"/>
      <c r="J64" s="186">
        <f>J192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138</v>
      </c>
      <c r="E65" s="185"/>
      <c r="F65" s="185"/>
      <c r="G65" s="185"/>
      <c r="H65" s="185"/>
      <c r="I65" s="185"/>
      <c r="J65" s="186">
        <f>J203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139</v>
      </c>
      <c r="E66" s="185"/>
      <c r="F66" s="185"/>
      <c r="G66" s="185"/>
      <c r="H66" s="185"/>
      <c r="I66" s="185"/>
      <c r="J66" s="186">
        <f>J222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4067</v>
      </c>
      <c r="E67" s="185"/>
      <c r="F67" s="185"/>
      <c r="G67" s="185"/>
      <c r="H67" s="185"/>
      <c r="I67" s="185"/>
      <c r="J67" s="186">
        <f>J225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Stavební úpravy základní školy Žitomířská - úprava 21.10. 2024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03 - SO 03.11 -  Vodovod - Přípojka stávající školy a vnitřní rozvody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9. 8. 2024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30</v>
      </c>
      <c r="J83" s="39" t="str">
        <f>E21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IF(E18="","",E18)</f>
        <v>Vyplň údaj</v>
      </c>
      <c r="G84" s="43"/>
      <c r="H84" s="43"/>
      <c r="I84" s="35" t="s">
        <v>32</v>
      </c>
      <c r="J84" s="39" t="str">
        <f>E24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147</v>
      </c>
      <c r="D86" s="191" t="s">
        <v>54</v>
      </c>
      <c r="E86" s="191" t="s">
        <v>50</v>
      </c>
      <c r="F86" s="191" t="s">
        <v>51</v>
      </c>
      <c r="G86" s="191" t="s">
        <v>148</v>
      </c>
      <c r="H86" s="191" t="s">
        <v>149</v>
      </c>
      <c r="I86" s="191" t="s">
        <v>150</v>
      </c>
      <c r="J86" s="191" t="s">
        <v>131</v>
      </c>
      <c r="K86" s="192" t="s">
        <v>151</v>
      </c>
      <c r="L86" s="193"/>
      <c r="M86" s="95" t="s">
        <v>19</v>
      </c>
      <c r="N86" s="96" t="s">
        <v>39</v>
      </c>
      <c r="O86" s="96" t="s">
        <v>152</v>
      </c>
      <c r="P86" s="96" t="s">
        <v>153</v>
      </c>
      <c r="Q86" s="96" t="s">
        <v>154</v>
      </c>
      <c r="R86" s="96" t="s">
        <v>155</v>
      </c>
      <c r="S86" s="96" t="s">
        <v>156</v>
      </c>
      <c r="T86" s="97" t="s">
        <v>157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158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1.4676449999999999</v>
      </c>
      <c r="S87" s="99"/>
      <c r="T87" s="197">
        <f>T88</f>
        <v>16.649999999999999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132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159</v>
      </c>
      <c r="F88" s="202" t="s">
        <v>159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P89+P134+P157+P192+P203+P222+P225</f>
        <v>0</v>
      </c>
      <c r="Q88" s="207"/>
      <c r="R88" s="208">
        <f>R89+R134+R157+R192+R203+R222+R225</f>
        <v>1.4676449999999999</v>
      </c>
      <c r="S88" s="207"/>
      <c r="T88" s="209">
        <f>T89+T134+T157+T192+T203+T222+T225</f>
        <v>16.649999999999999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77</v>
      </c>
      <c r="AT88" s="211" t="s">
        <v>68</v>
      </c>
      <c r="AU88" s="211" t="s">
        <v>69</v>
      </c>
      <c r="AY88" s="210" t="s">
        <v>161</v>
      </c>
      <c r="BK88" s="212">
        <f>BK89+BK134+BK157+BK192+BK203+BK222+BK225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77</v>
      </c>
      <c r="F89" s="213" t="s">
        <v>162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SUM(P90:P133)</f>
        <v>0</v>
      </c>
      <c r="Q89" s="207"/>
      <c r="R89" s="208">
        <f>SUM(R90:R133)</f>
        <v>0.11004</v>
      </c>
      <c r="S89" s="207"/>
      <c r="T89" s="209">
        <f>SUM(T90:T133)</f>
        <v>14.34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77</v>
      </c>
      <c r="AY89" s="210" t="s">
        <v>161</v>
      </c>
      <c r="BK89" s="212">
        <f>SUM(BK90:BK133)</f>
        <v>0</v>
      </c>
    </row>
    <row r="90" s="2" customFormat="1" ht="37.8" customHeight="1">
      <c r="A90" s="41"/>
      <c r="B90" s="42"/>
      <c r="C90" s="215" t="s">
        <v>77</v>
      </c>
      <c r="D90" s="215" t="s">
        <v>163</v>
      </c>
      <c r="E90" s="216" t="s">
        <v>4068</v>
      </c>
      <c r="F90" s="217" t="s">
        <v>4069</v>
      </c>
      <c r="G90" s="218" t="s">
        <v>166</v>
      </c>
      <c r="H90" s="219">
        <v>3</v>
      </c>
      <c r="I90" s="220"/>
      <c r="J90" s="221">
        <f>ROUND(I90*H90,2)</f>
        <v>0</v>
      </c>
      <c r="K90" s="217" t="s">
        <v>167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0.26000000000000001</v>
      </c>
      <c r="T90" s="225">
        <f>S90*H90</f>
        <v>0.78000000000000003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168</v>
      </c>
      <c r="AT90" s="226" t="s">
        <v>163</v>
      </c>
      <c r="AU90" s="226" t="s">
        <v>79</v>
      </c>
      <c r="AY90" s="20" t="s">
        <v>161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168</v>
      </c>
      <c r="BM90" s="226" t="s">
        <v>4070</v>
      </c>
    </row>
    <row r="91" s="2" customFormat="1">
      <c r="A91" s="41"/>
      <c r="B91" s="42"/>
      <c r="C91" s="43"/>
      <c r="D91" s="228" t="s">
        <v>170</v>
      </c>
      <c r="E91" s="43"/>
      <c r="F91" s="229" t="s">
        <v>4071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170</v>
      </c>
      <c r="AU91" s="20" t="s">
        <v>79</v>
      </c>
    </row>
    <row r="92" s="13" customFormat="1">
      <c r="A92" s="13"/>
      <c r="B92" s="235"/>
      <c r="C92" s="236"/>
      <c r="D92" s="233" t="s">
        <v>178</v>
      </c>
      <c r="E92" s="237" t="s">
        <v>19</v>
      </c>
      <c r="F92" s="238" t="s">
        <v>180</v>
      </c>
      <c r="G92" s="236"/>
      <c r="H92" s="239">
        <v>3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178</v>
      </c>
      <c r="AU92" s="245" t="s">
        <v>79</v>
      </c>
      <c r="AV92" s="13" t="s">
        <v>79</v>
      </c>
      <c r="AW92" s="13" t="s">
        <v>31</v>
      </c>
      <c r="AX92" s="13" t="s">
        <v>77</v>
      </c>
      <c r="AY92" s="245" t="s">
        <v>161</v>
      </c>
    </row>
    <row r="93" s="2" customFormat="1" ht="37.8" customHeight="1">
      <c r="A93" s="41"/>
      <c r="B93" s="42"/>
      <c r="C93" s="215" t="s">
        <v>79</v>
      </c>
      <c r="D93" s="215" t="s">
        <v>163</v>
      </c>
      <c r="E93" s="216" t="s">
        <v>4072</v>
      </c>
      <c r="F93" s="217" t="s">
        <v>4073</v>
      </c>
      <c r="G93" s="218" t="s">
        <v>166</v>
      </c>
      <c r="H93" s="219">
        <v>16.600000000000001</v>
      </c>
      <c r="I93" s="220"/>
      <c r="J93" s="221">
        <f>ROUND(I93*H93,2)</f>
        <v>0</v>
      </c>
      <c r="K93" s="217" t="s">
        <v>167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0.44</v>
      </c>
      <c r="T93" s="225">
        <f>S93*H93</f>
        <v>7.3040000000000003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4074</v>
      </c>
    </row>
    <row r="94" s="2" customFormat="1">
      <c r="A94" s="41"/>
      <c r="B94" s="42"/>
      <c r="C94" s="43"/>
      <c r="D94" s="228" t="s">
        <v>170</v>
      </c>
      <c r="E94" s="43"/>
      <c r="F94" s="229" t="s">
        <v>4075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170</v>
      </c>
      <c r="AU94" s="20" t="s">
        <v>79</v>
      </c>
    </row>
    <row r="95" s="13" customFormat="1">
      <c r="A95" s="13"/>
      <c r="B95" s="235"/>
      <c r="C95" s="236"/>
      <c r="D95" s="233" t="s">
        <v>178</v>
      </c>
      <c r="E95" s="237" t="s">
        <v>19</v>
      </c>
      <c r="F95" s="238" t="s">
        <v>4076</v>
      </c>
      <c r="G95" s="236"/>
      <c r="H95" s="239">
        <v>16.600000000000001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178</v>
      </c>
      <c r="AU95" s="245" t="s">
        <v>79</v>
      </c>
      <c r="AV95" s="13" t="s">
        <v>79</v>
      </c>
      <c r="AW95" s="13" t="s">
        <v>31</v>
      </c>
      <c r="AX95" s="13" t="s">
        <v>77</v>
      </c>
      <c r="AY95" s="245" t="s">
        <v>161</v>
      </c>
    </row>
    <row r="96" s="2" customFormat="1" ht="33" customHeight="1">
      <c r="A96" s="41"/>
      <c r="B96" s="42"/>
      <c r="C96" s="215" t="s">
        <v>180</v>
      </c>
      <c r="D96" s="215" t="s">
        <v>163</v>
      </c>
      <c r="E96" s="216" t="s">
        <v>4077</v>
      </c>
      <c r="F96" s="217" t="s">
        <v>4078</v>
      </c>
      <c r="G96" s="218" t="s">
        <v>166</v>
      </c>
      <c r="H96" s="219">
        <v>13.6</v>
      </c>
      <c r="I96" s="220"/>
      <c r="J96" s="221">
        <f>ROUND(I96*H96,2)</f>
        <v>0</v>
      </c>
      <c r="K96" s="217" t="s">
        <v>167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0.23999999999999999</v>
      </c>
      <c r="T96" s="225">
        <f>S96*H96</f>
        <v>3.2639999999999998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4079</v>
      </c>
    </row>
    <row r="97" s="2" customFormat="1">
      <c r="A97" s="41"/>
      <c r="B97" s="42"/>
      <c r="C97" s="43"/>
      <c r="D97" s="228" t="s">
        <v>170</v>
      </c>
      <c r="E97" s="43"/>
      <c r="F97" s="229" t="s">
        <v>4080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170</v>
      </c>
      <c r="AU97" s="20" t="s">
        <v>79</v>
      </c>
    </row>
    <row r="98" s="13" customFormat="1">
      <c r="A98" s="13"/>
      <c r="B98" s="235"/>
      <c r="C98" s="236"/>
      <c r="D98" s="233" t="s">
        <v>178</v>
      </c>
      <c r="E98" s="237" t="s">
        <v>19</v>
      </c>
      <c r="F98" s="238" t="s">
        <v>4081</v>
      </c>
      <c r="G98" s="236"/>
      <c r="H98" s="239">
        <v>13.6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178</v>
      </c>
      <c r="AU98" s="245" t="s">
        <v>79</v>
      </c>
      <c r="AV98" s="13" t="s">
        <v>79</v>
      </c>
      <c r="AW98" s="13" t="s">
        <v>31</v>
      </c>
      <c r="AX98" s="13" t="s">
        <v>77</v>
      </c>
      <c r="AY98" s="245" t="s">
        <v>161</v>
      </c>
    </row>
    <row r="99" s="2" customFormat="1" ht="33" customHeight="1">
      <c r="A99" s="41"/>
      <c r="B99" s="42"/>
      <c r="C99" s="215" t="s">
        <v>168</v>
      </c>
      <c r="D99" s="215" t="s">
        <v>163</v>
      </c>
      <c r="E99" s="216" t="s">
        <v>4082</v>
      </c>
      <c r="F99" s="217" t="s">
        <v>4083</v>
      </c>
      <c r="G99" s="218" t="s">
        <v>166</v>
      </c>
      <c r="H99" s="219">
        <v>13.6</v>
      </c>
      <c r="I99" s="220"/>
      <c r="J99" s="221">
        <f>ROUND(I99*H99,2)</f>
        <v>0</v>
      </c>
      <c r="K99" s="217" t="s">
        <v>167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2.992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4084</v>
      </c>
    </row>
    <row r="100" s="2" customFormat="1">
      <c r="A100" s="41"/>
      <c r="B100" s="42"/>
      <c r="C100" s="43"/>
      <c r="D100" s="228" t="s">
        <v>170</v>
      </c>
      <c r="E100" s="43"/>
      <c r="F100" s="229" t="s">
        <v>4085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170</v>
      </c>
      <c r="AU100" s="20" t="s">
        <v>79</v>
      </c>
    </row>
    <row r="101" s="13" customFormat="1">
      <c r="A101" s="13"/>
      <c r="B101" s="235"/>
      <c r="C101" s="236"/>
      <c r="D101" s="233" t="s">
        <v>178</v>
      </c>
      <c r="E101" s="237" t="s">
        <v>19</v>
      </c>
      <c r="F101" s="238" t="s">
        <v>4081</v>
      </c>
      <c r="G101" s="236"/>
      <c r="H101" s="239">
        <v>13.6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178</v>
      </c>
      <c r="AU101" s="245" t="s">
        <v>79</v>
      </c>
      <c r="AV101" s="13" t="s">
        <v>79</v>
      </c>
      <c r="AW101" s="13" t="s">
        <v>31</v>
      </c>
      <c r="AX101" s="13" t="s">
        <v>77</v>
      </c>
      <c r="AY101" s="245" t="s">
        <v>161</v>
      </c>
    </row>
    <row r="102" s="2" customFormat="1" ht="24.15" customHeight="1">
      <c r="A102" s="41"/>
      <c r="B102" s="42"/>
      <c r="C102" s="215" t="s">
        <v>192</v>
      </c>
      <c r="D102" s="215" t="s">
        <v>163</v>
      </c>
      <c r="E102" s="216" t="s">
        <v>4086</v>
      </c>
      <c r="F102" s="217" t="s">
        <v>4087</v>
      </c>
      <c r="G102" s="218" t="s">
        <v>206</v>
      </c>
      <c r="H102" s="219">
        <v>61.18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4088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4089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641</v>
      </c>
      <c r="F104" s="238" t="s">
        <v>4090</v>
      </c>
      <c r="G104" s="236"/>
      <c r="H104" s="239">
        <v>61.18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77</v>
      </c>
      <c r="AY104" s="245" t="s">
        <v>161</v>
      </c>
    </row>
    <row r="105" s="2" customFormat="1" ht="21.75" customHeight="1">
      <c r="A105" s="41"/>
      <c r="B105" s="42"/>
      <c r="C105" s="215" t="s">
        <v>197</v>
      </c>
      <c r="D105" s="215" t="s">
        <v>163</v>
      </c>
      <c r="E105" s="216" t="s">
        <v>4091</v>
      </c>
      <c r="F105" s="217" t="s">
        <v>4092</v>
      </c>
      <c r="G105" s="218" t="s">
        <v>166</v>
      </c>
      <c r="H105" s="219">
        <v>131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0.00084000000000000003</v>
      </c>
      <c r="R105" s="224">
        <f>Q105*H105</f>
        <v>0.11004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4093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4094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13" customFormat="1">
      <c r="A107" s="13"/>
      <c r="B107" s="235"/>
      <c r="C107" s="236"/>
      <c r="D107" s="233" t="s">
        <v>178</v>
      </c>
      <c r="E107" s="237" t="s">
        <v>19</v>
      </c>
      <c r="F107" s="238" t="s">
        <v>1403</v>
      </c>
      <c r="G107" s="236"/>
      <c r="H107" s="239">
        <v>131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178</v>
      </c>
      <c r="AU107" s="245" t="s">
        <v>79</v>
      </c>
      <c r="AV107" s="13" t="s">
        <v>79</v>
      </c>
      <c r="AW107" s="13" t="s">
        <v>31</v>
      </c>
      <c r="AX107" s="13" t="s">
        <v>77</v>
      </c>
      <c r="AY107" s="245" t="s">
        <v>161</v>
      </c>
    </row>
    <row r="108" s="2" customFormat="1" ht="24.15" customHeight="1">
      <c r="A108" s="41"/>
      <c r="B108" s="42"/>
      <c r="C108" s="215" t="s">
        <v>203</v>
      </c>
      <c r="D108" s="215" t="s">
        <v>163</v>
      </c>
      <c r="E108" s="216" t="s">
        <v>4095</v>
      </c>
      <c r="F108" s="217" t="s">
        <v>4096</v>
      </c>
      <c r="G108" s="218" t="s">
        <v>166</v>
      </c>
      <c r="H108" s="219">
        <v>131</v>
      </c>
      <c r="I108" s="220"/>
      <c r="J108" s="221">
        <f>ROUND(I108*H108,2)</f>
        <v>0</v>
      </c>
      <c r="K108" s="217" t="s">
        <v>167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4097</v>
      </c>
    </row>
    <row r="109" s="2" customFormat="1">
      <c r="A109" s="41"/>
      <c r="B109" s="42"/>
      <c r="C109" s="43"/>
      <c r="D109" s="228" t="s">
        <v>170</v>
      </c>
      <c r="E109" s="43"/>
      <c r="F109" s="229" t="s">
        <v>4098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170</v>
      </c>
      <c r="AU109" s="20" t="s">
        <v>79</v>
      </c>
    </row>
    <row r="110" s="2" customFormat="1" ht="37.8" customHeight="1">
      <c r="A110" s="41"/>
      <c r="B110" s="42"/>
      <c r="C110" s="215" t="s">
        <v>211</v>
      </c>
      <c r="D110" s="215" t="s">
        <v>163</v>
      </c>
      <c r="E110" s="216" t="s">
        <v>670</v>
      </c>
      <c r="F110" s="217" t="s">
        <v>671</v>
      </c>
      <c r="G110" s="218" t="s">
        <v>206</v>
      </c>
      <c r="H110" s="219">
        <v>61.18</v>
      </c>
      <c r="I110" s="220"/>
      <c r="J110" s="221">
        <f>ROUND(I110*H110,2)</f>
        <v>0</v>
      </c>
      <c r="K110" s="217" t="s">
        <v>167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4099</v>
      </c>
    </row>
    <row r="111" s="2" customFormat="1">
      <c r="A111" s="41"/>
      <c r="B111" s="42"/>
      <c r="C111" s="43"/>
      <c r="D111" s="228" t="s">
        <v>170</v>
      </c>
      <c r="E111" s="43"/>
      <c r="F111" s="229" t="s">
        <v>673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170</v>
      </c>
      <c r="AU111" s="20" t="s">
        <v>79</v>
      </c>
    </row>
    <row r="112" s="13" customFormat="1">
      <c r="A112" s="13"/>
      <c r="B112" s="235"/>
      <c r="C112" s="236"/>
      <c r="D112" s="233" t="s">
        <v>178</v>
      </c>
      <c r="E112" s="237" t="s">
        <v>19</v>
      </c>
      <c r="F112" s="238" t="s">
        <v>4100</v>
      </c>
      <c r="G112" s="236"/>
      <c r="H112" s="239">
        <v>61.18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178</v>
      </c>
      <c r="AU112" s="245" t="s">
        <v>79</v>
      </c>
      <c r="AV112" s="13" t="s">
        <v>79</v>
      </c>
      <c r="AW112" s="13" t="s">
        <v>31</v>
      </c>
      <c r="AX112" s="13" t="s">
        <v>77</v>
      </c>
      <c r="AY112" s="245" t="s">
        <v>161</v>
      </c>
    </row>
    <row r="113" s="2" customFormat="1" ht="37.8" customHeight="1">
      <c r="A113" s="41"/>
      <c r="B113" s="42"/>
      <c r="C113" s="215" t="s">
        <v>222</v>
      </c>
      <c r="D113" s="215" t="s">
        <v>163</v>
      </c>
      <c r="E113" s="216" t="s">
        <v>675</v>
      </c>
      <c r="F113" s="217" t="s">
        <v>676</v>
      </c>
      <c r="G113" s="218" t="s">
        <v>206</v>
      </c>
      <c r="H113" s="219">
        <v>34.799999999999997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4101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678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4102</v>
      </c>
      <c r="G115" s="236"/>
      <c r="H115" s="239">
        <v>34.799999999999997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2" customFormat="1" ht="24.15" customHeight="1">
      <c r="A116" s="41"/>
      <c r="B116" s="42"/>
      <c r="C116" s="215" t="s">
        <v>237</v>
      </c>
      <c r="D116" s="215" t="s">
        <v>163</v>
      </c>
      <c r="E116" s="216" t="s">
        <v>2578</v>
      </c>
      <c r="F116" s="217" t="s">
        <v>2579</v>
      </c>
      <c r="G116" s="218" t="s">
        <v>206</v>
      </c>
      <c r="H116" s="219">
        <v>61.18</v>
      </c>
      <c r="I116" s="220"/>
      <c r="J116" s="221">
        <f>ROUND(I116*H116,2)</f>
        <v>0</v>
      </c>
      <c r="K116" s="217" t="s">
        <v>167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4103</v>
      </c>
    </row>
    <row r="117" s="2" customFormat="1">
      <c r="A117" s="41"/>
      <c r="B117" s="42"/>
      <c r="C117" s="43"/>
      <c r="D117" s="228" t="s">
        <v>170</v>
      </c>
      <c r="E117" s="43"/>
      <c r="F117" s="229" t="s">
        <v>2581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170</v>
      </c>
      <c r="AU117" s="20" t="s">
        <v>79</v>
      </c>
    </row>
    <row r="118" s="13" customFormat="1">
      <c r="A118" s="13"/>
      <c r="B118" s="235"/>
      <c r="C118" s="236"/>
      <c r="D118" s="233" t="s">
        <v>178</v>
      </c>
      <c r="E118" s="237" t="s">
        <v>19</v>
      </c>
      <c r="F118" s="238" t="s">
        <v>4104</v>
      </c>
      <c r="G118" s="236"/>
      <c r="H118" s="239">
        <v>61.18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31</v>
      </c>
      <c r="AX118" s="13" t="s">
        <v>77</v>
      </c>
      <c r="AY118" s="245" t="s">
        <v>161</v>
      </c>
    </row>
    <row r="119" s="2" customFormat="1" ht="24.15" customHeight="1">
      <c r="A119" s="41"/>
      <c r="B119" s="42"/>
      <c r="C119" s="215" t="s">
        <v>247</v>
      </c>
      <c r="D119" s="215" t="s">
        <v>163</v>
      </c>
      <c r="E119" s="216" t="s">
        <v>686</v>
      </c>
      <c r="F119" s="217" t="s">
        <v>501</v>
      </c>
      <c r="G119" s="218" t="s">
        <v>214</v>
      </c>
      <c r="H119" s="219">
        <v>62.640000000000001</v>
      </c>
      <c r="I119" s="220"/>
      <c r="J119" s="221">
        <f>ROUND(I119*H119,2)</f>
        <v>0</v>
      </c>
      <c r="K119" s="217" t="s">
        <v>167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4105</v>
      </c>
    </row>
    <row r="120" s="2" customFormat="1">
      <c r="A120" s="41"/>
      <c r="B120" s="42"/>
      <c r="C120" s="43"/>
      <c r="D120" s="228" t="s">
        <v>170</v>
      </c>
      <c r="E120" s="43"/>
      <c r="F120" s="229" t="s">
        <v>688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170</v>
      </c>
      <c r="AU120" s="20" t="s">
        <v>79</v>
      </c>
    </row>
    <row r="121" s="13" customFormat="1">
      <c r="A121" s="13"/>
      <c r="B121" s="235"/>
      <c r="C121" s="236"/>
      <c r="D121" s="233" t="s">
        <v>178</v>
      </c>
      <c r="E121" s="237" t="s">
        <v>4057</v>
      </c>
      <c r="F121" s="238" t="s">
        <v>4106</v>
      </c>
      <c r="G121" s="236"/>
      <c r="H121" s="239">
        <v>34.799999999999997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77</v>
      </c>
      <c r="AY121" s="245" t="s">
        <v>161</v>
      </c>
    </row>
    <row r="122" s="13" customFormat="1">
      <c r="A122" s="13"/>
      <c r="B122" s="235"/>
      <c r="C122" s="236"/>
      <c r="D122" s="233" t="s">
        <v>178</v>
      </c>
      <c r="E122" s="236"/>
      <c r="F122" s="238" t="s">
        <v>4107</v>
      </c>
      <c r="G122" s="236"/>
      <c r="H122" s="239">
        <v>62.640000000000001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4</v>
      </c>
      <c r="AX122" s="13" t="s">
        <v>77</v>
      </c>
      <c r="AY122" s="245" t="s">
        <v>161</v>
      </c>
    </row>
    <row r="123" s="2" customFormat="1" ht="24.15" customHeight="1">
      <c r="A123" s="41"/>
      <c r="B123" s="42"/>
      <c r="C123" s="215" t="s">
        <v>253</v>
      </c>
      <c r="D123" s="215" t="s">
        <v>163</v>
      </c>
      <c r="E123" s="216" t="s">
        <v>2586</v>
      </c>
      <c r="F123" s="217" t="s">
        <v>2587</v>
      </c>
      <c r="G123" s="218" t="s">
        <v>206</v>
      </c>
      <c r="H123" s="219">
        <v>26.379999999999999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4108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2589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2560</v>
      </c>
      <c r="F125" s="238" t="s">
        <v>4109</v>
      </c>
      <c r="G125" s="236"/>
      <c r="H125" s="239">
        <v>26.379999999999999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2" customFormat="1" ht="37.8" customHeight="1">
      <c r="A126" s="41"/>
      <c r="B126" s="42"/>
      <c r="C126" s="215" t="s">
        <v>262</v>
      </c>
      <c r="D126" s="215" t="s">
        <v>163</v>
      </c>
      <c r="E126" s="216" t="s">
        <v>2591</v>
      </c>
      <c r="F126" s="217" t="s">
        <v>2592</v>
      </c>
      <c r="G126" s="218" t="s">
        <v>206</v>
      </c>
      <c r="H126" s="219">
        <v>27.399999999999999</v>
      </c>
      <c r="I126" s="220"/>
      <c r="J126" s="221">
        <f>ROUND(I126*H126,2)</f>
        <v>0</v>
      </c>
      <c r="K126" s="217" t="s">
        <v>167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4110</v>
      </c>
    </row>
    <row r="127" s="2" customFormat="1">
      <c r="A127" s="41"/>
      <c r="B127" s="42"/>
      <c r="C127" s="43"/>
      <c r="D127" s="228" t="s">
        <v>170</v>
      </c>
      <c r="E127" s="43"/>
      <c r="F127" s="229" t="s">
        <v>2594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79</v>
      </c>
    </row>
    <row r="128" s="13" customFormat="1">
      <c r="A128" s="13"/>
      <c r="B128" s="235"/>
      <c r="C128" s="236"/>
      <c r="D128" s="233" t="s">
        <v>178</v>
      </c>
      <c r="E128" s="237" t="s">
        <v>4054</v>
      </c>
      <c r="F128" s="238" t="s">
        <v>4056</v>
      </c>
      <c r="G128" s="236"/>
      <c r="H128" s="239">
        <v>27.399999999999999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79</v>
      </c>
      <c r="AV128" s="13" t="s">
        <v>79</v>
      </c>
      <c r="AW128" s="13" t="s">
        <v>31</v>
      </c>
      <c r="AX128" s="13" t="s">
        <v>77</v>
      </c>
      <c r="AY128" s="245" t="s">
        <v>161</v>
      </c>
    </row>
    <row r="129" s="2" customFormat="1" ht="16.5" customHeight="1">
      <c r="A129" s="41"/>
      <c r="B129" s="42"/>
      <c r="C129" s="271" t="s">
        <v>268</v>
      </c>
      <c r="D129" s="271" t="s">
        <v>715</v>
      </c>
      <c r="E129" s="272" t="s">
        <v>2596</v>
      </c>
      <c r="F129" s="273" t="s">
        <v>2597</v>
      </c>
      <c r="G129" s="274" t="s">
        <v>214</v>
      </c>
      <c r="H129" s="275">
        <v>54.799999999999997</v>
      </c>
      <c r="I129" s="276"/>
      <c r="J129" s="277">
        <f>ROUND(I129*H129,2)</f>
        <v>0</v>
      </c>
      <c r="K129" s="273" t="s">
        <v>167</v>
      </c>
      <c r="L129" s="278"/>
      <c r="M129" s="279" t="s">
        <v>19</v>
      </c>
      <c r="N129" s="280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715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4111</v>
      </c>
    </row>
    <row r="130" s="13" customFormat="1">
      <c r="A130" s="13"/>
      <c r="B130" s="235"/>
      <c r="C130" s="236"/>
      <c r="D130" s="233" t="s">
        <v>178</v>
      </c>
      <c r="E130" s="236"/>
      <c r="F130" s="238" t="s">
        <v>4112</v>
      </c>
      <c r="G130" s="236"/>
      <c r="H130" s="239">
        <v>54.799999999999997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4</v>
      </c>
      <c r="AX130" s="13" t="s">
        <v>77</v>
      </c>
      <c r="AY130" s="245" t="s">
        <v>161</v>
      </c>
    </row>
    <row r="131" s="2" customFormat="1" ht="21.75" customHeight="1">
      <c r="A131" s="41"/>
      <c r="B131" s="42"/>
      <c r="C131" s="215" t="s">
        <v>8</v>
      </c>
      <c r="D131" s="215" t="s">
        <v>163</v>
      </c>
      <c r="E131" s="216" t="s">
        <v>2600</v>
      </c>
      <c r="F131" s="217" t="s">
        <v>2601</v>
      </c>
      <c r="G131" s="218" t="s">
        <v>206</v>
      </c>
      <c r="H131" s="219">
        <v>4.4000000000000004</v>
      </c>
      <c r="I131" s="220"/>
      <c r="J131" s="221">
        <f>ROUND(I131*H131,2)</f>
        <v>0</v>
      </c>
      <c r="K131" s="217" t="s">
        <v>167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4113</v>
      </c>
    </row>
    <row r="132" s="2" customFormat="1">
      <c r="A132" s="41"/>
      <c r="B132" s="42"/>
      <c r="C132" s="43"/>
      <c r="D132" s="228" t="s">
        <v>170</v>
      </c>
      <c r="E132" s="43"/>
      <c r="F132" s="229" t="s">
        <v>2603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170</v>
      </c>
      <c r="AU132" s="20" t="s">
        <v>79</v>
      </c>
    </row>
    <row r="133" s="13" customFormat="1">
      <c r="A133" s="13"/>
      <c r="B133" s="235"/>
      <c r="C133" s="236"/>
      <c r="D133" s="233" t="s">
        <v>178</v>
      </c>
      <c r="E133" s="237" t="s">
        <v>2549</v>
      </c>
      <c r="F133" s="238" t="s">
        <v>4053</v>
      </c>
      <c r="G133" s="236"/>
      <c r="H133" s="239">
        <v>4.4000000000000004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178</v>
      </c>
      <c r="AU133" s="245" t="s">
        <v>79</v>
      </c>
      <c r="AV133" s="13" t="s">
        <v>79</v>
      </c>
      <c r="AW133" s="13" t="s">
        <v>31</v>
      </c>
      <c r="AX133" s="13" t="s">
        <v>77</v>
      </c>
      <c r="AY133" s="245" t="s">
        <v>161</v>
      </c>
    </row>
    <row r="134" s="12" customFormat="1" ht="22.8" customHeight="1">
      <c r="A134" s="12"/>
      <c r="B134" s="199"/>
      <c r="C134" s="200"/>
      <c r="D134" s="201" t="s">
        <v>68</v>
      </c>
      <c r="E134" s="213" t="s">
        <v>192</v>
      </c>
      <c r="F134" s="213" t="s">
        <v>4114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SUM(P135:P156)</f>
        <v>0</v>
      </c>
      <c r="Q134" s="207"/>
      <c r="R134" s="208">
        <f>SUM(R135:R156)</f>
        <v>0.87485999999999997</v>
      </c>
      <c r="S134" s="207"/>
      <c r="T134" s="209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77</v>
      </c>
      <c r="AT134" s="211" t="s">
        <v>68</v>
      </c>
      <c r="AU134" s="211" t="s">
        <v>77</v>
      </c>
      <c r="AY134" s="210" t="s">
        <v>161</v>
      </c>
      <c r="BK134" s="212">
        <f>SUM(BK135:BK156)</f>
        <v>0</v>
      </c>
    </row>
    <row r="135" s="2" customFormat="1" ht="24.15" customHeight="1">
      <c r="A135" s="41"/>
      <c r="B135" s="42"/>
      <c r="C135" s="215" t="s">
        <v>279</v>
      </c>
      <c r="D135" s="215" t="s">
        <v>163</v>
      </c>
      <c r="E135" s="216" t="s">
        <v>4115</v>
      </c>
      <c r="F135" s="217" t="s">
        <v>4116</v>
      </c>
      <c r="G135" s="218" t="s">
        <v>166</v>
      </c>
      <c r="H135" s="219">
        <v>3</v>
      </c>
      <c r="I135" s="220"/>
      <c r="J135" s="221">
        <f>ROUND(I135*H135,2)</f>
        <v>0</v>
      </c>
      <c r="K135" s="217" t="s">
        <v>167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4117</v>
      </c>
    </row>
    <row r="136" s="2" customFormat="1">
      <c r="A136" s="41"/>
      <c r="B136" s="42"/>
      <c r="C136" s="43"/>
      <c r="D136" s="228" t="s">
        <v>170</v>
      </c>
      <c r="E136" s="43"/>
      <c r="F136" s="229" t="s">
        <v>4118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170</v>
      </c>
      <c r="AU136" s="20" t="s">
        <v>79</v>
      </c>
    </row>
    <row r="137" s="2" customFormat="1">
      <c r="A137" s="41"/>
      <c r="B137" s="42"/>
      <c r="C137" s="43"/>
      <c r="D137" s="233" t="s">
        <v>176</v>
      </c>
      <c r="E137" s="43"/>
      <c r="F137" s="234" t="s">
        <v>4119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176</v>
      </c>
      <c r="AU137" s="20" t="s">
        <v>79</v>
      </c>
    </row>
    <row r="138" s="2" customFormat="1" ht="24.15" customHeight="1">
      <c r="A138" s="41"/>
      <c r="B138" s="42"/>
      <c r="C138" s="215" t="s">
        <v>293</v>
      </c>
      <c r="D138" s="215" t="s">
        <v>163</v>
      </c>
      <c r="E138" s="216" t="s">
        <v>4120</v>
      </c>
      <c r="F138" s="217" t="s">
        <v>4121</v>
      </c>
      <c r="G138" s="218" t="s">
        <v>166</v>
      </c>
      <c r="H138" s="219">
        <v>16.600000000000001</v>
      </c>
      <c r="I138" s="220"/>
      <c r="J138" s="221">
        <f>ROUND(I138*H138,2)</f>
        <v>0</v>
      </c>
      <c r="K138" s="217" t="s">
        <v>167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4122</v>
      </c>
    </row>
    <row r="139" s="2" customFormat="1">
      <c r="A139" s="41"/>
      <c r="B139" s="42"/>
      <c r="C139" s="43"/>
      <c r="D139" s="228" t="s">
        <v>170</v>
      </c>
      <c r="E139" s="43"/>
      <c r="F139" s="229" t="s">
        <v>4123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170</v>
      </c>
      <c r="AU139" s="20" t="s">
        <v>79</v>
      </c>
    </row>
    <row r="140" s="2" customFormat="1">
      <c r="A140" s="41"/>
      <c r="B140" s="42"/>
      <c r="C140" s="43"/>
      <c r="D140" s="233" t="s">
        <v>176</v>
      </c>
      <c r="E140" s="43"/>
      <c r="F140" s="234" t="s">
        <v>4124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176</v>
      </c>
      <c r="AU140" s="20" t="s">
        <v>79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4125</v>
      </c>
      <c r="G141" s="236"/>
      <c r="H141" s="239">
        <v>16.600000000000001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77</v>
      </c>
      <c r="AY141" s="245" t="s">
        <v>161</v>
      </c>
    </row>
    <row r="142" s="2" customFormat="1" ht="24.15" customHeight="1">
      <c r="A142" s="41"/>
      <c r="B142" s="42"/>
      <c r="C142" s="215" t="s">
        <v>299</v>
      </c>
      <c r="D142" s="215" t="s">
        <v>163</v>
      </c>
      <c r="E142" s="216" t="s">
        <v>4126</v>
      </c>
      <c r="F142" s="217" t="s">
        <v>4127</v>
      </c>
      <c r="G142" s="218" t="s">
        <v>166</v>
      </c>
      <c r="H142" s="219">
        <v>13.6</v>
      </c>
      <c r="I142" s="220"/>
      <c r="J142" s="221">
        <f>ROUND(I142*H142,2)</f>
        <v>0</v>
      </c>
      <c r="K142" s="217" t="s">
        <v>167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4128</v>
      </c>
    </row>
    <row r="143" s="2" customFormat="1">
      <c r="A143" s="41"/>
      <c r="B143" s="42"/>
      <c r="C143" s="43"/>
      <c r="D143" s="228" t="s">
        <v>170</v>
      </c>
      <c r="E143" s="43"/>
      <c r="F143" s="229" t="s">
        <v>4129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170</v>
      </c>
      <c r="AU143" s="20" t="s">
        <v>79</v>
      </c>
    </row>
    <row r="144" s="2" customFormat="1">
      <c r="A144" s="41"/>
      <c r="B144" s="42"/>
      <c r="C144" s="43"/>
      <c r="D144" s="233" t="s">
        <v>176</v>
      </c>
      <c r="E144" s="43"/>
      <c r="F144" s="234" t="s">
        <v>4130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176</v>
      </c>
      <c r="AU144" s="20" t="s">
        <v>79</v>
      </c>
    </row>
    <row r="145" s="13" customFormat="1">
      <c r="A145" s="13"/>
      <c r="B145" s="235"/>
      <c r="C145" s="236"/>
      <c r="D145" s="233" t="s">
        <v>178</v>
      </c>
      <c r="E145" s="237" t="s">
        <v>19</v>
      </c>
      <c r="F145" s="238" t="s">
        <v>4081</v>
      </c>
      <c r="G145" s="236"/>
      <c r="H145" s="239">
        <v>13.6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178</v>
      </c>
      <c r="AU145" s="245" t="s">
        <v>79</v>
      </c>
      <c r="AV145" s="13" t="s">
        <v>79</v>
      </c>
      <c r="AW145" s="13" t="s">
        <v>31</v>
      </c>
      <c r="AX145" s="13" t="s">
        <v>77</v>
      </c>
      <c r="AY145" s="245" t="s">
        <v>161</v>
      </c>
    </row>
    <row r="146" s="2" customFormat="1" ht="24.15" customHeight="1">
      <c r="A146" s="41"/>
      <c r="B146" s="42"/>
      <c r="C146" s="215" t="s">
        <v>311</v>
      </c>
      <c r="D146" s="215" t="s">
        <v>163</v>
      </c>
      <c r="E146" s="216" t="s">
        <v>4131</v>
      </c>
      <c r="F146" s="217" t="s">
        <v>4132</v>
      </c>
      <c r="G146" s="218" t="s">
        <v>166</v>
      </c>
      <c r="H146" s="219">
        <v>13.6</v>
      </c>
      <c r="I146" s="220"/>
      <c r="J146" s="221">
        <f>ROUND(I146*H146,2)</f>
        <v>0</v>
      </c>
      <c r="K146" s="217" t="s">
        <v>167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4133</v>
      </c>
    </row>
    <row r="147" s="2" customFormat="1">
      <c r="A147" s="41"/>
      <c r="B147" s="42"/>
      <c r="C147" s="43"/>
      <c r="D147" s="228" t="s">
        <v>170</v>
      </c>
      <c r="E147" s="43"/>
      <c r="F147" s="229" t="s">
        <v>4134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79</v>
      </c>
    </row>
    <row r="148" s="2" customFormat="1" ht="24.15" customHeight="1">
      <c r="A148" s="41"/>
      <c r="B148" s="42"/>
      <c r="C148" s="215" t="s">
        <v>317</v>
      </c>
      <c r="D148" s="215" t="s">
        <v>163</v>
      </c>
      <c r="E148" s="216" t="s">
        <v>4135</v>
      </c>
      <c r="F148" s="217" t="s">
        <v>4136</v>
      </c>
      <c r="G148" s="218" t="s">
        <v>166</v>
      </c>
      <c r="H148" s="219">
        <v>13.6</v>
      </c>
      <c r="I148" s="220"/>
      <c r="J148" s="221">
        <f>ROUND(I148*H148,2)</f>
        <v>0</v>
      </c>
      <c r="K148" s="217" t="s">
        <v>167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4137</v>
      </c>
    </row>
    <row r="149" s="2" customFormat="1">
      <c r="A149" s="41"/>
      <c r="B149" s="42"/>
      <c r="C149" s="43"/>
      <c r="D149" s="228" t="s">
        <v>170</v>
      </c>
      <c r="E149" s="43"/>
      <c r="F149" s="229" t="s">
        <v>4138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170</v>
      </c>
      <c r="AU149" s="20" t="s">
        <v>79</v>
      </c>
    </row>
    <row r="150" s="2" customFormat="1">
      <c r="A150" s="41"/>
      <c r="B150" s="42"/>
      <c r="C150" s="43"/>
      <c r="D150" s="233" t="s">
        <v>176</v>
      </c>
      <c r="E150" s="43"/>
      <c r="F150" s="234" t="s">
        <v>4139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176</v>
      </c>
      <c r="AU150" s="20" t="s">
        <v>79</v>
      </c>
    </row>
    <row r="151" s="2" customFormat="1" ht="24.15" customHeight="1">
      <c r="A151" s="41"/>
      <c r="B151" s="42"/>
      <c r="C151" s="215" t="s">
        <v>7</v>
      </c>
      <c r="D151" s="215" t="s">
        <v>163</v>
      </c>
      <c r="E151" s="216" t="s">
        <v>4140</v>
      </c>
      <c r="F151" s="217" t="s">
        <v>4141</v>
      </c>
      <c r="G151" s="218" t="s">
        <v>166</v>
      </c>
      <c r="H151" s="219">
        <v>13.6</v>
      </c>
      <c r="I151" s="220"/>
      <c r="J151" s="221">
        <f>ROUND(I151*H151,2)</f>
        <v>0</v>
      </c>
      <c r="K151" s="217" t="s">
        <v>167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4142</v>
      </c>
    </row>
    <row r="152" s="2" customFormat="1">
      <c r="A152" s="41"/>
      <c r="B152" s="42"/>
      <c r="C152" s="43"/>
      <c r="D152" s="228" t="s">
        <v>170</v>
      </c>
      <c r="E152" s="43"/>
      <c r="F152" s="229" t="s">
        <v>4143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170</v>
      </c>
      <c r="AU152" s="20" t="s">
        <v>79</v>
      </c>
    </row>
    <row r="153" s="2" customFormat="1" ht="37.8" customHeight="1">
      <c r="A153" s="41"/>
      <c r="B153" s="42"/>
      <c r="C153" s="215" t="s">
        <v>332</v>
      </c>
      <c r="D153" s="215" t="s">
        <v>163</v>
      </c>
      <c r="E153" s="216" t="s">
        <v>4144</v>
      </c>
      <c r="F153" s="217" t="s">
        <v>4145</v>
      </c>
      <c r="G153" s="218" t="s">
        <v>166</v>
      </c>
      <c r="H153" s="219">
        <v>3</v>
      </c>
      <c r="I153" s="220"/>
      <c r="J153" s="221">
        <f>ROUND(I153*H153,2)</f>
        <v>0</v>
      </c>
      <c r="K153" s="217" t="s">
        <v>167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0.11162</v>
      </c>
      <c r="R153" s="224">
        <f>Q153*H153</f>
        <v>0.33485999999999999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79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4146</v>
      </c>
    </row>
    <row r="154" s="2" customFormat="1">
      <c r="A154" s="41"/>
      <c r="B154" s="42"/>
      <c r="C154" s="43"/>
      <c r="D154" s="228" t="s">
        <v>170</v>
      </c>
      <c r="E154" s="43"/>
      <c r="F154" s="229" t="s">
        <v>4147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170</v>
      </c>
      <c r="AU154" s="20" t="s">
        <v>79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180</v>
      </c>
      <c r="G155" s="236"/>
      <c r="H155" s="239">
        <v>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79</v>
      </c>
      <c r="AV155" s="13" t="s">
        <v>79</v>
      </c>
      <c r="AW155" s="13" t="s">
        <v>31</v>
      </c>
      <c r="AX155" s="13" t="s">
        <v>77</v>
      </c>
      <c r="AY155" s="245" t="s">
        <v>161</v>
      </c>
    </row>
    <row r="156" s="2" customFormat="1" ht="16.5" customHeight="1">
      <c r="A156" s="41"/>
      <c r="B156" s="42"/>
      <c r="C156" s="271" t="s">
        <v>337</v>
      </c>
      <c r="D156" s="271" t="s">
        <v>715</v>
      </c>
      <c r="E156" s="272" t="s">
        <v>4148</v>
      </c>
      <c r="F156" s="273" t="s">
        <v>4149</v>
      </c>
      <c r="G156" s="274" t="s">
        <v>166</v>
      </c>
      <c r="H156" s="275">
        <v>3</v>
      </c>
      <c r="I156" s="276"/>
      <c r="J156" s="277">
        <f>ROUND(I156*H156,2)</f>
        <v>0</v>
      </c>
      <c r="K156" s="273" t="s">
        <v>167</v>
      </c>
      <c r="L156" s="278"/>
      <c r="M156" s="279" t="s">
        <v>19</v>
      </c>
      <c r="N156" s="280" t="s">
        <v>40</v>
      </c>
      <c r="O156" s="87"/>
      <c r="P156" s="224">
        <f>O156*H156</f>
        <v>0</v>
      </c>
      <c r="Q156" s="224">
        <v>0.17999999999999999</v>
      </c>
      <c r="R156" s="224">
        <f>Q156*H156</f>
        <v>0.54000000000000004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715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4150</v>
      </c>
    </row>
    <row r="157" s="12" customFormat="1" ht="22.8" customHeight="1">
      <c r="A157" s="12"/>
      <c r="B157" s="199"/>
      <c r="C157" s="200"/>
      <c r="D157" s="201" t="s">
        <v>68</v>
      </c>
      <c r="E157" s="213" t="s">
        <v>211</v>
      </c>
      <c r="F157" s="213" t="s">
        <v>4151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SUM(P158:P191)</f>
        <v>0</v>
      </c>
      <c r="Q157" s="207"/>
      <c r="R157" s="208">
        <f>SUM(R158:R191)</f>
        <v>0</v>
      </c>
      <c r="S157" s="207"/>
      <c r="T157" s="209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77</v>
      </c>
      <c r="AT157" s="211" t="s">
        <v>68</v>
      </c>
      <c r="AU157" s="211" t="s">
        <v>77</v>
      </c>
      <c r="AY157" s="210" t="s">
        <v>161</v>
      </c>
      <c r="BK157" s="212">
        <f>SUM(BK158:BK191)</f>
        <v>0</v>
      </c>
    </row>
    <row r="158" s="2" customFormat="1" ht="16.5" customHeight="1">
      <c r="A158" s="41"/>
      <c r="B158" s="42"/>
      <c r="C158" s="215" t="s">
        <v>343</v>
      </c>
      <c r="D158" s="215" t="s">
        <v>163</v>
      </c>
      <c r="E158" s="216" t="s">
        <v>4152</v>
      </c>
      <c r="F158" s="217" t="s">
        <v>4153</v>
      </c>
      <c r="G158" s="218" t="s">
        <v>206</v>
      </c>
      <c r="H158" s="219">
        <v>0.5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469</v>
      </c>
    </row>
    <row r="159" s="2" customFormat="1" ht="16.5" customHeight="1">
      <c r="A159" s="41"/>
      <c r="B159" s="42"/>
      <c r="C159" s="215" t="s">
        <v>353</v>
      </c>
      <c r="D159" s="215" t="s">
        <v>163</v>
      </c>
      <c r="E159" s="216" t="s">
        <v>2678</v>
      </c>
      <c r="F159" s="217" t="s">
        <v>2679</v>
      </c>
      <c r="G159" s="218" t="s">
        <v>189</v>
      </c>
      <c r="H159" s="219">
        <v>43.700000000000003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481</v>
      </c>
    </row>
    <row r="160" s="2" customFormat="1" ht="16.5" customHeight="1">
      <c r="A160" s="41"/>
      <c r="B160" s="42"/>
      <c r="C160" s="215" t="s">
        <v>359</v>
      </c>
      <c r="D160" s="215" t="s">
        <v>163</v>
      </c>
      <c r="E160" s="216" t="s">
        <v>4154</v>
      </c>
      <c r="F160" s="217" t="s">
        <v>4155</v>
      </c>
      <c r="G160" s="218" t="s">
        <v>387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493</v>
      </c>
    </row>
    <row r="161" s="2" customFormat="1" ht="16.5" customHeight="1">
      <c r="A161" s="41"/>
      <c r="B161" s="42"/>
      <c r="C161" s="215" t="s">
        <v>368</v>
      </c>
      <c r="D161" s="215" t="s">
        <v>163</v>
      </c>
      <c r="E161" s="216" t="s">
        <v>4156</v>
      </c>
      <c r="F161" s="217" t="s">
        <v>4157</v>
      </c>
      <c r="G161" s="218" t="s">
        <v>387</v>
      </c>
      <c r="H161" s="219">
        <v>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505</v>
      </c>
    </row>
    <row r="162" s="2" customFormat="1" ht="16.5" customHeight="1">
      <c r="A162" s="41"/>
      <c r="B162" s="42"/>
      <c r="C162" s="215" t="s">
        <v>375</v>
      </c>
      <c r="D162" s="215" t="s">
        <v>163</v>
      </c>
      <c r="E162" s="216" t="s">
        <v>4158</v>
      </c>
      <c r="F162" s="217" t="s">
        <v>4159</v>
      </c>
      <c r="G162" s="218" t="s">
        <v>387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519</v>
      </c>
    </row>
    <row r="163" s="2" customFormat="1" ht="16.5" customHeight="1">
      <c r="A163" s="41"/>
      <c r="B163" s="42"/>
      <c r="C163" s="215" t="s">
        <v>384</v>
      </c>
      <c r="D163" s="215" t="s">
        <v>163</v>
      </c>
      <c r="E163" s="216" t="s">
        <v>4160</v>
      </c>
      <c r="F163" s="217" t="s">
        <v>4161</v>
      </c>
      <c r="G163" s="218" t="s">
        <v>189</v>
      </c>
      <c r="H163" s="219">
        <v>43.700000000000003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538</v>
      </c>
    </row>
    <row r="164" s="2" customFormat="1" ht="16.5" customHeight="1">
      <c r="A164" s="41"/>
      <c r="B164" s="42"/>
      <c r="C164" s="215" t="s">
        <v>391</v>
      </c>
      <c r="D164" s="215" t="s">
        <v>163</v>
      </c>
      <c r="E164" s="216" t="s">
        <v>4162</v>
      </c>
      <c r="F164" s="217" t="s">
        <v>4163</v>
      </c>
      <c r="G164" s="218" t="s">
        <v>189</v>
      </c>
      <c r="H164" s="219">
        <v>45.700000000000003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553</v>
      </c>
    </row>
    <row r="165" s="2" customFormat="1" ht="16.5" customHeight="1">
      <c r="A165" s="41"/>
      <c r="B165" s="42"/>
      <c r="C165" s="215" t="s">
        <v>397</v>
      </c>
      <c r="D165" s="215" t="s">
        <v>163</v>
      </c>
      <c r="E165" s="216" t="s">
        <v>4164</v>
      </c>
      <c r="F165" s="217" t="s">
        <v>4165</v>
      </c>
      <c r="G165" s="218" t="s">
        <v>387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569</v>
      </c>
    </row>
    <row r="166" s="2" customFormat="1" ht="16.5" customHeight="1">
      <c r="A166" s="41"/>
      <c r="B166" s="42"/>
      <c r="C166" s="215" t="s">
        <v>406</v>
      </c>
      <c r="D166" s="215" t="s">
        <v>163</v>
      </c>
      <c r="E166" s="216" t="s">
        <v>2614</v>
      </c>
      <c r="F166" s="217" t="s">
        <v>2615</v>
      </c>
      <c r="G166" s="218" t="s">
        <v>387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591</v>
      </c>
    </row>
    <row r="167" s="2" customFormat="1" ht="16.5" customHeight="1">
      <c r="A167" s="41"/>
      <c r="B167" s="42"/>
      <c r="C167" s="215" t="s">
        <v>412</v>
      </c>
      <c r="D167" s="215" t="s">
        <v>163</v>
      </c>
      <c r="E167" s="216" t="s">
        <v>4166</v>
      </c>
      <c r="F167" s="217" t="s">
        <v>4167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991</v>
      </c>
    </row>
    <row r="168" s="2" customFormat="1" ht="16.5" customHeight="1">
      <c r="A168" s="41"/>
      <c r="B168" s="42"/>
      <c r="C168" s="215" t="s">
        <v>421</v>
      </c>
      <c r="D168" s="215" t="s">
        <v>163</v>
      </c>
      <c r="E168" s="216" t="s">
        <v>4168</v>
      </c>
      <c r="F168" s="217" t="s">
        <v>4169</v>
      </c>
      <c r="G168" s="218" t="s">
        <v>387</v>
      </c>
      <c r="H168" s="219">
        <v>4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1005</v>
      </c>
    </row>
    <row r="169" s="2" customFormat="1" ht="16.5" customHeight="1">
      <c r="A169" s="41"/>
      <c r="B169" s="42"/>
      <c r="C169" s="215" t="s">
        <v>427</v>
      </c>
      <c r="D169" s="215" t="s">
        <v>163</v>
      </c>
      <c r="E169" s="216" t="s">
        <v>4170</v>
      </c>
      <c r="F169" s="217" t="s">
        <v>4171</v>
      </c>
      <c r="G169" s="218" t="s">
        <v>387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1015</v>
      </c>
    </row>
    <row r="170" s="2" customFormat="1" ht="16.5" customHeight="1">
      <c r="A170" s="41"/>
      <c r="B170" s="42"/>
      <c r="C170" s="215" t="s">
        <v>433</v>
      </c>
      <c r="D170" s="215" t="s">
        <v>163</v>
      </c>
      <c r="E170" s="216" t="s">
        <v>4172</v>
      </c>
      <c r="F170" s="217" t="s">
        <v>4173</v>
      </c>
      <c r="G170" s="218" t="s">
        <v>189</v>
      </c>
      <c r="H170" s="219">
        <v>43.700000000000003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1028</v>
      </c>
    </row>
    <row r="171" s="2" customFormat="1" ht="16.5" customHeight="1">
      <c r="A171" s="41"/>
      <c r="B171" s="42"/>
      <c r="C171" s="215" t="s">
        <v>440</v>
      </c>
      <c r="D171" s="215" t="s">
        <v>163</v>
      </c>
      <c r="E171" s="216" t="s">
        <v>4174</v>
      </c>
      <c r="F171" s="217" t="s">
        <v>4175</v>
      </c>
      <c r="G171" s="218" t="s">
        <v>387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1044</v>
      </c>
    </row>
    <row r="172" s="2" customFormat="1" ht="16.5" customHeight="1">
      <c r="A172" s="41"/>
      <c r="B172" s="42"/>
      <c r="C172" s="215" t="s">
        <v>447</v>
      </c>
      <c r="D172" s="215" t="s">
        <v>163</v>
      </c>
      <c r="E172" s="216" t="s">
        <v>4176</v>
      </c>
      <c r="F172" s="217" t="s">
        <v>4177</v>
      </c>
      <c r="G172" s="218" t="s">
        <v>387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1056</v>
      </c>
    </row>
    <row r="173" s="2" customFormat="1" ht="16.5" customHeight="1">
      <c r="A173" s="41"/>
      <c r="B173" s="42"/>
      <c r="C173" s="215" t="s">
        <v>453</v>
      </c>
      <c r="D173" s="215" t="s">
        <v>163</v>
      </c>
      <c r="E173" s="216" t="s">
        <v>4178</v>
      </c>
      <c r="F173" s="217" t="s">
        <v>4179</v>
      </c>
      <c r="G173" s="218" t="s">
        <v>532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1068</v>
      </c>
    </row>
    <row r="174" s="2" customFormat="1" ht="16.5" customHeight="1">
      <c r="A174" s="41"/>
      <c r="B174" s="42"/>
      <c r="C174" s="215" t="s">
        <v>458</v>
      </c>
      <c r="D174" s="215" t="s">
        <v>163</v>
      </c>
      <c r="E174" s="216" t="s">
        <v>4180</v>
      </c>
      <c r="F174" s="217" t="s">
        <v>4181</v>
      </c>
      <c r="G174" s="218" t="s">
        <v>387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1079</v>
      </c>
    </row>
    <row r="175" s="2" customFormat="1" ht="16.5" customHeight="1">
      <c r="A175" s="41"/>
      <c r="B175" s="42"/>
      <c r="C175" s="215" t="s">
        <v>465</v>
      </c>
      <c r="D175" s="215" t="s">
        <v>163</v>
      </c>
      <c r="E175" s="216" t="s">
        <v>4182</v>
      </c>
      <c r="F175" s="217" t="s">
        <v>4183</v>
      </c>
      <c r="G175" s="218" t="s">
        <v>189</v>
      </c>
      <c r="H175" s="219">
        <v>43.700000000000003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1089</v>
      </c>
    </row>
    <row r="176" s="2" customFormat="1" ht="16.5" customHeight="1">
      <c r="A176" s="41"/>
      <c r="B176" s="42"/>
      <c r="C176" s="215" t="s">
        <v>469</v>
      </c>
      <c r="D176" s="215" t="s">
        <v>163</v>
      </c>
      <c r="E176" s="216" t="s">
        <v>4184</v>
      </c>
      <c r="F176" s="217" t="s">
        <v>4185</v>
      </c>
      <c r="G176" s="218" t="s">
        <v>532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1100</v>
      </c>
    </row>
    <row r="177" s="2" customFormat="1" ht="16.5" customHeight="1">
      <c r="A177" s="41"/>
      <c r="B177" s="42"/>
      <c r="C177" s="215" t="s">
        <v>475</v>
      </c>
      <c r="D177" s="215" t="s">
        <v>163</v>
      </c>
      <c r="E177" s="216" t="s">
        <v>4186</v>
      </c>
      <c r="F177" s="217" t="s">
        <v>4187</v>
      </c>
      <c r="G177" s="218" t="s">
        <v>532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1110</v>
      </c>
    </row>
    <row r="178" s="2" customFormat="1" ht="16.5" customHeight="1">
      <c r="A178" s="41"/>
      <c r="B178" s="42"/>
      <c r="C178" s="215" t="s">
        <v>481</v>
      </c>
      <c r="D178" s="215" t="s">
        <v>163</v>
      </c>
      <c r="E178" s="216" t="s">
        <v>4188</v>
      </c>
      <c r="F178" s="217" t="s">
        <v>4189</v>
      </c>
      <c r="G178" s="218" t="s">
        <v>189</v>
      </c>
      <c r="H178" s="219">
        <v>46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1120</v>
      </c>
    </row>
    <row r="179" s="2" customFormat="1" ht="16.5" customHeight="1">
      <c r="A179" s="41"/>
      <c r="B179" s="42"/>
      <c r="C179" s="215" t="s">
        <v>487</v>
      </c>
      <c r="D179" s="215" t="s">
        <v>163</v>
      </c>
      <c r="E179" s="216" t="s">
        <v>4190</v>
      </c>
      <c r="F179" s="217" t="s">
        <v>4191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1130</v>
      </c>
    </row>
    <row r="180" s="2" customFormat="1" ht="16.5" customHeight="1">
      <c r="A180" s="41"/>
      <c r="B180" s="42"/>
      <c r="C180" s="215" t="s">
        <v>493</v>
      </c>
      <c r="D180" s="215" t="s">
        <v>163</v>
      </c>
      <c r="E180" s="216" t="s">
        <v>4192</v>
      </c>
      <c r="F180" s="217" t="s">
        <v>4193</v>
      </c>
      <c r="G180" s="218" t="s">
        <v>387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1140</v>
      </c>
    </row>
    <row r="181" s="2" customFormat="1" ht="16.5" customHeight="1">
      <c r="A181" s="41"/>
      <c r="B181" s="42"/>
      <c r="C181" s="215" t="s">
        <v>499</v>
      </c>
      <c r="D181" s="215" t="s">
        <v>163</v>
      </c>
      <c r="E181" s="216" t="s">
        <v>4194</v>
      </c>
      <c r="F181" s="217" t="s">
        <v>4195</v>
      </c>
      <c r="G181" s="218" t="s">
        <v>387</v>
      </c>
      <c r="H181" s="219">
        <v>1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1151</v>
      </c>
    </row>
    <row r="182" s="2" customFormat="1" ht="16.5" customHeight="1">
      <c r="A182" s="41"/>
      <c r="B182" s="42"/>
      <c r="C182" s="215" t="s">
        <v>505</v>
      </c>
      <c r="D182" s="215" t="s">
        <v>163</v>
      </c>
      <c r="E182" s="216" t="s">
        <v>4196</v>
      </c>
      <c r="F182" s="217" t="s">
        <v>4197</v>
      </c>
      <c r="G182" s="218" t="s">
        <v>387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1163</v>
      </c>
    </row>
    <row r="183" s="2" customFormat="1" ht="16.5" customHeight="1">
      <c r="A183" s="41"/>
      <c r="B183" s="42"/>
      <c r="C183" s="215" t="s">
        <v>511</v>
      </c>
      <c r="D183" s="215" t="s">
        <v>163</v>
      </c>
      <c r="E183" s="216" t="s">
        <v>4198</v>
      </c>
      <c r="F183" s="217" t="s">
        <v>4199</v>
      </c>
      <c r="G183" s="218" t="s">
        <v>387</v>
      </c>
      <c r="H183" s="219">
        <v>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1173</v>
      </c>
    </row>
    <row r="184" s="2" customFormat="1" ht="16.5" customHeight="1">
      <c r="A184" s="41"/>
      <c r="B184" s="42"/>
      <c r="C184" s="215" t="s">
        <v>519</v>
      </c>
      <c r="D184" s="215" t="s">
        <v>163</v>
      </c>
      <c r="E184" s="216" t="s">
        <v>4200</v>
      </c>
      <c r="F184" s="217" t="s">
        <v>4201</v>
      </c>
      <c r="G184" s="218" t="s">
        <v>387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1185</v>
      </c>
    </row>
    <row r="185" s="2" customFormat="1" ht="16.5" customHeight="1">
      <c r="A185" s="41"/>
      <c r="B185" s="42"/>
      <c r="C185" s="215" t="s">
        <v>529</v>
      </c>
      <c r="D185" s="215" t="s">
        <v>163</v>
      </c>
      <c r="E185" s="216" t="s">
        <v>4202</v>
      </c>
      <c r="F185" s="217" t="s">
        <v>4203</v>
      </c>
      <c r="G185" s="218" t="s">
        <v>387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79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1196</v>
      </c>
    </row>
    <row r="186" s="2" customFormat="1" ht="16.5" customHeight="1">
      <c r="A186" s="41"/>
      <c r="B186" s="42"/>
      <c r="C186" s="215" t="s">
        <v>538</v>
      </c>
      <c r="D186" s="215" t="s">
        <v>163</v>
      </c>
      <c r="E186" s="216" t="s">
        <v>4204</v>
      </c>
      <c r="F186" s="217" t="s">
        <v>4205</v>
      </c>
      <c r="G186" s="218" t="s">
        <v>387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1208</v>
      </c>
    </row>
    <row r="187" s="2" customFormat="1" ht="16.5" customHeight="1">
      <c r="A187" s="41"/>
      <c r="B187" s="42"/>
      <c r="C187" s="215" t="s">
        <v>547</v>
      </c>
      <c r="D187" s="215" t="s">
        <v>163</v>
      </c>
      <c r="E187" s="216" t="s">
        <v>4206</v>
      </c>
      <c r="F187" s="217" t="s">
        <v>4207</v>
      </c>
      <c r="G187" s="218" t="s">
        <v>387</v>
      </c>
      <c r="H187" s="219">
        <v>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168</v>
      </c>
      <c r="AT187" s="226" t="s">
        <v>163</v>
      </c>
      <c r="AU187" s="226" t="s">
        <v>79</v>
      </c>
      <c r="AY187" s="20" t="s">
        <v>161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168</v>
      </c>
      <c r="BM187" s="226" t="s">
        <v>1220</v>
      </c>
    </row>
    <row r="188" s="2" customFormat="1" ht="16.5" customHeight="1">
      <c r="A188" s="41"/>
      <c r="B188" s="42"/>
      <c r="C188" s="215" t="s">
        <v>553</v>
      </c>
      <c r="D188" s="215" t="s">
        <v>163</v>
      </c>
      <c r="E188" s="216" t="s">
        <v>4208</v>
      </c>
      <c r="F188" s="217" t="s">
        <v>4209</v>
      </c>
      <c r="G188" s="218" t="s">
        <v>387</v>
      </c>
      <c r="H188" s="219">
        <v>2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1234</v>
      </c>
    </row>
    <row r="189" s="2" customFormat="1" ht="16.5" customHeight="1">
      <c r="A189" s="41"/>
      <c r="B189" s="42"/>
      <c r="C189" s="215" t="s">
        <v>561</v>
      </c>
      <c r="D189" s="215" t="s">
        <v>163</v>
      </c>
      <c r="E189" s="216" t="s">
        <v>4210</v>
      </c>
      <c r="F189" s="217" t="s">
        <v>4211</v>
      </c>
      <c r="G189" s="218" t="s">
        <v>387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79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1249</v>
      </c>
    </row>
    <row r="190" s="2" customFormat="1" ht="24.15" customHeight="1">
      <c r="A190" s="41"/>
      <c r="B190" s="42"/>
      <c r="C190" s="215" t="s">
        <v>569</v>
      </c>
      <c r="D190" s="215" t="s">
        <v>163</v>
      </c>
      <c r="E190" s="216" t="s">
        <v>4212</v>
      </c>
      <c r="F190" s="217" t="s">
        <v>4213</v>
      </c>
      <c r="G190" s="218" t="s">
        <v>387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168</v>
      </c>
      <c r="AT190" s="226" t="s">
        <v>163</v>
      </c>
      <c r="AU190" s="226" t="s">
        <v>79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4214</v>
      </c>
    </row>
    <row r="191" s="2" customFormat="1">
      <c r="A191" s="41"/>
      <c r="B191" s="42"/>
      <c r="C191" s="43"/>
      <c r="D191" s="233" t="s">
        <v>176</v>
      </c>
      <c r="E191" s="43"/>
      <c r="F191" s="234" t="s">
        <v>4215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176</v>
      </c>
      <c r="AU191" s="20" t="s">
        <v>79</v>
      </c>
    </row>
    <row r="192" s="12" customFormat="1" ht="22.8" customHeight="1">
      <c r="A192" s="12"/>
      <c r="B192" s="199"/>
      <c r="C192" s="200"/>
      <c r="D192" s="201" t="s">
        <v>68</v>
      </c>
      <c r="E192" s="213" t="s">
        <v>222</v>
      </c>
      <c r="F192" s="213" t="s">
        <v>246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SUM(P193:P202)</f>
        <v>0</v>
      </c>
      <c r="Q192" s="207"/>
      <c r="R192" s="208">
        <f>SUM(R193:R202)</f>
        <v>0.48274499999999992</v>
      </c>
      <c r="S192" s="207"/>
      <c r="T192" s="209">
        <f>SUM(T193:T202)</f>
        <v>2.3100000000000001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77</v>
      </c>
      <c r="AT192" s="211" t="s">
        <v>68</v>
      </c>
      <c r="AU192" s="211" t="s">
        <v>77</v>
      </c>
      <c r="AY192" s="210" t="s">
        <v>161</v>
      </c>
      <c r="BK192" s="212">
        <f>SUM(BK193:BK202)</f>
        <v>0</v>
      </c>
    </row>
    <row r="193" s="2" customFormat="1" ht="21.75" customHeight="1">
      <c r="A193" s="41"/>
      <c r="B193" s="42"/>
      <c r="C193" s="215" t="s">
        <v>579</v>
      </c>
      <c r="D193" s="215" t="s">
        <v>163</v>
      </c>
      <c r="E193" s="216" t="s">
        <v>4216</v>
      </c>
      <c r="F193" s="217" t="s">
        <v>4217</v>
      </c>
      <c r="G193" s="218" t="s">
        <v>189</v>
      </c>
      <c r="H193" s="219">
        <v>52.5</v>
      </c>
      <c r="I193" s="220"/>
      <c r="J193" s="221">
        <f>ROUND(I193*H193,2)</f>
        <v>0</v>
      </c>
      <c r="K193" s="217" t="s">
        <v>167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0.043999999999999997</v>
      </c>
      <c r="T193" s="225">
        <f>S193*H193</f>
        <v>2.3100000000000001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4218</v>
      </c>
    </row>
    <row r="194" s="2" customFormat="1">
      <c r="A194" s="41"/>
      <c r="B194" s="42"/>
      <c r="C194" s="43"/>
      <c r="D194" s="228" t="s">
        <v>170</v>
      </c>
      <c r="E194" s="43"/>
      <c r="F194" s="229" t="s">
        <v>4219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170</v>
      </c>
      <c r="AU194" s="20" t="s">
        <v>79</v>
      </c>
    </row>
    <row r="195" s="2" customFormat="1" ht="24.15" customHeight="1">
      <c r="A195" s="41"/>
      <c r="B195" s="42"/>
      <c r="C195" s="215" t="s">
        <v>591</v>
      </c>
      <c r="D195" s="215" t="s">
        <v>163</v>
      </c>
      <c r="E195" s="216" t="s">
        <v>4220</v>
      </c>
      <c r="F195" s="217" t="s">
        <v>4221</v>
      </c>
      <c r="G195" s="218" t="s">
        <v>206</v>
      </c>
      <c r="H195" s="219">
        <v>0.29999999999999999</v>
      </c>
      <c r="I195" s="220"/>
      <c r="J195" s="221">
        <f>ROUND(I195*H195,2)</f>
        <v>0</v>
      </c>
      <c r="K195" s="217" t="s">
        <v>167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1.5298499999999999</v>
      </c>
      <c r="R195" s="224">
        <f>Q195*H195</f>
        <v>0.45895499999999995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168</v>
      </c>
      <c r="AT195" s="226" t="s">
        <v>163</v>
      </c>
      <c r="AU195" s="226" t="s">
        <v>79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4222</v>
      </c>
    </row>
    <row r="196" s="2" customFormat="1">
      <c r="A196" s="41"/>
      <c r="B196" s="42"/>
      <c r="C196" s="43"/>
      <c r="D196" s="228" t="s">
        <v>170</v>
      </c>
      <c r="E196" s="43"/>
      <c r="F196" s="229" t="s">
        <v>4223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170</v>
      </c>
      <c r="AU196" s="20" t="s">
        <v>79</v>
      </c>
    </row>
    <row r="197" s="13" customFormat="1">
      <c r="A197" s="13"/>
      <c r="B197" s="235"/>
      <c r="C197" s="236"/>
      <c r="D197" s="233" t="s">
        <v>178</v>
      </c>
      <c r="E197" s="237" t="s">
        <v>19</v>
      </c>
      <c r="F197" s="238" t="s">
        <v>4224</v>
      </c>
      <c r="G197" s="236"/>
      <c r="H197" s="239">
        <v>0.29999999999999999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178</v>
      </c>
      <c r="AU197" s="245" t="s">
        <v>79</v>
      </c>
      <c r="AV197" s="13" t="s">
        <v>79</v>
      </c>
      <c r="AW197" s="13" t="s">
        <v>31</v>
      </c>
      <c r="AX197" s="13" t="s">
        <v>77</v>
      </c>
      <c r="AY197" s="245" t="s">
        <v>161</v>
      </c>
    </row>
    <row r="198" s="2" customFormat="1" ht="33" customHeight="1">
      <c r="A198" s="41"/>
      <c r="B198" s="42"/>
      <c r="C198" s="215" t="s">
        <v>986</v>
      </c>
      <c r="D198" s="215" t="s">
        <v>163</v>
      </c>
      <c r="E198" s="216" t="s">
        <v>4225</v>
      </c>
      <c r="F198" s="217" t="s">
        <v>4226</v>
      </c>
      <c r="G198" s="218" t="s">
        <v>189</v>
      </c>
      <c r="H198" s="219">
        <v>39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0.00060999999999999997</v>
      </c>
      <c r="R198" s="224">
        <f>Q198*H198</f>
        <v>0.023789999999999999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4227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4228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79</v>
      </c>
    </row>
    <row r="200" s="2" customFormat="1" ht="16.5" customHeight="1">
      <c r="A200" s="41"/>
      <c r="B200" s="42"/>
      <c r="C200" s="215" t="s">
        <v>991</v>
      </c>
      <c r="D200" s="215" t="s">
        <v>163</v>
      </c>
      <c r="E200" s="216" t="s">
        <v>4229</v>
      </c>
      <c r="F200" s="217" t="s">
        <v>4230</v>
      </c>
      <c r="G200" s="218" t="s">
        <v>189</v>
      </c>
      <c r="H200" s="219">
        <v>39</v>
      </c>
      <c r="I200" s="220"/>
      <c r="J200" s="221">
        <f>ROUND(I200*H200,2)</f>
        <v>0</v>
      </c>
      <c r="K200" s="217" t="s">
        <v>167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168</v>
      </c>
      <c r="AT200" s="226" t="s">
        <v>163</v>
      </c>
      <c r="AU200" s="226" t="s">
        <v>79</v>
      </c>
      <c r="AY200" s="20" t="s">
        <v>161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168</v>
      </c>
      <c r="BM200" s="226" t="s">
        <v>4231</v>
      </c>
    </row>
    <row r="201" s="2" customFormat="1">
      <c r="A201" s="41"/>
      <c r="B201" s="42"/>
      <c r="C201" s="43"/>
      <c r="D201" s="228" t="s">
        <v>170</v>
      </c>
      <c r="E201" s="43"/>
      <c r="F201" s="229" t="s">
        <v>4232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170</v>
      </c>
      <c r="AU201" s="20" t="s">
        <v>79</v>
      </c>
    </row>
    <row r="202" s="13" customFormat="1">
      <c r="A202" s="13"/>
      <c r="B202" s="235"/>
      <c r="C202" s="236"/>
      <c r="D202" s="233" t="s">
        <v>178</v>
      </c>
      <c r="E202" s="237" t="s">
        <v>19</v>
      </c>
      <c r="F202" s="238" t="s">
        <v>453</v>
      </c>
      <c r="G202" s="236"/>
      <c r="H202" s="239">
        <v>39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178</v>
      </c>
      <c r="AU202" s="245" t="s">
        <v>79</v>
      </c>
      <c r="AV202" s="13" t="s">
        <v>79</v>
      </c>
      <c r="AW202" s="13" t="s">
        <v>31</v>
      </c>
      <c r="AX202" s="13" t="s">
        <v>77</v>
      </c>
      <c r="AY202" s="245" t="s">
        <v>161</v>
      </c>
    </row>
    <row r="203" s="12" customFormat="1" ht="22.8" customHeight="1">
      <c r="A203" s="12"/>
      <c r="B203" s="199"/>
      <c r="C203" s="200"/>
      <c r="D203" s="201" t="s">
        <v>68</v>
      </c>
      <c r="E203" s="213" t="s">
        <v>445</v>
      </c>
      <c r="F203" s="213" t="s">
        <v>446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SUM(P204:P221)</f>
        <v>0</v>
      </c>
      <c r="Q203" s="207"/>
      <c r="R203" s="208">
        <f>SUM(R204:R221)</f>
        <v>0</v>
      </c>
      <c r="S203" s="207"/>
      <c r="T203" s="209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77</v>
      </c>
      <c r="AT203" s="211" t="s">
        <v>68</v>
      </c>
      <c r="AU203" s="211" t="s">
        <v>77</v>
      </c>
      <c r="AY203" s="210" t="s">
        <v>161</v>
      </c>
      <c r="BK203" s="212">
        <f>SUM(BK204:BK221)</f>
        <v>0</v>
      </c>
    </row>
    <row r="204" s="2" customFormat="1" ht="24.15" customHeight="1">
      <c r="A204" s="41"/>
      <c r="B204" s="42"/>
      <c r="C204" s="215" t="s">
        <v>997</v>
      </c>
      <c r="D204" s="215" t="s">
        <v>163</v>
      </c>
      <c r="E204" s="216" t="s">
        <v>4233</v>
      </c>
      <c r="F204" s="217" t="s">
        <v>4234</v>
      </c>
      <c r="G204" s="218" t="s">
        <v>214</v>
      </c>
      <c r="H204" s="219">
        <v>16.649999999999999</v>
      </c>
      <c r="I204" s="220"/>
      <c r="J204" s="221">
        <f>ROUND(I204*H204,2)</f>
        <v>0</v>
      </c>
      <c r="K204" s="217" t="s">
        <v>167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168</v>
      </c>
      <c r="AT204" s="226" t="s">
        <v>163</v>
      </c>
      <c r="AU204" s="226" t="s">
        <v>79</v>
      </c>
      <c r="AY204" s="20" t="s">
        <v>161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168</v>
      </c>
      <c r="BM204" s="226" t="s">
        <v>4235</v>
      </c>
    </row>
    <row r="205" s="2" customFormat="1">
      <c r="A205" s="41"/>
      <c r="B205" s="42"/>
      <c r="C205" s="43"/>
      <c r="D205" s="228" t="s">
        <v>170</v>
      </c>
      <c r="E205" s="43"/>
      <c r="F205" s="229" t="s">
        <v>4236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170</v>
      </c>
      <c r="AU205" s="20" t="s">
        <v>79</v>
      </c>
    </row>
    <row r="206" s="2" customFormat="1" ht="24.15" customHeight="1">
      <c r="A206" s="41"/>
      <c r="B206" s="42"/>
      <c r="C206" s="215" t="s">
        <v>1005</v>
      </c>
      <c r="D206" s="215" t="s">
        <v>163</v>
      </c>
      <c r="E206" s="216" t="s">
        <v>4237</v>
      </c>
      <c r="F206" s="217" t="s">
        <v>4238</v>
      </c>
      <c r="G206" s="218" t="s">
        <v>214</v>
      </c>
      <c r="H206" s="219">
        <v>57.359999999999999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4239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4240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2" customFormat="1">
      <c r="A208" s="41"/>
      <c r="B208" s="42"/>
      <c r="C208" s="43"/>
      <c r="D208" s="233" t="s">
        <v>176</v>
      </c>
      <c r="E208" s="43"/>
      <c r="F208" s="234" t="s">
        <v>4241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176</v>
      </c>
      <c r="AU208" s="20" t="s">
        <v>79</v>
      </c>
    </row>
    <row r="209" s="13" customFormat="1">
      <c r="A209" s="13"/>
      <c r="B209" s="235"/>
      <c r="C209" s="236"/>
      <c r="D209" s="233" t="s">
        <v>178</v>
      </c>
      <c r="E209" s="236"/>
      <c r="F209" s="238" t="s">
        <v>4242</v>
      </c>
      <c r="G209" s="236"/>
      <c r="H209" s="239">
        <v>57.359999999999999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178</v>
      </c>
      <c r="AU209" s="245" t="s">
        <v>79</v>
      </c>
      <c r="AV209" s="13" t="s">
        <v>79</v>
      </c>
      <c r="AW209" s="13" t="s">
        <v>4</v>
      </c>
      <c r="AX209" s="13" t="s">
        <v>77</v>
      </c>
      <c r="AY209" s="245" t="s">
        <v>161</v>
      </c>
    </row>
    <row r="210" s="2" customFormat="1" ht="24.15" customHeight="1">
      <c r="A210" s="41"/>
      <c r="B210" s="42"/>
      <c r="C210" s="215" t="s">
        <v>1010</v>
      </c>
      <c r="D210" s="215" t="s">
        <v>163</v>
      </c>
      <c r="E210" s="216" t="s">
        <v>4243</v>
      </c>
      <c r="F210" s="217" t="s">
        <v>471</v>
      </c>
      <c r="G210" s="218" t="s">
        <v>214</v>
      </c>
      <c r="H210" s="219">
        <v>4.0439999999999996</v>
      </c>
      <c r="I210" s="220"/>
      <c r="J210" s="221">
        <f>ROUND(I210*H210,2)</f>
        <v>0</v>
      </c>
      <c r="K210" s="217" t="s">
        <v>167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168</v>
      </c>
      <c r="AT210" s="226" t="s">
        <v>163</v>
      </c>
      <c r="AU210" s="226" t="s">
        <v>79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168</v>
      </c>
      <c r="BM210" s="226" t="s">
        <v>4244</v>
      </c>
    </row>
    <row r="211" s="2" customFormat="1">
      <c r="A211" s="41"/>
      <c r="B211" s="42"/>
      <c r="C211" s="43"/>
      <c r="D211" s="228" t="s">
        <v>170</v>
      </c>
      <c r="E211" s="43"/>
      <c r="F211" s="229" t="s">
        <v>4245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170</v>
      </c>
      <c r="AU211" s="20" t="s">
        <v>79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4246</v>
      </c>
      <c r="G212" s="236"/>
      <c r="H212" s="239">
        <v>4.0439999999999996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77</v>
      </c>
      <c r="AY212" s="245" t="s">
        <v>161</v>
      </c>
    </row>
    <row r="213" s="2" customFormat="1" ht="24.15" customHeight="1">
      <c r="A213" s="41"/>
      <c r="B213" s="42"/>
      <c r="C213" s="215" t="s">
        <v>1015</v>
      </c>
      <c r="D213" s="215" t="s">
        <v>163</v>
      </c>
      <c r="E213" s="216" t="s">
        <v>4247</v>
      </c>
      <c r="F213" s="217" t="s">
        <v>501</v>
      </c>
      <c r="G213" s="218" t="s">
        <v>214</v>
      </c>
      <c r="H213" s="219">
        <v>7.3040000000000003</v>
      </c>
      <c r="I213" s="220"/>
      <c r="J213" s="221">
        <f>ROUND(I213*H213,2)</f>
        <v>0</v>
      </c>
      <c r="K213" s="217" t="s">
        <v>167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168</v>
      </c>
      <c r="AT213" s="226" t="s">
        <v>163</v>
      </c>
      <c r="AU213" s="226" t="s">
        <v>79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4248</v>
      </c>
    </row>
    <row r="214" s="2" customFormat="1">
      <c r="A214" s="41"/>
      <c r="B214" s="42"/>
      <c r="C214" s="43"/>
      <c r="D214" s="228" t="s">
        <v>170</v>
      </c>
      <c r="E214" s="43"/>
      <c r="F214" s="229" t="s">
        <v>4249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170</v>
      </c>
      <c r="AU214" s="20" t="s">
        <v>79</v>
      </c>
    </row>
    <row r="215" s="13" customFormat="1">
      <c r="A215" s="13"/>
      <c r="B215" s="235"/>
      <c r="C215" s="236"/>
      <c r="D215" s="233" t="s">
        <v>178</v>
      </c>
      <c r="E215" s="237" t="s">
        <v>19</v>
      </c>
      <c r="F215" s="238" t="s">
        <v>4250</v>
      </c>
      <c r="G215" s="236"/>
      <c r="H215" s="239">
        <v>7.3040000000000003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178</v>
      </c>
      <c r="AU215" s="245" t="s">
        <v>79</v>
      </c>
      <c r="AV215" s="13" t="s">
        <v>79</v>
      </c>
      <c r="AW215" s="13" t="s">
        <v>31</v>
      </c>
      <c r="AX215" s="13" t="s">
        <v>77</v>
      </c>
      <c r="AY215" s="245" t="s">
        <v>161</v>
      </c>
    </row>
    <row r="216" s="2" customFormat="1" ht="24.15" customHeight="1">
      <c r="A216" s="41"/>
      <c r="B216" s="42"/>
      <c r="C216" s="215" t="s">
        <v>1021</v>
      </c>
      <c r="D216" s="215" t="s">
        <v>163</v>
      </c>
      <c r="E216" s="216" t="s">
        <v>4251</v>
      </c>
      <c r="F216" s="217" t="s">
        <v>495</v>
      </c>
      <c r="G216" s="218" t="s">
        <v>214</v>
      </c>
      <c r="H216" s="219">
        <v>2.992</v>
      </c>
      <c r="I216" s="220"/>
      <c r="J216" s="221">
        <f>ROUND(I216*H216,2)</f>
        <v>0</v>
      </c>
      <c r="K216" s="217" t="s">
        <v>167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4252</v>
      </c>
    </row>
    <row r="217" s="2" customFormat="1">
      <c r="A217" s="41"/>
      <c r="B217" s="42"/>
      <c r="C217" s="43"/>
      <c r="D217" s="228" t="s">
        <v>170</v>
      </c>
      <c r="E217" s="43"/>
      <c r="F217" s="229" t="s">
        <v>4253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170</v>
      </c>
      <c r="AU217" s="20" t="s">
        <v>79</v>
      </c>
    </row>
    <row r="218" s="13" customFormat="1">
      <c r="A218" s="13"/>
      <c r="B218" s="235"/>
      <c r="C218" s="236"/>
      <c r="D218" s="233" t="s">
        <v>178</v>
      </c>
      <c r="E218" s="237" t="s">
        <v>19</v>
      </c>
      <c r="F218" s="238" t="s">
        <v>4254</v>
      </c>
      <c r="G218" s="236"/>
      <c r="H218" s="239">
        <v>2.992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178</v>
      </c>
      <c r="AU218" s="245" t="s">
        <v>79</v>
      </c>
      <c r="AV218" s="13" t="s">
        <v>79</v>
      </c>
      <c r="AW218" s="13" t="s">
        <v>31</v>
      </c>
      <c r="AX218" s="13" t="s">
        <v>77</v>
      </c>
      <c r="AY218" s="245" t="s">
        <v>161</v>
      </c>
    </row>
    <row r="219" s="2" customFormat="1" ht="24.15" customHeight="1">
      <c r="A219" s="41"/>
      <c r="B219" s="42"/>
      <c r="C219" s="215" t="s">
        <v>1028</v>
      </c>
      <c r="D219" s="215" t="s">
        <v>163</v>
      </c>
      <c r="E219" s="216" t="s">
        <v>488</v>
      </c>
      <c r="F219" s="217" t="s">
        <v>489</v>
      </c>
      <c r="G219" s="218" t="s">
        <v>214</v>
      </c>
      <c r="H219" s="219">
        <v>0.83999999999999997</v>
      </c>
      <c r="I219" s="220"/>
      <c r="J219" s="221">
        <f>ROUND(I219*H219,2)</f>
        <v>0</v>
      </c>
      <c r="K219" s="217" t="s">
        <v>167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168</v>
      </c>
      <c r="AT219" s="226" t="s">
        <v>163</v>
      </c>
      <c r="AU219" s="226" t="s">
        <v>79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4255</v>
      </c>
    </row>
    <row r="220" s="2" customFormat="1">
      <c r="A220" s="41"/>
      <c r="B220" s="42"/>
      <c r="C220" s="43"/>
      <c r="D220" s="228" t="s">
        <v>170</v>
      </c>
      <c r="E220" s="43"/>
      <c r="F220" s="229" t="s">
        <v>491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170</v>
      </c>
      <c r="AU220" s="20" t="s">
        <v>79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4256</v>
      </c>
      <c r="G221" s="236"/>
      <c r="H221" s="239">
        <v>0.83999999999999997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77</v>
      </c>
      <c r="AY221" s="245" t="s">
        <v>161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517</v>
      </c>
      <c r="F222" s="213" t="s">
        <v>518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SUM(P223:P224)</f>
        <v>0</v>
      </c>
      <c r="Q222" s="207"/>
      <c r="R222" s="208">
        <f>SUM(R223:R224)</f>
        <v>0</v>
      </c>
      <c r="S222" s="207"/>
      <c r="T222" s="209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77</v>
      </c>
      <c r="AT222" s="211" t="s">
        <v>68</v>
      </c>
      <c r="AU222" s="211" t="s">
        <v>77</v>
      </c>
      <c r="AY222" s="210" t="s">
        <v>161</v>
      </c>
      <c r="BK222" s="212">
        <f>SUM(BK223:BK224)</f>
        <v>0</v>
      </c>
    </row>
    <row r="223" s="2" customFormat="1" ht="24.15" customHeight="1">
      <c r="A223" s="41"/>
      <c r="B223" s="42"/>
      <c r="C223" s="215" t="s">
        <v>1035</v>
      </c>
      <c r="D223" s="215" t="s">
        <v>163</v>
      </c>
      <c r="E223" s="216" t="s">
        <v>4257</v>
      </c>
      <c r="F223" s="217" t="s">
        <v>4258</v>
      </c>
      <c r="G223" s="218" t="s">
        <v>214</v>
      </c>
      <c r="H223" s="219">
        <v>8.4939999999999998</v>
      </c>
      <c r="I223" s="220"/>
      <c r="J223" s="221">
        <f>ROUND(I223*H223,2)</f>
        <v>0</v>
      </c>
      <c r="K223" s="217" t="s">
        <v>167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168</v>
      </c>
      <c r="AT223" s="226" t="s">
        <v>163</v>
      </c>
      <c r="AU223" s="226" t="s">
        <v>79</v>
      </c>
      <c r="AY223" s="20" t="s">
        <v>161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168</v>
      </c>
      <c r="BM223" s="226" t="s">
        <v>4259</v>
      </c>
    </row>
    <row r="224" s="2" customFormat="1">
      <c r="A224" s="41"/>
      <c r="B224" s="42"/>
      <c r="C224" s="43"/>
      <c r="D224" s="228" t="s">
        <v>170</v>
      </c>
      <c r="E224" s="43"/>
      <c r="F224" s="229" t="s">
        <v>4260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170</v>
      </c>
      <c r="AU224" s="20" t="s">
        <v>79</v>
      </c>
    </row>
    <row r="225" s="12" customFormat="1" ht="22.8" customHeight="1">
      <c r="A225" s="12"/>
      <c r="B225" s="199"/>
      <c r="C225" s="200"/>
      <c r="D225" s="201" t="s">
        <v>68</v>
      </c>
      <c r="E225" s="213" t="s">
        <v>4261</v>
      </c>
      <c r="F225" s="213" t="s">
        <v>4262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SUM(P226:P227)</f>
        <v>0</v>
      </c>
      <c r="Q225" s="207"/>
      <c r="R225" s="208">
        <f>SUM(R226:R227)</f>
        <v>0</v>
      </c>
      <c r="S225" s="207"/>
      <c r="T225" s="20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77</v>
      </c>
      <c r="AT225" s="211" t="s">
        <v>68</v>
      </c>
      <c r="AU225" s="211" t="s">
        <v>77</v>
      </c>
      <c r="AY225" s="210" t="s">
        <v>161</v>
      </c>
      <c r="BK225" s="212">
        <f>SUM(BK226:BK227)</f>
        <v>0</v>
      </c>
    </row>
    <row r="226" s="2" customFormat="1" ht="16.5" customHeight="1">
      <c r="A226" s="41"/>
      <c r="B226" s="42"/>
      <c r="C226" s="215" t="s">
        <v>1044</v>
      </c>
      <c r="D226" s="215" t="s">
        <v>163</v>
      </c>
      <c r="E226" s="216" t="s">
        <v>2682</v>
      </c>
      <c r="F226" s="217" t="s">
        <v>2868</v>
      </c>
      <c r="G226" s="218" t="s">
        <v>1476</v>
      </c>
      <c r="H226" s="219">
        <v>1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168</v>
      </c>
      <c r="AT226" s="226" t="s">
        <v>163</v>
      </c>
      <c r="AU226" s="226" t="s">
        <v>79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168</v>
      </c>
      <c r="BM226" s="226" t="s">
        <v>4263</v>
      </c>
    </row>
    <row r="227" s="2" customFormat="1">
      <c r="A227" s="41"/>
      <c r="B227" s="42"/>
      <c r="C227" s="43"/>
      <c r="D227" s="233" t="s">
        <v>176</v>
      </c>
      <c r="E227" s="43"/>
      <c r="F227" s="234" t="s">
        <v>2871</v>
      </c>
      <c r="G227" s="43"/>
      <c r="H227" s="43"/>
      <c r="I227" s="230"/>
      <c r="J227" s="43"/>
      <c r="K227" s="43"/>
      <c r="L227" s="47"/>
      <c r="M227" s="292"/>
      <c r="N227" s="293"/>
      <c r="O227" s="294"/>
      <c r="P227" s="294"/>
      <c r="Q227" s="294"/>
      <c r="R227" s="294"/>
      <c r="S227" s="294"/>
      <c r="T227" s="295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176</v>
      </c>
      <c r="AU227" s="20" t="s">
        <v>79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C5Qdz3wXkPZa4hu7yGFBMfsEqZCLNed6uDHGv69XXJTooOpYjXq6IbJ/MUOJblr8DwLQSe9gp+NFg0M7eGJH8Q==" hashValue="zpPXoJDNN97GedHl5bCdpPUM47hm3RioKUPD8rQhTkjUt1PBJd48h1zJkGqJADtX+dsqwjoLE+cYByY2PnpVrQ==" algorithmName="SHA-512" password="C7B2"/>
  <autoFilter ref="C86:K22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123"/>
    <hyperlink ref="F94" r:id="rId2" display="https://podminky.urs.cz/item/CS_URS_2024_02/113107323"/>
    <hyperlink ref="F97" r:id="rId3" display="https://podminky.urs.cz/item/CS_URS_2024_02/113107330"/>
    <hyperlink ref="F100" r:id="rId4" display="https://podminky.urs.cz/item/CS_URS_2024_02/113107342"/>
    <hyperlink ref="F103" r:id="rId5" display="https://podminky.urs.cz/item/CS_URS_2024_02/132251253"/>
    <hyperlink ref="F106" r:id="rId6" display="https://podminky.urs.cz/item/CS_URS_2024_02/151101101"/>
    <hyperlink ref="F109" r:id="rId7" display="https://podminky.urs.cz/item/CS_URS_2024_02/151101111"/>
    <hyperlink ref="F111" r:id="rId8" display="https://podminky.urs.cz/item/CS_URS_2024_02/162351103"/>
    <hyperlink ref="F114" r:id="rId9" display="https://podminky.urs.cz/item/CS_URS_2024_02/162651112"/>
    <hyperlink ref="F117" r:id="rId10" display="https://podminky.urs.cz/item/CS_URS_2024_02/167151101"/>
    <hyperlink ref="F120" r:id="rId11" display="https://podminky.urs.cz/item/CS_URS_2024_02/171201231"/>
    <hyperlink ref="F124" r:id="rId12" display="https://podminky.urs.cz/item/CS_URS_2024_02/174151101"/>
    <hyperlink ref="F127" r:id="rId13" display="https://podminky.urs.cz/item/CS_URS_2024_02/175151101"/>
    <hyperlink ref="F132" r:id="rId14" display="https://podminky.urs.cz/item/CS_URS_2024_02/451572111"/>
    <hyperlink ref="F136" r:id="rId15" display="https://podminky.urs.cz/item/CS_URS_2024_02/564730001"/>
    <hyperlink ref="F139" r:id="rId16" display="https://podminky.urs.cz/item/CS_URS_2024_02/564751101"/>
    <hyperlink ref="F143" r:id="rId17" display="https://podminky.urs.cz/item/CS_URS_2024_02/564730101"/>
    <hyperlink ref="F147" r:id="rId18" display="https://podminky.urs.cz/item/CS_URS_2024_02/567121109"/>
    <hyperlink ref="F149" r:id="rId19" display="https://podminky.urs.cz/item/CS_URS_2024_02/577144111"/>
    <hyperlink ref="F152" r:id="rId20" display="https://podminky.urs.cz/item/CS_URS_2024_02/577145112"/>
    <hyperlink ref="F154" r:id="rId21" display="https://podminky.urs.cz/item/CS_URS_2024_02/596212210"/>
    <hyperlink ref="F194" r:id="rId22" display="https://podminky.urs.cz/item/CS_URS_2024_02/850311811"/>
    <hyperlink ref="F196" r:id="rId23" display="https://podminky.urs.cz/item/CS_URS_2024_02/899910201"/>
    <hyperlink ref="F199" r:id="rId24" display="https://podminky.urs.cz/item/CS_URS_2024_02/919732211"/>
    <hyperlink ref="F201" r:id="rId25" display="https://podminky.urs.cz/item/CS_URS_2024_02/919735112"/>
    <hyperlink ref="F205" r:id="rId26" display="https://podminky.urs.cz/item/CS_URS_2024_02/997221551"/>
    <hyperlink ref="F207" r:id="rId27" display="https://podminky.urs.cz/item/CS_URS_2024_02/997221559"/>
    <hyperlink ref="F211" r:id="rId28" display="https://podminky.urs.cz/item/CS_URS_2024_02/997221861"/>
    <hyperlink ref="F214" r:id="rId29" display="https://podminky.urs.cz/item/CS_URS_2024_02/997221873"/>
    <hyperlink ref="F217" r:id="rId30" display="https://podminky.urs.cz/item/CS_URS_2024_02/997221875"/>
    <hyperlink ref="F220" r:id="rId31" display="https://podminky.urs.cz/item/CS_URS_2024_02/997013871"/>
    <hyperlink ref="F224" r:id="rId32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  <c r="AZ2" s="270" t="s">
        <v>2549</v>
      </c>
      <c r="BA2" s="270" t="s">
        <v>2550</v>
      </c>
      <c r="BB2" s="270" t="s">
        <v>206</v>
      </c>
      <c r="BC2" s="270" t="s">
        <v>4264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605</v>
      </c>
      <c r="BA3" s="270" t="s">
        <v>4265</v>
      </c>
      <c r="BB3" s="270" t="s">
        <v>206</v>
      </c>
      <c r="BC3" s="270" t="s">
        <v>4266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4057</v>
      </c>
      <c r="BA4" s="270" t="s">
        <v>4058</v>
      </c>
      <c r="BB4" s="270" t="s">
        <v>206</v>
      </c>
      <c r="BC4" s="270" t="s">
        <v>4267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642</v>
      </c>
      <c r="BB5" s="270" t="s">
        <v>206</v>
      </c>
      <c r="BC5" s="270" t="s">
        <v>4268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645</v>
      </c>
      <c r="BB6" s="270" t="s">
        <v>206</v>
      </c>
      <c r="BC6" s="270" t="s">
        <v>4269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4270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ROUND((SUM(BE87:BE216)),  2)</f>
        <v>0</v>
      </c>
      <c r="G33" s="41"/>
      <c r="H33" s="41"/>
      <c r="I33" s="160">
        <v>0.20999999999999999</v>
      </c>
      <c r="J33" s="159">
        <f>ROUND(((SUM(BE87:BE216))*I33),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ROUND((SUM(BF87:BF216)),  2)</f>
        <v>0</v>
      </c>
      <c r="G34" s="41"/>
      <c r="H34" s="41"/>
      <c r="I34" s="160">
        <v>0.14999999999999999</v>
      </c>
      <c r="J34" s="159">
        <f>ROUND(((SUM(BF87:BF216))*I34),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ROUND((SUM(BG87:BG216)),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ROUND((SUM(BH87:BH216)),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ROUND((SUM(BI87:BI216)),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21.10.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04 - SO 04.11, SO 04.12 - Kanalizace splašková - přípojka a vnitřní kanalizace pro objekt č.p.1360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4064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4065</v>
      </c>
      <c r="E62" s="185"/>
      <c r="F62" s="185"/>
      <c r="G62" s="185"/>
      <c r="H62" s="185"/>
      <c r="I62" s="185"/>
      <c r="J62" s="186">
        <f>J138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4271</v>
      </c>
      <c r="E63" s="185"/>
      <c r="F63" s="185"/>
      <c r="G63" s="185"/>
      <c r="H63" s="185"/>
      <c r="I63" s="185"/>
      <c r="J63" s="186">
        <f>J161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137</v>
      </c>
      <c r="E64" s="185"/>
      <c r="F64" s="185"/>
      <c r="G64" s="185"/>
      <c r="H64" s="185"/>
      <c r="I64" s="185"/>
      <c r="J64" s="186">
        <f>J185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138</v>
      </c>
      <c r="E65" s="185"/>
      <c r="F65" s="185"/>
      <c r="G65" s="185"/>
      <c r="H65" s="185"/>
      <c r="I65" s="185"/>
      <c r="J65" s="186">
        <f>J196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139</v>
      </c>
      <c r="E66" s="185"/>
      <c r="F66" s="185"/>
      <c r="G66" s="185"/>
      <c r="H66" s="185"/>
      <c r="I66" s="185"/>
      <c r="J66" s="186">
        <f>J212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4272</v>
      </c>
      <c r="E67" s="185"/>
      <c r="F67" s="185"/>
      <c r="G67" s="185"/>
      <c r="H67" s="185"/>
      <c r="I67" s="185"/>
      <c r="J67" s="186">
        <f>J215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Stavební úpravy základní školy Žitomířská - úprava 21.10. 2024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30" customHeight="1">
      <c r="A79" s="41"/>
      <c r="B79" s="42"/>
      <c r="C79" s="43"/>
      <c r="D79" s="43"/>
      <c r="E79" s="72" t="str">
        <f>E9</f>
        <v>04 - SO 04.11, SO 04.12 - Kanalizace splašková - přípojka a vnitřní kanalizace pro objekt č.p.1360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9. 8. 2024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30</v>
      </c>
      <c r="J83" s="39" t="str">
        <f>E21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IF(E18="","",E18)</f>
        <v>Vyplň údaj</v>
      </c>
      <c r="G84" s="43"/>
      <c r="H84" s="43"/>
      <c r="I84" s="35" t="s">
        <v>32</v>
      </c>
      <c r="J84" s="39" t="str">
        <f>E24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147</v>
      </c>
      <c r="D86" s="191" t="s">
        <v>54</v>
      </c>
      <c r="E86" s="191" t="s">
        <v>50</v>
      </c>
      <c r="F86" s="191" t="s">
        <v>51</v>
      </c>
      <c r="G86" s="191" t="s">
        <v>148</v>
      </c>
      <c r="H86" s="191" t="s">
        <v>149</v>
      </c>
      <c r="I86" s="191" t="s">
        <v>150</v>
      </c>
      <c r="J86" s="191" t="s">
        <v>131</v>
      </c>
      <c r="K86" s="192" t="s">
        <v>151</v>
      </c>
      <c r="L86" s="193"/>
      <c r="M86" s="95" t="s">
        <v>19</v>
      </c>
      <c r="N86" s="96" t="s">
        <v>39</v>
      </c>
      <c r="O86" s="96" t="s">
        <v>152</v>
      </c>
      <c r="P86" s="96" t="s">
        <v>153</v>
      </c>
      <c r="Q86" s="96" t="s">
        <v>154</v>
      </c>
      <c r="R86" s="96" t="s">
        <v>155</v>
      </c>
      <c r="S86" s="96" t="s">
        <v>156</v>
      </c>
      <c r="T86" s="97" t="s">
        <v>157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158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3.0082209999999998</v>
      </c>
      <c r="S87" s="99"/>
      <c r="T87" s="197">
        <f>T88</f>
        <v>16.216000000000001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132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159</v>
      </c>
      <c r="F88" s="202" t="s">
        <v>159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P89+P138+P161+P185+P196+P212+P215</f>
        <v>0</v>
      </c>
      <c r="Q88" s="207"/>
      <c r="R88" s="208">
        <f>R89+R138+R161+R185+R196+R212+R215</f>
        <v>3.0082209999999998</v>
      </c>
      <c r="S88" s="207"/>
      <c r="T88" s="209">
        <f>T89+T138+T161+T185+T196+T212+T215</f>
        <v>16.216000000000001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77</v>
      </c>
      <c r="AT88" s="211" t="s">
        <v>68</v>
      </c>
      <c r="AU88" s="211" t="s">
        <v>69</v>
      </c>
      <c r="AY88" s="210" t="s">
        <v>161</v>
      </c>
      <c r="BK88" s="212">
        <f>BK89+BK138+BK161+BK185+BK196+BK212+BK215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77</v>
      </c>
      <c r="F89" s="213" t="s">
        <v>162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SUM(P90:P137)</f>
        <v>0</v>
      </c>
      <c r="Q89" s="207"/>
      <c r="R89" s="208">
        <f>SUM(R90:R137)</f>
        <v>0.20076000000000002</v>
      </c>
      <c r="S89" s="207"/>
      <c r="T89" s="209">
        <f>SUM(T90:T137)</f>
        <v>10.760000000000002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77</v>
      </c>
      <c r="AY89" s="210" t="s">
        <v>161</v>
      </c>
      <c r="BK89" s="212">
        <f>SUM(BK90:BK137)</f>
        <v>0</v>
      </c>
    </row>
    <row r="90" s="2" customFormat="1" ht="37.8" customHeight="1">
      <c r="A90" s="41"/>
      <c r="B90" s="42"/>
      <c r="C90" s="215" t="s">
        <v>77</v>
      </c>
      <c r="D90" s="215" t="s">
        <v>163</v>
      </c>
      <c r="E90" s="216" t="s">
        <v>4068</v>
      </c>
      <c r="F90" s="217" t="s">
        <v>4069</v>
      </c>
      <c r="G90" s="218" t="s">
        <v>166</v>
      </c>
      <c r="H90" s="219">
        <v>3.7999999999999998</v>
      </c>
      <c r="I90" s="220"/>
      <c r="J90" s="221">
        <f>ROUND(I90*H90,2)</f>
        <v>0</v>
      </c>
      <c r="K90" s="217" t="s">
        <v>167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0.26000000000000001</v>
      </c>
      <c r="T90" s="225">
        <f>S90*H90</f>
        <v>0.98799999999999999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168</v>
      </c>
      <c r="AT90" s="226" t="s">
        <v>163</v>
      </c>
      <c r="AU90" s="226" t="s">
        <v>79</v>
      </c>
      <c r="AY90" s="20" t="s">
        <v>161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168</v>
      </c>
      <c r="BM90" s="226" t="s">
        <v>4273</v>
      </c>
    </row>
    <row r="91" s="2" customFormat="1">
      <c r="A91" s="41"/>
      <c r="B91" s="42"/>
      <c r="C91" s="43"/>
      <c r="D91" s="228" t="s">
        <v>170</v>
      </c>
      <c r="E91" s="43"/>
      <c r="F91" s="229" t="s">
        <v>4071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170</v>
      </c>
      <c r="AU91" s="20" t="s">
        <v>79</v>
      </c>
    </row>
    <row r="92" s="13" customFormat="1">
      <c r="A92" s="13"/>
      <c r="B92" s="235"/>
      <c r="C92" s="236"/>
      <c r="D92" s="233" t="s">
        <v>178</v>
      </c>
      <c r="E92" s="237" t="s">
        <v>19</v>
      </c>
      <c r="F92" s="238" t="s">
        <v>4274</v>
      </c>
      <c r="G92" s="236"/>
      <c r="H92" s="239">
        <v>3.7999999999999998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178</v>
      </c>
      <c r="AU92" s="245" t="s">
        <v>79</v>
      </c>
      <c r="AV92" s="13" t="s">
        <v>79</v>
      </c>
      <c r="AW92" s="13" t="s">
        <v>31</v>
      </c>
      <c r="AX92" s="13" t="s">
        <v>77</v>
      </c>
      <c r="AY92" s="245" t="s">
        <v>161</v>
      </c>
    </row>
    <row r="93" s="2" customFormat="1" ht="37.8" customHeight="1">
      <c r="A93" s="41"/>
      <c r="B93" s="42"/>
      <c r="C93" s="215" t="s">
        <v>79</v>
      </c>
      <c r="D93" s="215" t="s">
        <v>163</v>
      </c>
      <c r="E93" s="216" t="s">
        <v>4072</v>
      </c>
      <c r="F93" s="217" t="s">
        <v>4073</v>
      </c>
      <c r="G93" s="218" t="s">
        <v>166</v>
      </c>
      <c r="H93" s="219">
        <v>12.800000000000001</v>
      </c>
      <c r="I93" s="220"/>
      <c r="J93" s="221">
        <f>ROUND(I93*H93,2)</f>
        <v>0</v>
      </c>
      <c r="K93" s="217" t="s">
        <v>167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0.44</v>
      </c>
      <c r="T93" s="225">
        <f>S93*H93</f>
        <v>5.6320000000000006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4275</v>
      </c>
    </row>
    <row r="94" s="2" customFormat="1">
      <c r="A94" s="41"/>
      <c r="B94" s="42"/>
      <c r="C94" s="43"/>
      <c r="D94" s="228" t="s">
        <v>170</v>
      </c>
      <c r="E94" s="43"/>
      <c r="F94" s="229" t="s">
        <v>4075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170</v>
      </c>
      <c r="AU94" s="20" t="s">
        <v>79</v>
      </c>
    </row>
    <row r="95" s="13" customFormat="1">
      <c r="A95" s="13"/>
      <c r="B95" s="235"/>
      <c r="C95" s="236"/>
      <c r="D95" s="233" t="s">
        <v>178</v>
      </c>
      <c r="E95" s="237" t="s">
        <v>19</v>
      </c>
      <c r="F95" s="238" t="s">
        <v>4276</v>
      </c>
      <c r="G95" s="236"/>
      <c r="H95" s="239">
        <v>12.800000000000001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178</v>
      </c>
      <c r="AU95" s="245" t="s">
        <v>79</v>
      </c>
      <c r="AV95" s="13" t="s">
        <v>79</v>
      </c>
      <c r="AW95" s="13" t="s">
        <v>31</v>
      </c>
      <c r="AX95" s="13" t="s">
        <v>77</v>
      </c>
      <c r="AY95" s="245" t="s">
        <v>161</v>
      </c>
    </row>
    <row r="96" s="2" customFormat="1" ht="33" customHeight="1">
      <c r="A96" s="41"/>
      <c r="B96" s="42"/>
      <c r="C96" s="215" t="s">
        <v>180</v>
      </c>
      <c r="D96" s="215" t="s">
        <v>163</v>
      </c>
      <c r="E96" s="216" t="s">
        <v>4077</v>
      </c>
      <c r="F96" s="217" t="s">
        <v>4078</v>
      </c>
      <c r="G96" s="218" t="s">
        <v>166</v>
      </c>
      <c r="H96" s="219">
        <v>9</v>
      </c>
      <c r="I96" s="220"/>
      <c r="J96" s="221">
        <f>ROUND(I96*H96,2)</f>
        <v>0</v>
      </c>
      <c r="K96" s="217" t="s">
        <v>167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0.23999999999999999</v>
      </c>
      <c r="T96" s="225">
        <f>S96*H96</f>
        <v>2.1600000000000001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4277</v>
      </c>
    </row>
    <row r="97" s="2" customFormat="1">
      <c r="A97" s="41"/>
      <c r="B97" s="42"/>
      <c r="C97" s="43"/>
      <c r="D97" s="228" t="s">
        <v>170</v>
      </c>
      <c r="E97" s="43"/>
      <c r="F97" s="229" t="s">
        <v>4080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170</v>
      </c>
      <c r="AU97" s="20" t="s">
        <v>79</v>
      </c>
    </row>
    <row r="98" s="13" customFormat="1">
      <c r="A98" s="13"/>
      <c r="B98" s="235"/>
      <c r="C98" s="236"/>
      <c r="D98" s="233" t="s">
        <v>178</v>
      </c>
      <c r="E98" s="237" t="s">
        <v>19</v>
      </c>
      <c r="F98" s="238" t="s">
        <v>4278</v>
      </c>
      <c r="G98" s="236"/>
      <c r="H98" s="239">
        <v>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178</v>
      </c>
      <c r="AU98" s="245" t="s">
        <v>79</v>
      </c>
      <c r="AV98" s="13" t="s">
        <v>79</v>
      </c>
      <c r="AW98" s="13" t="s">
        <v>31</v>
      </c>
      <c r="AX98" s="13" t="s">
        <v>77</v>
      </c>
      <c r="AY98" s="245" t="s">
        <v>161</v>
      </c>
    </row>
    <row r="99" s="2" customFormat="1" ht="33" customHeight="1">
      <c r="A99" s="41"/>
      <c r="B99" s="42"/>
      <c r="C99" s="215" t="s">
        <v>168</v>
      </c>
      <c r="D99" s="215" t="s">
        <v>163</v>
      </c>
      <c r="E99" s="216" t="s">
        <v>4082</v>
      </c>
      <c r="F99" s="217" t="s">
        <v>4083</v>
      </c>
      <c r="G99" s="218" t="s">
        <v>166</v>
      </c>
      <c r="H99" s="219">
        <v>9</v>
      </c>
      <c r="I99" s="220"/>
      <c r="J99" s="221">
        <f>ROUND(I99*H99,2)</f>
        <v>0</v>
      </c>
      <c r="K99" s="217" t="s">
        <v>167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1.98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4279</v>
      </c>
    </row>
    <row r="100" s="2" customFormat="1">
      <c r="A100" s="41"/>
      <c r="B100" s="42"/>
      <c r="C100" s="43"/>
      <c r="D100" s="228" t="s">
        <v>170</v>
      </c>
      <c r="E100" s="43"/>
      <c r="F100" s="229" t="s">
        <v>4085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170</v>
      </c>
      <c r="AU100" s="20" t="s">
        <v>79</v>
      </c>
    </row>
    <row r="101" s="13" customFormat="1">
      <c r="A101" s="13"/>
      <c r="B101" s="235"/>
      <c r="C101" s="236"/>
      <c r="D101" s="233" t="s">
        <v>178</v>
      </c>
      <c r="E101" s="237" t="s">
        <v>19</v>
      </c>
      <c r="F101" s="238" t="s">
        <v>222</v>
      </c>
      <c r="G101" s="236"/>
      <c r="H101" s="239">
        <v>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178</v>
      </c>
      <c r="AU101" s="245" t="s">
        <v>79</v>
      </c>
      <c r="AV101" s="13" t="s">
        <v>79</v>
      </c>
      <c r="AW101" s="13" t="s">
        <v>31</v>
      </c>
      <c r="AX101" s="13" t="s">
        <v>77</v>
      </c>
      <c r="AY101" s="245" t="s">
        <v>161</v>
      </c>
    </row>
    <row r="102" s="2" customFormat="1" ht="24.15" customHeight="1">
      <c r="A102" s="41"/>
      <c r="B102" s="42"/>
      <c r="C102" s="215" t="s">
        <v>192</v>
      </c>
      <c r="D102" s="215" t="s">
        <v>163</v>
      </c>
      <c r="E102" s="216" t="s">
        <v>663</v>
      </c>
      <c r="F102" s="217" t="s">
        <v>664</v>
      </c>
      <c r="G102" s="218" t="s">
        <v>206</v>
      </c>
      <c r="H102" s="219">
        <v>87.420000000000002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4280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666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641</v>
      </c>
      <c r="F104" s="238" t="s">
        <v>4268</v>
      </c>
      <c r="G104" s="236"/>
      <c r="H104" s="239">
        <v>145.69999999999999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69</v>
      </c>
      <c r="AY104" s="245" t="s">
        <v>161</v>
      </c>
    </row>
    <row r="105" s="13" customFormat="1">
      <c r="A105" s="13"/>
      <c r="B105" s="235"/>
      <c r="C105" s="236"/>
      <c r="D105" s="233" t="s">
        <v>178</v>
      </c>
      <c r="E105" s="237" t="s">
        <v>19</v>
      </c>
      <c r="F105" s="238" t="s">
        <v>4281</v>
      </c>
      <c r="G105" s="236"/>
      <c r="H105" s="239">
        <v>87.420000000000002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178</v>
      </c>
      <c r="AU105" s="245" t="s">
        <v>79</v>
      </c>
      <c r="AV105" s="13" t="s">
        <v>79</v>
      </c>
      <c r="AW105" s="13" t="s">
        <v>31</v>
      </c>
      <c r="AX105" s="13" t="s">
        <v>77</v>
      </c>
      <c r="AY105" s="245" t="s">
        <v>161</v>
      </c>
    </row>
    <row r="106" s="2" customFormat="1" ht="24.15" customHeight="1">
      <c r="A106" s="41"/>
      <c r="B106" s="42"/>
      <c r="C106" s="215" t="s">
        <v>197</v>
      </c>
      <c r="D106" s="215" t="s">
        <v>163</v>
      </c>
      <c r="E106" s="216" t="s">
        <v>4282</v>
      </c>
      <c r="F106" s="217" t="s">
        <v>4283</v>
      </c>
      <c r="G106" s="218" t="s">
        <v>206</v>
      </c>
      <c r="H106" s="219">
        <v>58.280000000000001</v>
      </c>
      <c r="I106" s="220"/>
      <c r="J106" s="221">
        <f>ROUND(I106*H106,2)</f>
        <v>0</v>
      </c>
      <c r="K106" s="217" t="s">
        <v>167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4284</v>
      </c>
    </row>
    <row r="107" s="2" customFormat="1">
      <c r="A107" s="41"/>
      <c r="B107" s="42"/>
      <c r="C107" s="43"/>
      <c r="D107" s="228" t="s">
        <v>170</v>
      </c>
      <c r="E107" s="43"/>
      <c r="F107" s="229" t="s">
        <v>4285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170</v>
      </c>
      <c r="AU107" s="20" t="s">
        <v>79</v>
      </c>
    </row>
    <row r="108" s="13" customFormat="1">
      <c r="A108" s="13"/>
      <c r="B108" s="235"/>
      <c r="C108" s="236"/>
      <c r="D108" s="233" t="s">
        <v>178</v>
      </c>
      <c r="E108" s="237" t="s">
        <v>19</v>
      </c>
      <c r="F108" s="238" t="s">
        <v>4286</v>
      </c>
      <c r="G108" s="236"/>
      <c r="H108" s="239">
        <v>58.280000000000001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178</v>
      </c>
      <c r="AU108" s="245" t="s">
        <v>79</v>
      </c>
      <c r="AV108" s="13" t="s">
        <v>79</v>
      </c>
      <c r="AW108" s="13" t="s">
        <v>31</v>
      </c>
      <c r="AX108" s="13" t="s">
        <v>77</v>
      </c>
      <c r="AY108" s="245" t="s">
        <v>161</v>
      </c>
    </row>
    <row r="109" s="2" customFormat="1" ht="21.75" customHeight="1">
      <c r="A109" s="41"/>
      <c r="B109" s="42"/>
      <c r="C109" s="215" t="s">
        <v>203</v>
      </c>
      <c r="D109" s="215" t="s">
        <v>163</v>
      </c>
      <c r="E109" s="216" t="s">
        <v>4091</v>
      </c>
      <c r="F109" s="217" t="s">
        <v>4092</v>
      </c>
      <c r="G109" s="218" t="s">
        <v>166</v>
      </c>
      <c r="H109" s="219">
        <v>239</v>
      </c>
      <c r="I109" s="220"/>
      <c r="J109" s="221">
        <f>ROUND(I109*H109,2)</f>
        <v>0</v>
      </c>
      <c r="K109" s="217" t="s">
        <v>167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0.00084000000000000003</v>
      </c>
      <c r="R109" s="224">
        <f>Q109*H109</f>
        <v>0.20076000000000002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4287</v>
      </c>
    </row>
    <row r="110" s="2" customFormat="1">
      <c r="A110" s="41"/>
      <c r="B110" s="42"/>
      <c r="C110" s="43"/>
      <c r="D110" s="228" t="s">
        <v>170</v>
      </c>
      <c r="E110" s="43"/>
      <c r="F110" s="229" t="s">
        <v>4094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170</v>
      </c>
      <c r="AU110" s="20" t="s">
        <v>79</v>
      </c>
    </row>
    <row r="111" s="13" customFormat="1">
      <c r="A111" s="13"/>
      <c r="B111" s="235"/>
      <c r="C111" s="236"/>
      <c r="D111" s="233" t="s">
        <v>178</v>
      </c>
      <c r="E111" s="237" t="s">
        <v>19</v>
      </c>
      <c r="F111" s="238" t="s">
        <v>2021</v>
      </c>
      <c r="G111" s="236"/>
      <c r="H111" s="239">
        <v>239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178</v>
      </c>
      <c r="AU111" s="245" t="s">
        <v>79</v>
      </c>
      <c r="AV111" s="13" t="s">
        <v>79</v>
      </c>
      <c r="AW111" s="13" t="s">
        <v>31</v>
      </c>
      <c r="AX111" s="13" t="s">
        <v>77</v>
      </c>
      <c r="AY111" s="245" t="s">
        <v>161</v>
      </c>
    </row>
    <row r="112" s="2" customFormat="1" ht="24.15" customHeight="1">
      <c r="A112" s="41"/>
      <c r="B112" s="42"/>
      <c r="C112" s="215" t="s">
        <v>211</v>
      </c>
      <c r="D112" s="215" t="s">
        <v>163</v>
      </c>
      <c r="E112" s="216" t="s">
        <v>4095</v>
      </c>
      <c r="F112" s="217" t="s">
        <v>4096</v>
      </c>
      <c r="G112" s="218" t="s">
        <v>166</v>
      </c>
      <c r="H112" s="219">
        <v>239</v>
      </c>
      <c r="I112" s="220"/>
      <c r="J112" s="221">
        <f>ROUND(I112*H112,2)</f>
        <v>0</v>
      </c>
      <c r="K112" s="217" t="s">
        <v>167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4288</v>
      </c>
    </row>
    <row r="113" s="2" customFormat="1">
      <c r="A113" s="41"/>
      <c r="B113" s="42"/>
      <c r="C113" s="43"/>
      <c r="D113" s="228" t="s">
        <v>170</v>
      </c>
      <c r="E113" s="43"/>
      <c r="F113" s="229" t="s">
        <v>4098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170</v>
      </c>
      <c r="AU113" s="20" t="s">
        <v>79</v>
      </c>
    </row>
    <row r="114" s="2" customFormat="1" ht="37.8" customHeight="1">
      <c r="A114" s="41"/>
      <c r="B114" s="42"/>
      <c r="C114" s="215" t="s">
        <v>222</v>
      </c>
      <c r="D114" s="215" t="s">
        <v>163</v>
      </c>
      <c r="E114" s="216" t="s">
        <v>204</v>
      </c>
      <c r="F114" s="217" t="s">
        <v>205</v>
      </c>
      <c r="G114" s="218" t="s">
        <v>206</v>
      </c>
      <c r="H114" s="219">
        <v>145.69999999999999</v>
      </c>
      <c r="I114" s="220"/>
      <c r="J114" s="221">
        <f>ROUND(I114*H114,2)</f>
        <v>0</v>
      </c>
      <c r="K114" s="217" t="s">
        <v>167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4289</v>
      </c>
    </row>
    <row r="115" s="2" customFormat="1">
      <c r="A115" s="41"/>
      <c r="B115" s="42"/>
      <c r="C115" s="43"/>
      <c r="D115" s="228" t="s">
        <v>170</v>
      </c>
      <c r="E115" s="43"/>
      <c r="F115" s="229" t="s">
        <v>208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170</v>
      </c>
      <c r="AU115" s="20" t="s">
        <v>79</v>
      </c>
    </row>
    <row r="116" s="13" customFormat="1">
      <c r="A116" s="13"/>
      <c r="B116" s="235"/>
      <c r="C116" s="236"/>
      <c r="D116" s="233" t="s">
        <v>178</v>
      </c>
      <c r="E116" s="237" t="s">
        <v>19</v>
      </c>
      <c r="F116" s="238" t="s">
        <v>4290</v>
      </c>
      <c r="G116" s="236"/>
      <c r="H116" s="239">
        <v>145.69999999999999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178</v>
      </c>
      <c r="AU116" s="245" t="s">
        <v>79</v>
      </c>
      <c r="AV116" s="13" t="s">
        <v>79</v>
      </c>
      <c r="AW116" s="13" t="s">
        <v>31</v>
      </c>
      <c r="AX116" s="13" t="s">
        <v>77</v>
      </c>
      <c r="AY116" s="245" t="s">
        <v>161</v>
      </c>
    </row>
    <row r="117" s="2" customFormat="1" ht="37.8" customHeight="1">
      <c r="A117" s="41"/>
      <c r="B117" s="42"/>
      <c r="C117" s="215" t="s">
        <v>237</v>
      </c>
      <c r="D117" s="215" t="s">
        <v>163</v>
      </c>
      <c r="E117" s="216" t="s">
        <v>675</v>
      </c>
      <c r="F117" s="217" t="s">
        <v>676</v>
      </c>
      <c r="G117" s="218" t="s">
        <v>206</v>
      </c>
      <c r="H117" s="219">
        <v>59.264000000000003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4291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678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3" customFormat="1">
      <c r="A119" s="13"/>
      <c r="B119" s="235"/>
      <c r="C119" s="236"/>
      <c r="D119" s="233" t="s">
        <v>178</v>
      </c>
      <c r="E119" s="237" t="s">
        <v>19</v>
      </c>
      <c r="F119" s="238" t="s">
        <v>4292</v>
      </c>
      <c r="G119" s="236"/>
      <c r="H119" s="239">
        <v>59.264000000000003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178</v>
      </c>
      <c r="AU119" s="245" t="s">
        <v>79</v>
      </c>
      <c r="AV119" s="13" t="s">
        <v>79</v>
      </c>
      <c r="AW119" s="13" t="s">
        <v>31</v>
      </c>
      <c r="AX119" s="13" t="s">
        <v>77</v>
      </c>
      <c r="AY119" s="245" t="s">
        <v>161</v>
      </c>
    </row>
    <row r="120" s="2" customFormat="1" ht="24.15" customHeight="1">
      <c r="A120" s="41"/>
      <c r="B120" s="42"/>
      <c r="C120" s="215" t="s">
        <v>247</v>
      </c>
      <c r="D120" s="215" t="s">
        <v>163</v>
      </c>
      <c r="E120" s="216" t="s">
        <v>2578</v>
      </c>
      <c r="F120" s="217" t="s">
        <v>2579</v>
      </c>
      <c r="G120" s="218" t="s">
        <v>206</v>
      </c>
      <c r="H120" s="219">
        <v>145.69999999999999</v>
      </c>
      <c r="I120" s="220"/>
      <c r="J120" s="221">
        <f>ROUND(I120*H120,2)</f>
        <v>0</v>
      </c>
      <c r="K120" s="217" t="s">
        <v>167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4293</v>
      </c>
    </row>
    <row r="121" s="2" customFormat="1">
      <c r="A121" s="41"/>
      <c r="B121" s="42"/>
      <c r="C121" s="43"/>
      <c r="D121" s="228" t="s">
        <v>170</v>
      </c>
      <c r="E121" s="43"/>
      <c r="F121" s="229" t="s">
        <v>2581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170</v>
      </c>
      <c r="AU121" s="20" t="s">
        <v>79</v>
      </c>
    </row>
    <row r="122" s="13" customFormat="1">
      <c r="A122" s="13"/>
      <c r="B122" s="235"/>
      <c r="C122" s="236"/>
      <c r="D122" s="233" t="s">
        <v>178</v>
      </c>
      <c r="E122" s="237" t="s">
        <v>19</v>
      </c>
      <c r="F122" s="238" t="s">
        <v>4294</v>
      </c>
      <c r="G122" s="236"/>
      <c r="H122" s="239">
        <v>145.69999999999999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77</v>
      </c>
      <c r="AY122" s="245" t="s">
        <v>161</v>
      </c>
    </row>
    <row r="123" s="2" customFormat="1" ht="24.15" customHeight="1">
      <c r="A123" s="41"/>
      <c r="B123" s="42"/>
      <c r="C123" s="215" t="s">
        <v>253</v>
      </c>
      <c r="D123" s="215" t="s">
        <v>163</v>
      </c>
      <c r="E123" s="216" t="s">
        <v>686</v>
      </c>
      <c r="F123" s="217" t="s">
        <v>501</v>
      </c>
      <c r="G123" s="218" t="s">
        <v>214</v>
      </c>
      <c r="H123" s="219">
        <v>106.675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4295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688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4057</v>
      </c>
      <c r="F125" s="238" t="s">
        <v>4106</v>
      </c>
      <c r="G125" s="236"/>
      <c r="H125" s="239">
        <v>59.264000000000003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13" customFormat="1">
      <c r="A126" s="13"/>
      <c r="B126" s="235"/>
      <c r="C126" s="236"/>
      <c r="D126" s="233" t="s">
        <v>178</v>
      </c>
      <c r="E126" s="236"/>
      <c r="F126" s="238" t="s">
        <v>4296</v>
      </c>
      <c r="G126" s="236"/>
      <c r="H126" s="239">
        <v>106.675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178</v>
      </c>
      <c r="AU126" s="245" t="s">
        <v>79</v>
      </c>
      <c r="AV126" s="13" t="s">
        <v>79</v>
      </c>
      <c r="AW126" s="13" t="s">
        <v>4</v>
      </c>
      <c r="AX126" s="13" t="s">
        <v>77</v>
      </c>
      <c r="AY126" s="245" t="s">
        <v>161</v>
      </c>
    </row>
    <row r="127" s="2" customFormat="1" ht="24.15" customHeight="1">
      <c r="A127" s="41"/>
      <c r="B127" s="42"/>
      <c r="C127" s="215" t="s">
        <v>262</v>
      </c>
      <c r="D127" s="215" t="s">
        <v>163</v>
      </c>
      <c r="E127" s="216" t="s">
        <v>2586</v>
      </c>
      <c r="F127" s="217" t="s">
        <v>2587</v>
      </c>
      <c r="G127" s="218" t="s">
        <v>206</v>
      </c>
      <c r="H127" s="219">
        <v>86.436000000000007</v>
      </c>
      <c r="I127" s="220"/>
      <c r="J127" s="221">
        <f>ROUND(I127*H127,2)</f>
        <v>0</v>
      </c>
      <c r="K127" s="217" t="s">
        <v>167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168</v>
      </c>
      <c r="AT127" s="226" t="s">
        <v>163</v>
      </c>
      <c r="AU127" s="226" t="s">
        <v>79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4297</v>
      </c>
    </row>
    <row r="128" s="2" customFormat="1">
      <c r="A128" s="41"/>
      <c r="B128" s="42"/>
      <c r="C128" s="43"/>
      <c r="D128" s="228" t="s">
        <v>170</v>
      </c>
      <c r="E128" s="43"/>
      <c r="F128" s="229" t="s">
        <v>2589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170</v>
      </c>
      <c r="AU128" s="20" t="s">
        <v>79</v>
      </c>
    </row>
    <row r="129" s="13" customFormat="1">
      <c r="A129" s="13"/>
      <c r="B129" s="235"/>
      <c r="C129" s="236"/>
      <c r="D129" s="233" t="s">
        <v>178</v>
      </c>
      <c r="E129" s="237" t="s">
        <v>2560</v>
      </c>
      <c r="F129" s="238" t="s">
        <v>4298</v>
      </c>
      <c r="G129" s="236"/>
      <c r="H129" s="239">
        <v>86.436000000000007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178</v>
      </c>
      <c r="AU129" s="245" t="s">
        <v>79</v>
      </c>
      <c r="AV129" s="13" t="s">
        <v>79</v>
      </c>
      <c r="AW129" s="13" t="s">
        <v>31</v>
      </c>
      <c r="AX129" s="13" t="s">
        <v>77</v>
      </c>
      <c r="AY129" s="245" t="s">
        <v>161</v>
      </c>
    </row>
    <row r="130" s="2" customFormat="1" ht="37.8" customHeight="1">
      <c r="A130" s="41"/>
      <c r="B130" s="42"/>
      <c r="C130" s="215" t="s">
        <v>268</v>
      </c>
      <c r="D130" s="215" t="s">
        <v>163</v>
      </c>
      <c r="E130" s="216" t="s">
        <v>2591</v>
      </c>
      <c r="F130" s="217" t="s">
        <v>2592</v>
      </c>
      <c r="G130" s="218" t="s">
        <v>206</v>
      </c>
      <c r="H130" s="219">
        <v>47.100000000000001</v>
      </c>
      <c r="I130" s="220"/>
      <c r="J130" s="221">
        <f>ROUND(I130*H130,2)</f>
        <v>0</v>
      </c>
      <c r="K130" s="217" t="s">
        <v>167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4299</v>
      </c>
    </row>
    <row r="131" s="2" customFormat="1">
      <c r="A131" s="41"/>
      <c r="B131" s="42"/>
      <c r="C131" s="43"/>
      <c r="D131" s="228" t="s">
        <v>170</v>
      </c>
      <c r="E131" s="43"/>
      <c r="F131" s="229" t="s">
        <v>2594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170</v>
      </c>
      <c r="AU131" s="20" t="s">
        <v>79</v>
      </c>
    </row>
    <row r="132" s="13" customFormat="1">
      <c r="A132" s="13"/>
      <c r="B132" s="235"/>
      <c r="C132" s="236"/>
      <c r="D132" s="233" t="s">
        <v>178</v>
      </c>
      <c r="E132" s="237" t="s">
        <v>605</v>
      </c>
      <c r="F132" s="238" t="s">
        <v>4300</v>
      </c>
      <c r="G132" s="236"/>
      <c r="H132" s="239">
        <v>47.100000000000001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178</v>
      </c>
      <c r="AU132" s="245" t="s">
        <v>79</v>
      </c>
      <c r="AV132" s="13" t="s">
        <v>79</v>
      </c>
      <c r="AW132" s="13" t="s">
        <v>31</v>
      </c>
      <c r="AX132" s="13" t="s">
        <v>77</v>
      </c>
      <c r="AY132" s="245" t="s">
        <v>161</v>
      </c>
    </row>
    <row r="133" s="2" customFormat="1" ht="16.5" customHeight="1">
      <c r="A133" s="41"/>
      <c r="B133" s="42"/>
      <c r="C133" s="271" t="s">
        <v>8</v>
      </c>
      <c r="D133" s="271" t="s">
        <v>715</v>
      </c>
      <c r="E133" s="272" t="s">
        <v>2596</v>
      </c>
      <c r="F133" s="273" t="s">
        <v>2597</v>
      </c>
      <c r="G133" s="274" t="s">
        <v>214</v>
      </c>
      <c r="H133" s="275">
        <v>94.200000000000003</v>
      </c>
      <c r="I133" s="276"/>
      <c r="J133" s="277">
        <f>ROUND(I133*H133,2)</f>
        <v>0</v>
      </c>
      <c r="K133" s="273" t="s">
        <v>167</v>
      </c>
      <c r="L133" s="278"/>
      <c r="M133" s="279" t="s">
        <v>19</v>
      </c>
      <c r="N133" s="280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211</v>
      </c>
      <c r="AT133" s="226" t="s">
        <v>715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4301</v>
      </c>
    </row>
    <row r="134" s="13" customFormat="1">
      <c r="A134" s="13"/>
      <c r="B134" s="235"/>
      <c r="C134" s="236"/>
      <c r="D134" s="233" t="s">
        <v>178</v>
      </c>
      <c r="E134" s="236"/>
      <c r="F134" s="238" t="s">
        <v>4302</v>
      </c>
      <c r="G134" s="236"/>
      <c r="H134" s="239">
        <v>94.200000000000003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4</v>
      </c>
      <c r="AX134" s="13" t="s">
        <v>77</v>
      </c>
      <c r="AY134" s="245" t="s">
        <v>161</v>
      </c>
    </row>
    <row r="135" s="2" customFormat="1" ht="21.75" customHeight="1">
      <c r="A135" s="41"/>
      <c r="B135" s="42"/>
      <c r="C135" s="215" t="s">
        <v>279</v>
      </c>
      <c r="D135" s="215" t="s">
        <v>163</v>
      </c>
      <c r="E135" s="216" t="s">
        <v>2600</v>
      </c>
      <c r="F135" s="217" t="s">
        <v>2601</v>
      </c>
      <c r="G135" s="218" t="s">
        <v>206</v>
      </c>
      <c r="H135" s="219">
        <v>5.9640000000000004</v>
      </c>
      <c r="I135" s="220"/>
      <c r="J135" s="221">
        <f>ROUND(I135*H135,2)</f>
        <v>0</v>
      </c>
      <c r="K135" s="217" t="s">
        <v>167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4303</v>
      </c>
    </row>
    <row r="136" s="2" customFormat="1">
      <c r="A136" s="41"/>
      <c r="B136" s="42"/>
      <c r="C136" s="43"/>
      <c r="D136" s="228" t="s">
        <v>170</v>
      </c>
      <c r="E136" s="43"/>
      <c r="F136" s="229" t="s">
        <v>2603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170</v>
      </c>
      <c r="AU136" s="20" t="s">
        <v>79</v>
      </c>
    </row>
    <row r="137" s="13" customFormat="1">
      <c r="A137" s="13"/>
      <c r="B137" s="235"/>
      <c r="C137" s="236"/>
      <c r="D137" s="233" t="s">
        <v>178</v>
      </c>
      <c r="E137" s="237" t="s">
        <v>2549</v>
      </c>
      <c r="F137" s="238" t="s">
        <v>4304</v>
      </c>
      <c r="G137" s="236"/>
      <c r="H137" s="239">
        <v>5.9640000000000004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178</v>
      </c>
      <c r="AU137" s="245" t="s">
        <v>79</v>
      </c>
      <c r="AV137" s="13" t="s">
        <v>79</v>
      </c>
      <c r="AW137" s="13" t="s">
        <v>31</v>
      </c>
      <c r="AX137" s="13" t="s">
        <v>77</v>
      </c>
      <c r="AY137" s="245" t="s">
        <v>161</v>
      </c>
    </row>
    <row r="138" s="12" customFormat="1" ht="22.8" customHeight="1">
      <c r="A138" s="12"/>
      <c r="B138" s="199"/>
      <c r="C138" s="200"/>
      <c r="D138" s="201" t="s">
        <v>68</v>
      </c>
      <c r="E138" s="213" t="s">
        <v>192</v>
      </c>
      <c r="F138" s="213" t="s">
        <v>4114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SUM(P139:P160)</f>
        <v>0</v>
      </c>
      <c r="Q138" s="207"/>
      <c r="R138" s="208">
        <f>SUM(R139:R160)</f>
        <v>1.1081559999999999</v>
      </c>
      <c r="S138" s="207"/>
      <c r="T138" s="209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77</v>
      </c>
      <c r="AT138" s="211" t="s">
        <v>68</v>
      </c>
      <c r="AU138" s="211" t="s">
        <v>77</v>
      </c>
      <c r="AY138" s="210" t="s">
        <v>161</v>
      </c>
      <c r="BK138" s="212">
        <f>SUM(BK139:BK160)</f>
        <v>0</v>
      </c>
    </row>
    <row r="139" s="2" customFormat="1" ht="24.15" customHeight="1">
      <c r="A139" s="41"/>
      <c r="B139" s="42"/>
      <c r="C139" s="215" t="s">
        <v>293</v>
      </c>
      <c r="D139" s="215" t="s">
        <v>163</v>
      </c>
      <c r="E139" s="216" t="s">
        <v>4115</v>
      </c>
      <c r="F139" s="217" t="s">
        <v>4116</v>
      </c>
      <c r="G139" s="218" t="s">
        <v>166</v>
      </c>
      <c r="H139" s="219">
        <v>3.7999999999999998</v>
      </c>
      <c r="I139" s="220"/>
      <c r="J139" s="221">
        <f>ROUND(I139*H139,2)</f>
        <v>0</v>
      </c>
      <c r="K139" s="217" t="s">
        <v>167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4305</v>
      </c>
    </row>
    <row r="140" s="2" customFormat="1">
      <c r="A140" s="41"/>
      <c r="B140" s="42"/>
      <c r="C140" s="43"/>
      <c r="D140" s="228" t="s">
        <v>170</v>
      </c>
      <c r="E140" s="43"/>
      <c r="F140" s="229" t="s">
        <v>4118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170</v>
      </c>
      <c r="AU140" s="20" t="s">
        <v>79</v>
      </c>
    </row>
    <row r="141" s="2" customFormat="1">
      <c r="A141" s="41"/>
      <c r="B141" s="42"/>
      <c r="C141" s="43"/>
      <c r="D141" s="233" t="s">
        <v>176</v>
      </c>
      <c r="E141" s="43"/>
      <c r="F141" s="234" t="s">
        <v>4119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176</v>
      </c>
      <c r="AU141" s="20" t="s">
        <v>79</v>
      </c>
    </row>
    <row r="142" s="2" customFormat="1" ht="24.15" customHeight="1">
      <c r="A142" s="41"/>
      <c r="B142" s="42"/>
      <c r="C142" s="215" t="s">
        <v>299</v>
      </c>
      <c r="D142" s="215" t="s">
        <v>163</v>
      </c>
      <c r="E142" s="216" t="s">
        <v>4126</v>
      </c>
      <c r="F142" s="217" t="s">
        <v>4127</v>
      </c>
      <c r="G142" s="218" t="s">
        <v>166</v>
      </c>
      <c r="H142" s="219">
        <v>9</v>
      </c>
      <c r="I142" s="220"/>
      <c r="J142" s="221">
        <f>ROUND(I142*H142,2)</f>
        <v>0</v>
      </c>
      <c r="K142" s="217" t="s">
        <v>167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4306</v>
      </c>
    </row>
    <row r="143" s="2" customFormat="1">
      <c r="A143" s="41"/>
      <c r="B143" s="42"/>
      <c r="C143" s="43"/>
      <c r="D143" s="228" t="s">
        <v>170</v>
      </c>
      <c r="E143" s="43"/>
      <c r="F143" s="229" t="s">
        <v>4129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170</v>
      </c>
      <c r="AU143" s="20" t="s">
        <v>79</v>
      </c>
    </row>
    <row r="144" s="2" customFormat="1">
      <c r="A144" s="41"/>
      <c r="B144" s="42"/>
      <c r="C144" s="43"/>
      <c r="D144" s="233" t="s">
        <v>176</v>
      </c>
      <c r="E144" s="43"/>
      <c r="F144" s="234" t="s">
        <v>4130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176</v>
      </c>
      <c r="AU144" s="20" t="s">
        <v>79</v>
      </c>
    </row>
    <row r="145" s="13" customFormat="1">
      <c r="A145" s="13"/>
      <c r="B145" s="235"/>
      <c r="C145" s="236"/>
      <c r="D145" s="233" t="s">
        <v>178</v>
      </c>
      <c r="E145" s="237" t="s">
        <v>19</v>
      </c>
      <c r="F145" s="238" t="s">
        <v>222</v>
      </c>
      <c r="G145" s="236"/>
      <c r="H145" s="239">
        <v>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178</v>
      </c>
      <c r="AU145" s="245" t="s">
        <v>79</v>
      </c>
      <c r="AV145" s="13" t="s">
        <v>79</v>
      </c>
      <c r="AW145" s="13" t="s">
        <v>31</v>
      </c>
      <c r="AX145" s="13" t="s">
        <v>77</v>
      </c>
      <c r="AY145" s="245" t="s">
        <v>161</v>
      </c>
    </row>
    <row r="146" s="2" customFormat="1" ht="24.15" customHeight="1">
      <c r="A146" s="41"/>
      <c r="B146" s="42"/>
      <c r="C146" s="215" t="s">
        <v>311</v>
      </c>
      <c r="D146" s="215" t="s">
        <v>163</v>
      </c>
      <c r="E146" s="216" t="s">
        <v>4120</v>
      </c>
      <c r="F146" s="217" t="s">
        <v>4121</v>
      </c>
      <c r="G146" s="218" t="s">
        <v>166</v>
      </c>
      <c r="H146" s="219">
        <v>12.800000000000001</v>
      </c>
      <c r="I146" s="220"/>
      <c r="J146" s="221">
        <f>ROUND(I146*H146,2)</f>
        <v>0</v>
      </c>
      <c r="K146" s="217" t="s">
        <v>167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4307</v>
      </c>
    </row>
    <row r="147" s="2" customFormat="1">
      <c r="A147" s="41"/>
      <c r="B147" s="42"/>
      <c r="C147" s="43"/>
      <c r="D147" s="228" t="s">
        <v>170</v>
      </c>
      <c r="E147" s="43"/>
      <c r="F147" s="229" t="s">
        <v>4123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79</v>
      </c>
    </row>
    <row r="148" s="2" customFormat="1">
      <c r="A148" s="41"/>
      <c r="B148" s="42"/>
      <c r="C148" s="43"/>
      <c r="D148" s="233" t="s">
        <v>176</v>
      </c>
      <c r="E148" s="43"/>
      <c r="F148" s="234" t="s">
        <v>4124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176</v>
      </c>
      <c r="AU148" s="20" t="s">
        <v>79</v>
      </c>
    </row>
    <row r="149" s="13" customFormat="1">
      <c r="A149" s="13"/>
      <c r="B149" s="235"/>
      <c r="C149" s="236"/>
      <c r="D149" s="233" t="s">
        <v>178</v>
      </c>
      <c r="E149" s="237" t="s">
        <v>19</v>
      </c>
      <c r="F149" s="238" t="s">
        <v>4308</v>
      </c>
      <c r="G149" s="236"/>
      <c r="H149" s="239">
        <v>12.800000000000001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178</v>
      </c>
      <c r="AU149" s="245" t="s">
        <v>79</v>
      </c>
      <c r="AV149" s="13" t="s">
        <v>79</v>
      </c>
      <c r="AW149" s="13" t="s">
        <v>31</v>
      </c>
      <c r="AX149" s="13" t="s">
        <v>77</v>
      </c>
      <c r="AY149" s="245" t="s">
        <v>161</v>
      </c>
    </row>
    <row r="150" s="2" customFormat="1" ht="24.15" customHeight="1">
      <c r="A150" s="41"/>
      <c r="B150" s="42"/>
      <c r="C150" s="215" t="s">
        <v>317</v>
      </c>
      <c r="D150" s="215" t="s">
        <v>163</v>
      </c>
      <c r="E150" s="216" t="s">
        <v>4131</v>
      </c>
      <c r="F150" s="217" t="s">
        <v>4132</v>
      </c>
      <c r="G150" s="218" t="s">
        <v>166</v>
      </c>
      <c r="H150" s="219">
        <v>9</v>
      </c>
      <c r="I150" s="220"/>
      <c r="J150" s="221">
        <f>ROUND(I150*H150,2)</f>
        <v>0</v>
      </c>
      <c r="K150" s="217" t="s">
        <v>167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4309</v>
      </c>
    </row>
    <row r="151" s="2" customFormat="1">
      <c r="A151" s="41"/>
      <c r="B151" s="42"/>
      <c r="C151" s="43"/>
      <c r="D151" s="228" t="s">
        <v>170</v>
      </c>
      <c r="E151" s="43"/>
      <c r="F151" s="229" t="s">
        <v>4134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170</v>
      </c>
      <c r="AU151" s="20" t="s">
        <v>79</v>
      </c>
    </row>
    <row r="152" s="2" customFormat="1" ht="24.15" customHeight="1">
      <c r="A152" s="41"/>
      <c r="B152" s="42"/>
      <c r="C152" s="215" t="s">
        <v>7</v>
      </c>
      <c r="D152" s="215" t="s">
        <v>163</v>
      </c>
      <c r="E152" s="216" t="s">
        <v>4135</v>
      </c>
      <c r="F152" s="217" t="s">
        <v>4136</v>
      </c>
      <c r="G152" s="218" t="s">
        <v>166</v>
      </c>
      <c r="H152" s="219">
        <v>9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4310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4138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79</v>
      </c>
    </row>
    <row r="154" s="2" customFormat="1">
      <c r="A154" s="41"/>
      <c r="B154" s="42"/>
      <c r="C154" s="43"/>
      <c r="D154" s="233" t="s">
        <v>176</v>
      </c>
      <c r="E154" s="43"/>
      <c r="F154" s="234" t="s">
        <v>4139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176</v>
      </c>
      <c r="AU154" s="20" t="s">
        <v>79</v>
      </c>
    </row>
    <row r="155" s="2" customFormat="1" ht="24.15" customHeight="1">
      <c r="A155" s="41"/>
      <c r="B155" s="42"/>
      <c r="C155" s="215" t="s">
        <v>332</v>
      </c>
      <c r="D155" s="215" t="s">
        <v>163</v>
      </c>
      <c r="E155" s="216" t="s">
        <v>4140</v>
      </c>
      <c r="F155" s="217" t="s">
        <v>4141</v>
      </c>
      <c r="G155" s="218" t="s">
        <v>166</v>
      </c>
      <c r="H155" s="219">
        <v>9</v>
      </c>
      <c r="I155" s="220"/>
      <c r="J155" s="221">
        <f>ROUND(I155*H155,2)</f>
        <v>0</v>
      </c>
      <c r="K155" s="217" t="s">
        <v>167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4311</v>
      </c>
    </row>
    <row r="156" s="2" customFormat="1">
      <c r="A156" s="41"/>
      <c r="B156" s="42"/>
      <c r="C156" s="43"/>
      <c r="D156" s="228" t="s">
        <v>170</v>
      </c>
      <c r="E156" s="43"/>
      <c r="F156" s="229" t="s">
        <v>4143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170</v>
      </c>
      <c r="AU156" s="20" t="s">
        <v>79</v>
      </c>
    </row>
    <row r="157" s="2" customFormat="1" ht="37.8" customHeight="1">
      <c r="A157" s="41"/>
      <c r="B157" s="42"/>
      <c r="C157" s="215" t="s">
        <v>337</v>
      </c>
      <c r="D157" s="215" t="s">
        <v>163</v>
      </c>
      <c r="E157" s="216" t="s">
        <v>4144</v>
      </c>
      <c r="F157" s="217" t="s">
        <v>4145</v>
      </c>
      <c r="G157" s="218" t="s">
        <v>166</v>
      </c>
      <c r="H157" s="219">
        <v>3.7999999999999998</v>
      </c>
      <c r="I157" s="220"/>
      <c r="J157" s="221">
        <f>ROUND(I157*H157,2)</f>
        <v>0</v>
      </c>
      <c r="K157" s="217" t="s">
        <v>167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0.11162</v>
      </c>
      <c r="R157" s="224">
        <f>Q157*H157</f>
        <v>0.42415599999999998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4312</v>
      </c>
    </row>
    <row r="158" s="2" customFormat="1">
      <c r="A158" s="41"/>
      <c r="B158" s="42"/>
      <c r="C158" s="43"/>
      <c r="D158" s="228" t="s">
        <v>170</v>
      </c>
      <c r="E158" s="43"/>
      <c r="F158" s="229" t="s">
        <v>4147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170</v>
      </c>
      <c r="AU158" s="20" t="s">
        <v>79</v>
      </c>
    </row>
    <row r="159" s="13" customFormat="1">
      <c r="A159" s="13"/>
      <c r="B159" s="235"/>
      <c r="C159" s="236"/>
      <c r="D159" s="233" t="s">
        <v>178</v>
      </c>
      <c r="E159" s="237" t="s">
        <v>19</v>
      </c>
      <c r="F159" s="238" t="s">
        <v>4274</v>
      </c>
      <c r="G159" s="236"/>
      <c r="H159" s="239">
        <v>3.7999999999999998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178</v>
      </c>
      <c r="AU159" s="245" t="s">
        <v>79</v>
      </c>
      <c r="AV159" s="13" t="s">
        <v>79</v>
      </c>
      <c r="AW159" s="13" t="s">
        <v>31</v>
      </c>
      <c r="AX159" s="13" t="s">
        <v>77</v>
      </c>
      <c r="AY159" s="245" t="s">
        <v>161</v>
      </c>
    </row>
    <row r="160" s="2" customFormat="1" ht="16.5" customHeight="1">
      <c r="A160" s="41"/>
      <c r="B160" s="42"/>
      <c r="C160" s="271" t="s">
        <v>343</v>
      </c>
      <c r="D160" s="271" t="s">
        <v>715</v>
      </c>
      <c r="E160" s="272" t="s">
        <v>4148</v>
      </c>
      <c r="F160" s="273" t="s">
        <v>4149</v>
      </c>
      <c r="G160" s="274" t="s">
        <v>166</v>
      </c>
      <c r="H160" s="275">
        <v>3.7999999999999998</v>
      </c>
      <c r="I160" s="276"/>
      <c r="J160" s="277">
        <f>ROUND(I160*H160,2)</f>
        <v>0</v>
      </c>
      <c r="K160" s="273" t="s">
        <v>167</v>
      </c>
      <c r="L160" s="278"/>
      <c r="M160" s="279" t="s">
        <v>19</v>
      </c>
      <c r="N160" s="280" t="s">
        <v>40</v>
      </c>
      <c r="O160" s="87"/>
      <c r="P160" s="224">
        <f>O160*H160</f>
        <v>0</v>
      </c>
      <c r="Q160" s="224">
        <v>0.17999999999999999</v>
      </c>
      <c r="R160" s="224">
        <f>Q160*H160</f>
        <v>0.68399999999999994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211</v>
      </c>
      <c r="AT160" s="226" t="s">
        <v>715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4313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1335</v>
      </c>
      <c r="F161" s="213" t="s">
        <v>4314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SUM(P162:P184)</f>
        <v>0</v>
      </c>
      <c r="Q161" s="207"/>
      <c r="R161" s="208">
        <f>SUM(R162:R184)</f>
        <v>0</v>
      </c>
      <c r="S161" s="207"/>
      <c r="T161" s="209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77</v>
      </c>
      <c r="AT161" s="211" t="s">
        <v>68</v>
      </c>
      <c r="AU161" s="211" t="s">
        <v>77</v>
      </c>
      <c r="AY161" s="210" t="s">
        <v>161</v>
      </c>
      <c r="BK161" s="212">
        <f>SUM(BK162:BK184)</f>
        <v>0</v>
      </c>
    </row>
    <row r="162" s="2" customFormat="1" ht="16.5" customHeight="1">
      <c r="A162" s="41"/>
      <c r="B162" s="42"/>
      <c r="C162" s="215" t="s">
        <v>353</v>
      </c>
      <c r="D162" s="215" t="s">
        <v>163</v>
      </c>
      <c r="E162" s="216" t="s">
        <v>4315</v>
      </c>
      <c r="F162" s="217" t="s">
        <v>4316</v>
      </c>
      <c r="G162" s="218" t="s">
        <v>189</v>
      </c>
      <c r="H162" s="219">
        <v>49.700000000000003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469</v>
      </c>
    </row>
    <row r="163" s="2" customFormat="1" ht="16.5" customHeight="1">
      <c r="A163" s="41"/>
      <c r="B163" s="42"/>
      <c r="C163" s="215" t="s">
        <v>359</v>
      </c>
      <c r="D163" s="215" t="s">
        <v>163</v>
      </c>
      <c r="E163" s="216" t="s">
        <v>4317</v>
      </c>
      <c r="F163" s="217" t="s">
        <v>4318</v>
      </c>
      <c r="G163" s="218" t="s">
        <v>387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481</v>
      </c>
    </row>
    <row r="164" s="2" customFormat="1" ht="16.5" customHeight="1">
      <c r="A164" s="41"/>
      <c r="B164" s="42"/>
      <c r="C164" s="215" t="s">
        <v>368</v>
      </c>
      <c r="D164" s="215" t="s">
        <v>163</v>
      </c>
      <c r="E164" s="216" t="s">
        <v>4319</v>
      </c>
      <c r="F164" s="217" t="s">
        <v>4320</v>
      </c>
      <c r="G164" s="218" t="s">
        <v>4321</v>
      </c>
      <c r="H164" s="219">
        <v>4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493</v>
      </c>
    </row>
    <row r="165" s="2" customFormat="1" ht="16.5" customHeight="1">
      <c r="A165" s="41"/>
      <c r="B165" s="42"/>
      <c r="C165" s="215" t="s">
        <v>375</v>
      </c>
      <c r="D165" s="215" t="s">
        <v>163</v>
      </c>
      <c r="E165" s="216" t="s">
        <v>4322</v>
      </c>
      <c r="F165" s="217" t="s">
        <v>4323</v>
      </c>
      <c r="G165" s="218" t="s">
        <v>387</v>
      </c>
      <c r="H165" s="219">
        <v>9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505</v>
      </c>
    </row>
    <row r="166" s="2" customFormat="1" ht="16.5" customHeight="1">
      <c r="A166" s="41"/>
      <c r="B166" s="42"/>
      <c r="C166" s="215" t="s">
        <v>384</v>
      </c>
      <c r="D166" s="215" t="s">
        <v>163</v>
      </c>
      <c r="E166" s="216" t="s">
        <v>4324</v>
      </c>
      <c r="F166" s="217" t="s">
        <v>4325</v>
      </c>
      <c r="G166" s="218" t="s">
        <v>387</v>
      </c>
      <c r="H166" s="219">
        <v>3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519</v>
      </c>
    </row>
    <row r="167" s="2" customFormat="1" ht="16.5" customHeight="1">
      <c r="A167" s="41"/>
      <c r="B167" s="42"/>
      <c r="C167" s="215" t="s">
        <v>391</v>
      </c>
      <c r="D167" s="215" t="s">
        <v>163</v>
      </c>
      <c r="E167" s="216" t="s">
        <v>4326</v>
      </c>
      <c r="F167" s="217" t="s">
        <v>4327</v>
      </c>
      <c r="G167" s="218" t="s">
        <v>387</v>
      </c>
      <c r="H167" s="219">
        <v>3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538</v>
      </c>
    </row>
    <row r="168" s="2" customFormat="1" ht="16.5" customHeight="1">
      <c r="A168" s="41"/>
      <c r="B168" s="42"/>
      <c r="C168" s="215" t="s">
        <v>397</v>
      </c>
      <c r="D168" s="215" t="s">
        <v>163</v>
      </c>
      <c r="E168" s="216" t="s">
        <v>4328</v>
      </c>
      <c r="F168" s="217" t="s">
        <v>4329</v>
      </c>
      <c r="G168" s="218" t="s">
        <v>189</v>
      </c>
      <c r="H168" s="219">
        <v>49.700000000000003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553</v>
      </c>
    </row>
    <row r="169" s="2" customFormat="1" ht="21.75" customHeight="1">
      <c r="A169" s="41"/>
      <c r="B169" s="42"/>
      <c r="C169" s="215" t="s">
        <v>406</v>
      </c>
      <c r="D169" s="215" t="s">
        <v>163</v>
      </c>
      <c r="E169" s="216" t="s">
        <v>4330</v>
      </c>
      <c r="F169" s="217" t="s">
        <v>4331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569</v>
      </c>
    </row>
    <row r="170" s="2" customFormat="1" ht="16.5" customHeight="1">
      <c r="A170" s="41"/>
      <c r="B170" s="42"/>
      <c r="C170" s="215" t="s">
        <v>412</v>
      </c>
      <c r="D170" s="215" t="s">
        <v>163</v>
      </c>
      <c r="E170" s="216" t="s">
        <v>4332</v>
      </c>
      <c r="F170" s="217" t="s">
        <v>4333</v>
      </c>
      <c r="G170" s="218" t="s">
        <v>387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591</v>
      </c>
    </row>
    <row r="171" s="2" customFormat="1" ht="16.5" customHeight="1">
      <c r="A171" s="41"/>
      <c r="B171" s="42"/>
      <c r="C171" s="215" t="s">
        <v>421</v>
      </c>
      <c r="D171" s="215" t="s">
        <v>163</v>
      </c>
      <c r="E171" s="216" t="s">
        <v>4334</v>
      </c>
      <c r="F171" s="217" t="s">
        <v>4335</v>
      </c>
      <c r="G171" s="218" t="s">
        <v>387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991</v>
      </c>
    </row>
    <row r="172" s="2" customFormat="1" ht="16.5" customHeight="1">
      <c r="A172" s="41"/>
      <c r="B172" s="42"/>
      <c r="C172" s="215" t="s">
        <v>427</v>
      </c>
      <c r="D172" s="215" t="s">
        <v>163</v>
      </c>
      <c r="E172" s="216" t="s">
        <v>4336</v>
      </c>
      <c r="F172" s="217" t="s">
        <v>4337</v>
      </c>
      <c r="G172" s="218" t="s">
        <v>387</v>
      </c>
      <c r="H172" s="219">
        <v>7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1005</v>
      </c>
    </row>
    <row r="173" s="2" customFormat="1" ht="16.5" customHeight="1">
      <c r="A173" s="41"/>
      <c r="B173" s="42"/>
      <c r="C173" s="215" t="s">
        <v>433</v>
      </c>
      <c r="D173" s="215" t="s">
        <v>163</v>
      </c>
      <c r="E173" s="216" t="s">
        <v>4338</v>
      </c>
      <c r="F173" s="217" t="s">
        <v>4339</v>
      </c>
      <c r="G173" s="218" t="s">
        <v>387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1015</v>
      </c>
    </row>
    <row r="174" s="2" customFormat="1" ht="16.5" customHeight="1">
      <c r="A174" s="41"/>
      <c r="B174" s="42"/>
      <c r="C174" s="215" t="s">
        <v>440</v>
      </c>
      <c r="D174" s="215" t="s">
        <v>163</v>
      </c>
      <c r="E174" s="216" t="s">
        <v>4340</v>
      </c>
      <c r="F174" s="217" t="s">
        <v>4341</v>
      </c>
      <c r="G174" s="218" t="s">
        <v>387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1028</v>
      </c>
    </row>
    <row r="175" s="2" customFormat="1" ht="16.5" customHeight="1">
      <c r="A175" s="41"/>
      <c r="B175" s="42"/>
      <c r="C175" s="215" t="s">
        <v>447</v>
      </c>
      <c r="D175" s="215" t="s">
        <v>163</v>
      </c>
      <c r="E175" s="216" t="s">
        <v>4342</v>
      </c>
      <c r="F175" s="217" t="s">
        <v>4343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1044</v>
      </c>
    </row>
    <row r="176" s="2" customFormat="1" ht="16.5" customHeight="1">
      <c r="A176" s="41"/>
      <c r="B176" s="42"/>
      <c r="C176" s="215" t="s">
        <v>453</v>
      </c>
      <c r="D176" s="215" t="s">
        <v>163</v>
      </c>
      <c r="E176" s="216" t="s">
        <v>4344</v>
      </c>
      <c r="F176" s="217" t="s">
        <v>4345</v>
      </c>
      <c r="G176" s="218" t="s">
        <v>387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4346</v>
      </c>
    </row>
    <row r="177" s="2" customFormat="1" ht="16.5" customHeight="1">
      <c r="A177" s="41"/>
      <c r="B177" s="42"/>
      <c r="C177" s="215" t="s">
        <v>458</v>
      </c>
      <c r="D177" s="215" t="s">
        <v>163</v>
      </c>
      <c r="E177" s="216" t="s">
        <v>4347</v>
      </c>
      <c r="F177" s="217" t="s">
        <v>4348</v>
      </c>
      <c r="G177" s="218" t="s">
        <v>387</v>
      </c>
      <c r="H177" s="219">
        <v>3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4349</v>
      </c>
    </row>
    <row r="178" s="2" customFormat="1" ht="16.5" customHeight="1">
      <c r="A178" s="41"/>
      <c r="B178" s="42"/>
      <c r="C178" s="215" t="s">
        <v>465</v>
      </c>
      <c r="D178" s="215" t="s">
        <v>163</v>
      </c>
      <c r="E178" s="216" t="s">
        <v>4350</v>
      </c>
      <c r="F178" s="217" t="s">
        <v>4351</v>
      </c>
      <c r="G178" s="218" t="s">
        <v>387</v>
      </c>
      <c r="H178" s="219">
        <v>3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4352</v>
      </c>
    </row>
    <row r="179" s="2" customFormat="1" ht="16.5" customHeight="1">
      <c r="A179" s="41"/>
      <c r="B179" s="42"/>
      <c r="C179" s="215" t="s">
        <v>469</v>
      </c>
      <c r="D179" s="215" t="s">
        <v>163</v>
      </c>
      <c r="E179" s="216" t="s">
        <v>4353</v>
      </c>
      <c r="F179" s="217" t="s">
        <v>4354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1056</v>
      </c>
    </row>
    <row r="180" s="2" customFormat="1" ht="16.5" customHeight="1">
      <c r="A180" s="41"/>
      <c r="B180" s="42"/>
      <c r="C180" s="215" t="s">
        <v>475</v>
      </c>
      <c r="D180" s="215" t="s">
        <v>163</v>
      </c>
      <c r="E180" s="216" t="s">
        <v>4355</v>
      </c>
      <c r="F180" s="217" t="s">
        <v>4356</v>
      </c>
      <c r="G180" s="218" t="s">
        <v>387</v>
      </c>
      <c r="H180" s="219">
        <v>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1068</v>
      </c>
    </row>
    <row r="181" s="2" customFormat="1" ht="16.5" customHeight="1">
      <c r="A181" s="41"/>
      <c r="B181" s="42"/>
      <c r="C181" s="215" t="s">
        <v>481</v>
      </c>
      <c r="D181" s="215" t="s">
        <v>163</v>
      </c>
      <c r="E181" s="216" t="s">
        <v>4357</v>
      </c>
      <c r="F181" s="217" t="s">
        <v>4358</v>
      </c>
      <c r="G181" s="218" t="s">
        <v>387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1079</v>
      </c>
    </row>
    <row r="182" s="2" customFormat="1" ht="16.5" customHeight="1">
      <c r="A182" s="41"/>
      <c r="B182" s="42"/>
      <c r="C182" s="215" t="s">
        <v>487</v>
      </c>
      <c r="D182" s="215" t="s">
        <v>163</v>
      </c>
      <c r="E182" s="216" t="s">
        <v>4359</v>
      </c>
      <c r="F182" s="217" t="s">
        <v>4360</v>
      </c>
      <c r="G182" s="218" t="s">
        <v>387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1089</v>
      </c>
    </row>
    <row r="183" s="2" customFormat="1" ht="16.5" customHeight="1">
      <c r="A183" s="41"/>
      <c r="B183" s="42"/>
      <c r="C183" s="215" t="s">
        <v>493</v>
      </c>
      <c r="D183" s="215" t="s">
        <v>163</v>
      </c>
      <c r="E183" s="216" t="s">
        <v>4361</v>
      </c>
      <c r="F183" s="217" t="s">
        <v>4362</v>
      </c>
      <c r="G183" s="218" t="s">
        <v>387</v>
      </c>
      <c r="H183" s="219">
        <v>2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1100</v>
      </c>
    </row>
    <row r="184" s="2" customFormat="1" ht="16.5" customHeight="1">
      <c r="A184" s="41"/>
      <c r="B184" s="42"/>
      <c r="C184" s="215" t="s">
        <v>499</v>
      </c>
      <c r="D184" s="215" t="s">
        <v>163</v>
      </c>
      <c r="E184" s="216" t="s">
        <v>4363</v>
      </c>
      <c r="F184" s="217" t="s">
        <v>4364</v>
      </c>
      <c r="G184" s="218" t="s">
        <v>387</v>
      </c>
      <c r="H184" s="219">
        <v>3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1110</v>
      </c>
    </row>
    <row r="185" s="12" customFormat="1" ht="22.8" customHeight="1">
      <c r="A185" s="12"/>
      <c r="B185" s="199"/>
      <c r="C185" s="200"/>
      <c r="D185" s="201" t="s">
        <v>68</v>
      </c>
      <c r="E185" s="213" t="s">
        <v>222</v>
      </c>
      <c r="F185" s="213" t="s">
        <v>246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SUM(P186:P195)</f>
        <v>0</v>
      </c>
      <c r="Q185" s="207"/>
      <c r="R185" s="208">
        <f>SUM(R186:R195)</f>
        <v>1.6993050000000001</v>
      </c>
      <c r="S185" s="207"/>
      <c r="T185" s="209">
        <f>SUM(T186:T195)</f>
        <v>5.4560000000000004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77</v>
      </c>
      <c r="AT185" s="211" t="s">
        <v>68</v>
      </c>
      <c r="AU185" s="211" t="s">
        <v>77</v>
      </c>
      <c r="AY185" s="210" t="s">
        <v>161</v>
      </c>
      <c r="BK185" s="212">
        <f>SUM(BK186:BK195)</f>
        <v>0</v>
      </c>
    </row>
    <row r="186" s="2" customFormat="1" ht="33" customHeight="1">
      <c r="A186" s="41"/>
      <c r="B186" s="42"/>
      <c r="C186" s="215" t="s">
        <v>505</v>
      </c>
      <c r="D186" s="215" t="s">
        <v>163</v>
      </c>
      <c r="E186" s="216" t="s">
        <v>4225</v>
      </c>
      <c r="F186" s="217" t="s">
        <v>4226</v>
      </c>
      <c r="G186" s="218" t="s">
        <v>189</v>
      </c>
      <c r="H186" s="219">
        <v>27</v>
      </c>
      <c r="I186" s="220"/>
      <c r="J186" s="221">
        <f>ROUND(I186*H186,2)</f>
        <v>0</v>
      </c>
      <c r="K186" s="217" t="s">
        <v>167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0.00060999999999999997</v>
      </c>
      <c r="R186" s="224">
        <f>Q186*H186</f>
        <v>0.016469999999999999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4365</v>
      </c>
    </row>
    <row r="187" s="2" customFormat="1">
      <c r="A187" s="41"/>
      <c r="B187" s="42"/>
      <c r="C187" s="43"/>
      <c r="D187" s="228" t="s">
        <v>170</v>
      </c>
      <c r="E187" s="43"/>
      <c r="F187" s="229" t="s">
        <v>4228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170</v>
      </c>
      <c r="AU187" s="20" t="s">
        <v>79</v>
      </c>
    </row>
    <row r="188" s="2" customFormat="1" ht="16.5" customHeight="1">
      <c r="A188" s="41"/>
      <c r="B188" s="42"/>
      <c r="C188" s="215" t="s">
        <v>511</v>
      </c>
      <c r="D188" s="215" t="s">
        <v>163</v>
      </c>
      <c r="E188" s="216" t="s">
        <v>4229</v>
      </c>
      <c r="F188" s="217" t="s">
        <v>4230</v>
      </c>
      <c r="G188" s="218" t="s">
        <v>189</v>
      </c>
      <c r="H188" s="219">
        <v>27</v>
      </c>
      <c r="I188" s="220"/>
      <c r="J188" s="221">
        <f>ROUND(I188*H188,2)</f>
        <v>0</v>
      </c>
      <c r="K188" s="217" t="s">
        <v>167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4366</v>
      </c>
    </row>
    <row r="189" s="2" customFormat="1">
      <c r="A189" s="41"/>
      <c r="B189" s="42"/>
      <c r="C189" s="43"/>
      <c r="D189" s="228" t="s">
        <v>170</v>
      </c>
      <c r="E189" s="43"/>
      <c r="F189" s="229" t="s">
        <v>4232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170</v>
      </c>
      <c r="AU189" s="20" t="s">
        <v>79</v>
      </c>
    </row>
    <row r="190" s="13" customFormat="1">
      <c r="A190" s="13"/>
      <c r="B190" s="235"/>
      <c r="C190" s="236"/>
      <c r="D190" s="233" t="s">
        <v>178</v>
      </c>
      <c r="E190" s="237" t="s">
        <v>19</v>
      </c>
      <c r="F190" s="238" t="s">
        <v>368</v>
      </c>
      <c r="G190" s="236"/>
      <c r="H190" s="239">
        <v>27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178</v>
      </c>
      <c r="AU190" s="245" t="s">
        <v>79</v>
      </c>
      <c r="AV190" s="13" t="s">
        <v>79</v>
      </c>
      <c r="AW190" s="13" t="s">
        <v>31</v>
      </c>
      <c r="AX190" s="13" t="s">
        <v>77</v>
      </c>
      <c r="AY190" s="245" t="s">
        <v>161</v>
      </c>
    </row>
    <row r="191" s="2" customFormat="1" ht="16.5" customHeight="1">
      <c r="A191" s="41"/>
      <c r="B191" s="42"/>
      <c r="C191" s="215" t="s">
        <v>519</v>
      </c>
      <c r="D191" s="215" t="s">
        <v>163</v>
      </c>
      <c r="E191" s="216" t="s">
        <v>4367</v>
      </c>
      <c r="F191" s="217" t="s">
        <v>4368</v>
      </c>
      <c r="G191" s="218" t="s">
        <v>189</v>
      </c>
      <c r="H191" s="219">
        <v>35.200000000000003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0.155</v>
      </c>
      <c r="T191" s="225">
        <f>S191*H191</f>
        <v>5.4560000000000004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4369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4370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2" customFormat="1" ht="24.15" customHeight="1">
      <c r="A193" s="41"/>
      <c r="B193" s="42"/>
      <c r="C193" s="215" t="s">
        <v>529</v>
      </c>
      <c r="D193" s="215" t="s">
        <v>163</v>
      </c>
      <c r="E193" s="216" t="s">
        <v>4220</v>
      </c>
      <c r="F193" s="217" t="s">
        <v>4221</v>
      </c>
      <c r="G193" s="218" t="s">
        <v>206</v>
      </c>
      <c r="H193" s="219">
        <v>1.1000000000000001</v>
      </c>
      <c r="I193" s="220"/>
      <c r="J193" s="221">
        <f>ROUND(I193*H193,2)</f>
        <v>0</v>
      </c>
      <c r="K193" s="217" t="s">
        <v>167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1.5298499999999999</v>
      </c>
      <c r="R193" s="224">
        <f>Q193*H193</f>
        <v>1.6828350000000001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4371</v>
      </c>
    </row>
    <row r="194" s="2" customFormat="1">
      <c r="A194" s="41"/>
      <c r="B194" s="42"/>
      <c r="C194" s="43"/>
      <c r="D194" s="228" t="s">
        <v>170</v>
      </c>
      <c r="E194" s="43"/>
      <c r="F194" s="229" t="s">
        <v>4223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170</v>
      </c>
      <c r="AU194" s="20" t="s">
        <v>79</v>
      </c>
    </row>
    <row r="195" s="2" customFormat="1">
      <c r="A195" s="41"/>
      <c r="B195" s="42"/>
      <c r="C195" s="43"/>
      <c r="D195" s="233" t="s">
        <v>176</v>
      </c>
      <c r="E195" s="43"/>
      <c r="F195" s="234" t="s">
        <v>4372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176</v>
      </c>
      <c r="AU195" s="20" t="s">
        <v>79</v>
      </c>
    </row>
    <row r="196" s="12" customFormat="1" ht="22.8" customHeight="1">
      <c r="A196" s="12"/>
      <c r="B196" s="199"/>
      <c r="C196" s="200"/>
      <c r="D196" s="201" t="s">
        <v>68</v>
      </c>
      <c r="E196" s="213" t="s">
        <v>445</v>
      </c>
      <c r="F196" s="213" t="s">
        <v>446</v>
      </c>
      <c r="G196" s="200"/>
      <c r="H196" s="200"/>
      <c r="I196" s="203"/>
      <c r="J196" s="214">
        <f>BK196</f>
        <v>0</v>
      </c>
      <c r="K196" s="200"/>
      <c r="L196" s="205"/>
      <c r="M196" s="206"/>
      <c r="N196" s="207"/>
      <c r="O196" s="207"/>
      <c r="P196" s="208">
        <f>SUM(P197:P211)</f>
        <v>0</v>
      </c>
      <c r="Q196" s="207"/>
      <c r="R196" s="208">
        <f>SUM(R197:R211)</f>
        <v>0</v>
      </c>
      <c r="S196" s="207"/>
      <c r="T196" s="209">
        <f>SUM(T197:T211)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77</v>
      </c>
      <c r="AT196" s="211" t="s">
        <v>68</v>
      </c>
      <c r="AU196" s="211" t="s">
        <v>77</v>
      </c>
      <c r="AY196" s="210" t="s">
        <v>161</v>
      </c>
      <c r="BK196" s="212">
        <f>SUM(BK197:BK211)</f>
        <v>0</v>
      </c>
    </row>
    <row r="197" s="2" customFormat="1" ht="24.15" customHeight="1">
      <c r="A197" s="41"/>
      <c r="B197" s="42"/>
      <c r="C197" s="215" t="s">
        <v>538</v>
      </c>
      <c r="D197" s="215" t="s">
        <v>163</v>
      </c>
      <c r="E197" s="216" t="s">
        <v>4233</v>
      </c>
      <c r="F197" s="217" t="s">
        <v>4234</v>
      </c>
      <c r="G197" s="218" t="s">
        <v>214</v>
      </c>
      <c r="H197" s="219">
        <v>16.216000000000001</v>
      </c>
      <c r="I197" s="220"/>
      <c r="J197" s="221">
        <f>ROUND(I197*H197,2)</f>
        <v>0</v>
      </c>
      <c r="K197" s="217" t="s">
        <v>167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168</v>
      </c>
      <c r="AT197" s="226" t="s">
        <v>163</v>
      </c>
      <c r="AU197" s="226" t="s">
        <v>79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168</v>
      </c>
      <c r="BM197" s="226" t="s">
        <v>4373</v>
      </c>
    </row>
    <row r="198" s="2" customFormat="1">
      <c r="A198" s="41"/>
      <c r="B198" s="42"/>
      <c r="C198" s="43"/>
      <c r="D198" s="228" t="s">
        <v>170</v>
      </c>
      <c r="E198" s="43"/>
      <c r="F198" s="229" t="s">
        <v>4236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170</v>
      </c>
      <c r="AU198" s="20" t="s">
        <v>79</v>
      </c>
    </row>
    <row r="199" s="2" customFormat="1" ht="24.15" customHeight="1">
      <c r="A199" s="41"/>
      <c r="B199" s="42"/>
      <c r="C199" s="215" t="s">
        <v>547</v>
      </c>
      <c r="D199" s="215" t="s">
        <v>163</v>
      </c>
      <c r="E199" s="216" t="s">
        <v>4237</v>
      </c>
      <c r="F199" s="217" t="s">
        <v>4238</v>
      </c>
      <c r="G199" s="218" t="s">
        <v>214</v>
      </c>
      <c r="H199" s="219">
        <v>43.039999999999999</v>
      </c>
      <c r="I199" s="220"/>
      <c r="J199" s="221">
        <f>ROUND(I199*H199,2)</f>
        <v>0</v>
      </c>
      <c r="K199" s="217" t="s">
        <v>167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168</v>
      </c>
      <c r="AT199" s="226" t="s">
        <v>163</v>
      </c>
      <c r="AU199" s="226" t="s">
        <v>79</v>
      </c>
      <c r="AY199" s="20" t="s">
        <v>161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168</v>
      </c>
      <c r="BM199" s="226" t="s">
        <v>4374</v>
      </c>
    </row>
    <row r="200" s="2" customFormat="1">
      <c r="A200" s="41"/>
      <c r="B200" s="42"/>
      <c r="C200" s="43"/>
      <c r="D200" s="228" t="s">
        <v>170</v>
      </c>
      <c r="E200" s="43"/>
      <c r="F200" s="229" t="s">
        <v>4240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170</v>
      </c>
      <c r="AU200" s="20" t="s">
        <v>79</v>
      </c>
    </row>
    <row r="201" s="2" customFormat="1">
      <c r="A201" s="41"/>
      <c r="B201" s="42"/>
      <c r="C201" s="43"/>
      <c r="D201" s="233" t="s">
        <v>176</v>
      </c>
      <c r="E201" s="43"/>
      <c r="F201" s="234" t="s">
        <v>4375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176</v>
      </c>
      <c r="AU201" s="20" t="s">
        <v>79</v>
      </c>
    </row>
    <row r="202" s="13" customFormat="1">
      <c r="A202" s="13"/>
      <c r="B202" s="235"/>
      <c r="C202" s="236"/>
      <c r="D202" s="233" t="s">
        <v>178</v>
      </c>
      <c r="E202" s="236"/>
      <c r="F202" s="238" t="s">
        <v>4376</v>
      </c>
      <c r="G202" s="236"/>
      <c r="H202" s="239">
        <v>43.039999999999999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178</v>
      </c>
      <c r="AU202" s="245" t="s">
        <v>79</v>
      </c>
      <c r="AV202" s="13" t="s">
        <v>79</v>
      </c>
      <c r="AW202" s="13" t="s">
        <v>4</v>
      </c>
      <c r="AX202" s="13" t="s">
        <v>77</v>
      </c>
      <c r="AY202" s="245" t="s">
        <v>161</v>
      </c>
    </row>
    <row r="203" s="2" customFormat="1" ht="24.15" customHeight="1">
      <c r="A203" s="41"/>
      <c r="B203" s="42"/>
      <c r="C203" s="215" t="s">
        <v>553</v>
      </c>
      <c r="D203" s="215" t="s">
        <v>163</v>
      </c>
      <c r="E203" s="216" t="s">
        <v>4243</v>
      </c>
      <c r="F203" s="217" t="s">
        <v>471</v>
      </c>
      <c r="G203" s="218" t="s">
        <v>214</v>
      </c>
      <c r="H203" s="219">
        <v>2.1600000000000001</v>
      </c>
      <c r="I203" s="220"/>
      <c r="J203" s="221">
        <f>ROUND(I203*H203,2)</f>
        <v>0</v>
      </c>
      <c r="K203" s="217" t="s">
        <v>167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4377</v>
      </c>
    </row>
    <row r="204" s="2" customFormat="1">
      <c r="A204" s="41"/>
      <c r="B204" s="42"/>
      <c r="C204" s="43"/>
      <c r="D204" s="228" t="s">
        <v>170</v>
      </c>
      <c r="E204" s="43"/>
      <c r="F204" s="229" t="s">
        <v>4245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170</v>
      </c>
      <c r="AU204" s="20" t="s">
        <v>79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4378</v>
      </c>
      <c r="G205" s="236"/>
      <c r="H205" s="239">
        <v>2.1600000000000001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79</v>
      </c>
      <c r="AV205" s="13" t="s">
        <v>79</v>
      </c>
      <c r="AW205" s="13" t="s">
        <v>31</v>
      </c>
      <c r="AX205" s="13" t="s">
        <v>77</v>
      </c>
      <c r="AY205" s="245" t="s">
        <v>161</v>
      </c>
    </row>
    <row r="206" s="2" customFormat="1" ht="24.15" customHeight="1">
      <c r="A206" s="41"/>
      <c r="B206" s="42"/>
      <c r="C206" s="215" t="s">
        <v>561</v>
      </c>
      <c r="D206" s="215" t="s">
        <v>163</v>
      </c>
      <c r="E206" s="216" t="s">
        <v>4247</v>
      </c>
      <c r="F206" s="217" t="s">
        <v>501</v>
      </c>
      <c r="G206" s="218" t="s">
        <v>214</v>
      </c>
      <c r="H206" s="219">
        <v>12.076000000000001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4379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4249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4380</v>
      </c>
      <c r="G208" s="236"/>
      <c r="H208" s="239">
        <v>12.076000000000001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77</v>
      </c>
      <c r="AY208" s="245" t="s">
        <v>161</v>
      </c>
    </row>
    <row r="209" s="2" customFormat="1" ht="24.15" customHeight="1">
      <c r="A209" s="41"/>
      <c r="B209" s="42"/>
      <c r="C209" s="215" t="s">
        <v>569</v>
      </c>
      <c r="D209" s="215" t="s">
        <v>163</v>
      </c>
      <c r="E209" s="216" t="s">
        <v>4251</v>
      </c>
      <c r="F209" s="217" t="s">
        <v>495</v>
      </c>
      <c r="G209" s="218" t="s">
        <v>214</v>
      </c>
      <c r="H209" s="219">
        <v>1.98</v>
      </c>
      <c r="I209" s="220"/>
      <c r="J209" s="221">
        <f>ROUND(I209*H209,2)</f>
        <v>0</v>
      </c>
      <c r="K209" s="217" t="s">
        <v>167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4381</v>
      </c>
    </row>
    <row r="210" s="2" customFormat="1">
      <c r="A210" s="41"/>
      <c r="B210" s="42"/>
      <c r="C210" s="43"/>
      <c r="D210" s="228" t="s">
        <v>170</v>
      </c>
      <c r="E210" s="43"/>
      <c r="F210" s="229" t="s">
        <v>4253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170</v>
      </c>
      <c r="AU210" s="20" t="s">
        <v>79</v>
      </c>
    </row>
    <row r="211" s="13" customFormat="1">
      <c r="A211" s="13"/>
      <c r="B211" s="235"/>
      <c r="C211" s="236"/>
      <c r="D211" s="233" t="s">
        <v>178</v>
      </c>
      <c r="E211" s="237" t="s">
        <v>19</v>
      </c>
      <c r="F211" s="238" t="s">
        <v>4382</v>
      </c>
      <c r="G211" s="236"/>
      <c r="H211" s="239">
        <v>1.98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178</v>
      </c>
      <c r="AU211" s="245" t="s">
        <v>79</v>
      </c>
      <c r="AV211" s="13" t="s">
        <v>79</v>
      </c>
      <c r="AW211" s="13" t="s">
        <v>31</v>
      </c>
      <c r="AX211" s="13" t="s">
        <v>77</v>
      </c>
      <c r="AY211" s="245" t="s">
        <v>161</v>
      </c>
    </row>
    <row r="212" s="12" customFormat="1" ht="22.8" customHeight="1">
      <c r="A212" s="12"/>
      <c r="B212" s="199"/>
      <c r="C212" s="200"/>
      <c r="D212" s="201" t="s">
        <v>68</v>
      </c>
      <c r="E212" s="213" t="s">
        <v>517</v>
      </c>
      <c r="F212" s="213" t="s">
        <v>518</v>
      </c>
      <c r="G212" s="200"/>
      <c r="H212" s="200"/>
      <c r="I212" s="203"/>
      <c r="J212" s="214">
        <f>BK212</f>
        <v>0</v>
      </c>
      <c r="K212" s="200"/>
      <c r="L212" s="205"/>
      <c r="M212" s="206"/>
      <c r="N212" s="207"/>
      <c r="O212" s="207"/>
      <c r="P212" s="208">
        <f>SUM(P213:P214)</f>
        <v>0</v>
      </c>
      <c r="Q212" s="207"/>
      <c r="R212" s="208">
        <f>SUM(R213:R214)</f>
        <v>0</v>
      </c>
      <c r="S212" s="207"/>
      <c r="T212" s="209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0" t="s">
        <v>77</v>
      </c>
      <c r="AT212" s="211" t="s">
        <v>68</v>
      </c>
      <c r="AU212" s="211" t="s">
        <v>77</v>
      </c>
      <c r="AY212" s="210" t="s">
        <v>161</v>
      </c>
      <c r="BK212" s="212">
        <f>SUM(BK213:BK214)</f>
        <v>0</v>
      </c>
    </row>
    <row r="213" s="2" customFormat="1" ht="24.15" customHeight="1">
      <c r="A213" s="41"/>
      <c r="B213" s="42"/>
      <c r="C213" s="215" t="s">
        <v>579</v>
      </c>
      <c r="D213" s="215" t="s">
        <v>163</v>
      </c>
      <c r="E213" s="216" t="s">
        <v>4257</v>
      </c>
      <c r="F213" s="217" t="s">
        <v>4258</v>
      </c>
      <c r="G213" s="218" t="s">
        <v>214</v>
      </c>
      <c r="H213" s="219">
        <v>16.32</v>
      </c>
      <c r="I213" s="220"/>
      <c r="J213" s="221">
        <f>ROUND(I213*H213,2)</f>
        <v>0</v>
      </c>
      <c r="K213" s="217" t="s">
        <v>167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168</v>
      </c>
      <c r="AT213" s="226" t="s">
        <v>163</v>
      </c>
      <c r="AU213" s="226" t="s">
        <v>79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4383</v>
      </c>
    </row>
    <row r="214" s="2" customFormat="1">
      <c r="A214" s="41"/>
      <c r="B214" s="42"/>
      <c r="C214" s="43"/>
      <c r="D214" s="228" t="s">
        <v>170</v>
      </c>
      <c r="E214" s="43"/>
      <c r="F214" s="229" t="s">
        <v>4260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170</v>
      </c>
      <c r="AU214" s="20" t="s">
        <v>79</v>
      </c>
    </row>
    <row r="215" s="12" customFormat="1" ht="22.8" customHeight="1">
      <c r="A215" s="12"/>
      <c r="B215" s="199"/>
      <c r="C215" s="200"/>
      <c r="D215" s="201" t="s">
        <v>68</v>
      </c>
      <c r="E215" s="213" t="s">
        <v>4261</v>
      </c>
      <c r="F215" s="213" t="s">
        <v>2856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P216</f>
        <v>0</v>
      </c>
      <c r="Q215" s="207"/>
      <c r="R215" s="208">
        <f>R216</f>
        <v>0</v>
      </c>
      <c r="S215" s="207"/>
      <c r="T215" s="209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77</v>
      </c>
      <c r="AT215" s="211" t="s">
        <v>68</v>
      </c>
      <c r="AU215" s="211" t="s">
        <v>77</v>
      </c>
      <c r="AY215" s="210" t="s">
        <v>161</v>
      </c>
      <c r="BK215" s="212">
        <f>BK216</f>
        <v>0</v>
      </c>
    </row>
    <row r="216" s="2" customFormat="1" ht="16.5" customHeight="1">
      <c r="A216" s="41"/>
      <c r="B216" s="42"/>
      <c r="C216" s="215" t="s">
        <v>591</v>
      </c>
      <c r="D216" s="215" t="s">
        <v>163</v>
      </c>
      <c r="E216" s="216" t="s">
        <v>2682</v>
      </c>
      <c r="F216" s="217" t="s">
        <v>2868</v>
      </c>
      <c r="G216" s="218" t="s">
        <v>1476</v>
      </c>
      <c r="H216" s="219">
        <v>1</v>
      </c>
      <c r="I216" s="220"/>
      <c r="J216" s="221">
        <f>ROUND(I216*H216,2)</f>
        <v>0</v>
      </c>
      <c r="K216" s="217" t="s">
        <v>19</v>
      </c>
      <c r="L216" s="47"/>
      <c r="M216" s="296" t="s">
        <v>19</v>
      </c>
      <c r="N216" s="297" t="s">
        <v>40</v>
      </c>
      <c r="O216" s="294"/>
      <c r="P216" s="298">
        <f>O216*H216</f>
        <v>0</v>
      </c>
      <c r="Q216" s="298">
        <v>0</v>
      </c>
      <c r="R216" s="298">
        <f>Q216*H216</f>
        <v>0</v>
      </c>
      <c r="S216" s="298">
        <v>0</v>
      </c>
      <c r="T216" s="29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4384</v>
      </c>
    </row>
    <row r="217" s="2" customFormat="1" ht="6.96" customHeight="1">
      <c r="A217" s="41"/>
      <c r="B217" s="62"/>
      <c r="C217" s="63"/>
      <c r="D217" s="63"/>
      <c r="E217" s="63"/>
      <c r="F217" s="63"/>
      <c r="G217" s="63"/>
      <c r="H217" s="63"/>
      <c r="I217" s="63"/>
      <c r="J217" s="63"/>
      <c r="K217" s="63"/>
      <c r="L217" s="47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IjDh84ewPO7pDR4S70WppozDT/dsXXpYDSVHt/fXgChl7ZSn+i3IrrBnHOqoHJazCcti0nn2lQFQT70ixR9B+Q==" hashValue="V2+8hWA3ASYJh9RsWTRT4o8K3xWkHl18dCZE6K1zvDOpg0gEbOb1ynkBtmsYfxHqP79tzyJ8q/CrQ8MVLDKzjQ==" algorithmName="SHA-512" password="C7B2"/>
  <autoFilter ref="C86:K21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123"/>
    <hyperlink ref="F94" r:id="rId2" display="https://podminky.urs.cz/item/CS_URS_2024_02/113107323"/>
    <hyperlink ref="F97" r:id="rId3" display="https://podminky.urs.cz/item/CS_URS_2024_02/113107330"/>
    <hyperlink ref="F100" r:id="rId4" display="https://podminky.urs.cz/item/CS_URS_2024_02/113107342"/>
    <hyperlink ref="F103" r:id="rId5" display="https://podminky.urs.cz/item/CS_URS_2024_02/132251254"/>
    <hyperlink ref="F107" r:id="rId6" display="https://podminky.urs.cz/item/CS_URS_2024_02/132351254"/>
    <hyperlink ref="F110" r:id="rId7" display="https://podminky.urs.cz/item/CS_URS_2024_02/151101101"/>
    <hyperlink ref="F113" r:id="rId8" display="https://podminky.urs.cz/item/CS_URS_2024_02/151101111"/>
    <hyperlink ref="F115" r:id="rId9" display="https://podminky.urs.cz/item/CS_URS_2024_02/162351104"/>
    <hyperlink ref="F118" r:id="rId10" display="https://podminky.urs.cz/item/CS_URS_2024_02/162651112"/>
    <hyperlink ref="F121" r:id="rId11" display="https://podminky.urs.cz/item/CS_URS_2024_02/167151101"/>
    <hyperlink ref="F124" r:id="rId12" display="https://podminky.urs.cz/item/CS_URS_2024_02/171201231"/>
    <hyperlink ref="F128" r:id="rId13" display="https://podminky.urs.cz/item/CS_URS_2024_02/174151101"/>
    <hyperlink ref="F131" r:id="rId14" display="https://podminky.urs.cz/item/CS_URS_2024_02/175151101"/>
    <hyperlink ref="F136" r:id="rId15" display="https://podminky.urs.cz/item/CS_URS_2024_02/451572111"/>
    <hyperlink ref="F140" r:id="rId16" display="https://podminky.urs.cz/item/CS_URS_2024_02/564730001"/>
    <hyperlink ref="F143" r:id="rId17" display="https://podminky.urs.cz/item/CS_URS_2024_02/564730101"/>
    <hyperlink ref="F147" r:id="rId18" display="https://podminky.urs.cz/item/CS_URS_2024_02/564751101"/>
    <hyperlink ref="F151" r:id="rId19" display="https://podminky.urs.cz/item/CS_URS_2024_02/567121109"/>
    <hyperlink ref="F153" r:id="rId20" display="https://podminky.urs.cz/item/CS_URS_2024_02/577144111"/>
    <hyperlink ref="F156" r:id="rId21" display="https://podminky.urs.cz/item/CS_URS_2024_02/577145112"/>
    <hyperlink ref="F158" r:id="rId22" display="https://podminky.urs.cz/item/CS_URS_2024_02/596212210"/>
    <hyperlink ref="F187" r:id="rId23" display="https://podminky.urs.cz/item/CS_URS_2024_02/919732211"/>
    <hyperlink ref="F189" r:id="rId24" display="https://podminky.urs.cz/item/CS_URS_2024_02/919735112"/>
    <hyperlink ref="F192" r:id="rId25" display="https://podminky.urs.cz/item/CS_URS_2024_02/830391811"/>
    <hyperlink ref="F194" r:id="rId26" display="https://podminky.urs.cz/item/CS_URS_2024_02/899910201"/>
    <hyperlink ref="F198" r:id="rId27" display="https://podminky.urs.cz/item/CS_URS_2024_02/997221551"/>
    <hyperlink ref="F200" r:id="rId28" display="https://podminky.urs.cz/item/CS_URS_2024_02/997221559"/>
    <hyperlink ref="F204" r:id="rId29" display="https://podminky.urs.cz/item/CS_URS_2024_02/997221861"/>
    <hyperlink ref="F207" r:id="rId30" display="https://podminky.urs.cz/item/CS_URS_2024_02/997221873"/>
    <hyperlink ref="F210" r:id="rId31" display="https://podminky.urs.cz/item/CS_URS_2024_02/997221875"/>
    <hyperlink ref="F214" r:id="rId32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270" t="s">
        <v>2549</v>
      </c>
      <c r="BA2" s="270" t="s">
        <v>2550</v>
      </c>
      <c r="BB2" s="270" t="s">
        <v>206</v>
      </c>
      <c r="BC2" s="270" t="s">
        <v>4385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605</v>
      </c>
      <c r="BA3" s="270" t="s">
        <v>4265</v>
      </c>
      <c r="BB3" s="270" t="s">
        <v>206</v>
      </c>
      <c r="BC3" s="270" t="s">
        <v>4386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2555</v>
      </c>
      <c r="BA4" s="270" t="s">
        <v>4058</v>
      </c>
      <c r="BB4" s="270" t="s">
        <v>206</v>
      </c>
      <c r="BC4" s="270" t="s">
        <v>4387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642</v>
      </c>
      <c r="BB5" s="270" t="s">
        <v>206</v>
      </c>
      <c r="BC5" s="270" t="s">
        <v>4388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4389</v>
      </c>
      <c r="BB6" s="270" t="s">
        <v>206</v>
      </c>
      <c r="BC6" s="270" t="s">
        <v>4390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4391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ROUND((SUM(BE86:BE194)),  2)</f>
        <v>0</v>
      </c>
      <c r="G33" s="41"/>
      <c r="H33" s="41"/>
      <c r="I33" s="160">
        <v>0.20999999999999999</v>
      </c>
      <c r="J33" s="159">
        <f>ROUND(((SUM(BE86:BE194))*I33),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ROUND((SUM(BF86:BF194)),  2)</f>
        <v>0</v>
      </c>
      <c r="G34" s="41"/>
      <c r="H34" s="41"/>
      <c r="I34" s="160">
        <v>0.14999999999999999</v>
      </c>
      <c r="J34" s="159">
        <f>ROUND(((SUM(BF86:BF194))*I34),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ROUND((SUM(BG86:BG194)),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ROUND((SUM(BH86:BH194)),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ROUND((SUM(BI86:BI194)),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21.10.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 xml:space="preserve">05 - SO 4.13, SO04.14 - Kanalizace splašková a dešťová - vnitřní,  pro stávající objekt (ÚDRŽBA)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4064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137</v>
      </c>
      <c r="E62" s="185"/>
      <c r="F62" s="185"/>
      <c r="G62" s="185"/>
      <c r="H62" s="185"/>
      <c r="I62" s="185"/>
      <c r="J62" s="186">
        <f>J131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4392</v>
      </c>
      <c r="E63" s="185"/>
      <c r="F63" s="185"/>
      <c r="G63" s="185"/>
      <c r="H63" s="185"/>
      <c r="I63" s="185"/>
      <c r="J63" s="186">
        <f>J146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138</v>
      </c>
      <c r="E64" s="185"/>
      <c r="F64" s="185"/>
      <c r="G64" s="185"/>
      <c r="H64" s="185"/>
      <c r="I64" s="185"/>
      <c r="J64" s="186">
        <f>J174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139</v>
      </c>
      <c r="E65" s="185"/>
      <c r="F65" s="185"/>
      <c r="G65" s="185"/>
      <c r="H65" s="185"/>
      <c r="I65" s="185"/>
      <c r="J65" s="186">
        <f>J190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4272</v>
      </c>
      <c r="E66" s="185"/>
      <c r="F66" s="185"/>
      <c r="G66" s="185"/>
      <c r="H66" s="185"/>
      <c r="I66" s="185"/>
      <c r="J66" s="186">
        <f>J193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základní školy Žitomířská - úprava 21.10. 2024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30" customHeight="1">
      <c r="A78" s="41"/>
      <c r="B78" s="42"/>
      <c r="C78" s="43"/>
      <c r="D78" s="43"/>
      <c r="E78" s="72" t="str">
        <f>E9</f>
        <v xml:space="preserve">05 - SO 4.13, SO04.14 - Kanalizace splašková a dešťová - vnitřní,  pro stávající objekt (ÚDRŽBA)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9. 8. 2024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147</v>
      </c>
      <c r="D85" s="191" t="s">
        <v>54</v>
      </c>
      <c r="E85" s="191" t="s">
        <v>50</v>
      </c>
      <c r="F85" s="191" t="s">
        <v>51</v>
      </c>
      <c r="G85" s="191" t="s">
        <v>148</v>
      </c>
      <c r="H85" s="191" t="s">
        <v>149</v>
      </c>
      <c r="I85" s="191" t="s">
        <v>150</v>
      </c>
      <c r="J85" s="191" t="s">
        <v>131</v>
      </c>
      <c r="K85" s="192" t="s">
        <v>151</v>
      </c>
      <c r="L85" s="193"/>
      <c r="M85" s="95" t="s">
        <v>19</v>
      </c>
      <c r="N85" s="96" t="s">
        <v>39</v>
      </c>
      <c r="O85" s="96" t="s">
        <v>152</v>
      </c>
      <c r="P85" s="96" t="s">
        <v>153</v>
      </c>
      <c r="Q85" s="96" t="s">
        <v>154</v>
      </c>
      <c r="R85" s="96" t="s">
        <v>155</v>
      </c>
      <c r="S85" s="96" t="s">
        <v>156</v>
      </c>
      <c r="T85" s="97" t="s">
        <v>157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158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3.3402600000000002</v>
      </c>
      <c r="S86" s="99"/>
      <c r="T86" s="197">
        <f>T87</f>
        <v>25.143250000000002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132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159</v>
      </c>
      <c r="F87" s="202" t="s">
        <v>159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P88+P131+P146+P174+P190+P193</f>
        <v>0</v>
      </c>
      <c r="Q87" s="207"/>
      <c r="R87" s="208">
        <f>R88+R131+R146+R174+R190+R193</f>
        <v>3.3402600000000002</v>
      </c>
      <c r="S87" s="207"/>
      <c r="T87" s="209">
        <f>T88+T131+T146+T174+T190+T193</f>
        <v>25.143250000000002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69</v>
      </c>
      <c r="AY87" s="210" t="s">
        <v>161</v>
      </c>
      <c r="BK87" s="212">
        <f>BK88+BK131+BK146+BK174+BK190+BK193</f>
        <v>0</v>
      </c>
    </row>
    <row r="88" s="12" customFormat="1" ht="22.8" customHeight="1">
      <c r="A88" s="12"/>
      <c r="B88" s="199"/>
      <c r="C88" s="200"/>
      <c r="D88" s="201" t="s">
        <v>68</v>
      </c>
      <c r="E88" s="213" t="s">
        <v>77</v>
      </c>
      <c r="F88" s="213" t="s">
        <v>162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SUM(P89:P130)</f>
        <v>0</v>
      </c>
      <c r="Q88" s="207"/>
      <c r="R88" s="208">
        <f>SUM(R89:R130)</f>
        <v>0.89249999999999996</v>
      </c>
      <c r="S88" s="207"/>
      <c r="T88" s="209">
        <f>SUM(T89:T130)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77</v>
      </c>
      <c r="AT88" s="211" t="s">
        <v>68</v>
      </c>
      <c r="AU88" s="211" t="s">
        <v>77</v>
      </c>
      <c r="AY88" s="210" t="s">
        <v>161</v>
      </c>
      <c r="BK88" s="212">
        <f>SUM(BK89:BK130)</f>
        <v>0</v>
      </c>
    </row>
    <row r="89" s="2" customFormat="1" ht="24.15" customHeight="1">
      <c r="A89" s="41"/>
      <c r="B89" s="42"/>
      <c r="C89" s="215" t="s">
        <v>77</v>
      </c>
      <c r="D89" s="215" t="s">
        <v>163</v>
      </c>
      <c r="E89" s="216" t="s">
        <v>4393</v>
      </c>
      <c r="F89" s="217" t="s">
        <v>4394</v>
      </c>
      <c r="G89" s="218" t="s">
        <v>206</v>
      </c>
      <c r="H89" s="219">
        <v>12.658</v>
      </c>
      <c r="I89" s="220"/>
      <c r="J89" s="221">
        <f>ROUND(I89*H89,2)</f>
        <v>0</v>
      </c>
      <c r="K89" s="217" t="s">
        <v>167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168</v>
      </c>
      <c r="AT89" s="226" t="s">
        <v>163</v>
      </c>
      <c r="AU89" s="226" t="s">
        <v>79</v>
      </c>
      <c r="AY89" s="20" t="s">
        <v>161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168</v>
      </c>
      <c r="BM89" s="226" t="s">
        <v>4395</v>
      </c>
    </row>
    <row r="90" s="2" customFormat="1">
      <c r="A90" s="41"/>
      <c r="B90" s="42"/>
      <c r="C90" s="43"/>
      <c r="D90" s="228" t="s">
        <v>170</v>
      </c>
      <c r="E90" s="43"/>
      <c r="F90" s="229" t="s">
        <v>4396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170</v>
      </c>
      <c r="AU90" s="20" t="s">
        <v>79</v>
      </c>
    </row>
    <row r="91" s="13" customFormat="1">
      <c r="A91" s="13"/>
      <c r="B91" s="235"/>
      <c r="C91" s="236"/>
      <c r="D91" s="233" t="s">
        <v>178</v>
      </c>
      <c r="E91" s="237" t="s">
        <v>19</v>
      </c>
      <c r="F91" s="238" t="s">
        <v>4397</v>
      </c>
      <c r="G91" s="236"/>
      <c r="H91" s="239">
        <v>12.658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178</v>
      </c>
      <c r="AU91" s="245" t="s">
        <v>79</v>
      </c>
      <c r="AV91" s="13" t="s">
        <v>79</v>
      </c>
      <c r="AW91" s="13" t="s">
        <v>31</v>
      </c>
      <c r="AX91" s="13" t="s">
        <v>77</v>
      </c>
      <c r="AY91" s="245" t="s">
        <v>161</v>
      </c>
    </row>
    <row r="92" s="2" customFormat="1" ht="24.15" customHeight="1">
      <c r="A92" s="41"/>
      <c r="B92" s="42"/>
      <c r="C92" s="215" t="s">
        <v>79</v>
      </c>
      <c r="D92" s="215" t="s">
        <v>163</v>
      </c>
      <c r="E92" s="216" t="s">
        <v>4398</v>
      </c>
      <c r="F92" s="217" t="s">
        <v>4399</v>
      </c>
      <c r="G92" s="218" t="s">
        <v>206</v>
      </c>
      <c r="H92" s="219">
        <v>379.74000000000001</v>
      </c>
      <c r="I92" s="220"/>
      <c r="J92" s="221">
        <f>ROUND(I92*H92,2)</f>
        <v>0</v>
      </c>
      <c r="K92" s="217" t="s">
        <v>167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168</v>
      </c>
      <c r="AT92" s="226" t="s">
        <v>163</v>
      </c>
      <c r="AU92" s="226" t="s">
        <v>79</v>
      </c>
      <c r="AY92" s="20" t="s">
        <v>161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168</v>
      </c>
      <c r="BM92" s="226" t="s">
        <v>4400</v>
      </c>
    </row>
    <row r="93" s="2" customFormat="1">
      <c r="A93" s="41"/>
      <c r="B93" s="42"/>
      <c r="C93" s="43"/>
      <c r="D93" s="228" t="s">
        <v>170</v>
      </c>
      <c r="E93" s="43"/>
      <c r="F93" s="229" t="s">
        <v>4401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170</v>
      </c>
      <c r="AU93" s="20" t="s">
        <v>79</v>
      </c>
    </row>
    <row r="94" s="13" customFormat="1">
      <c r="A94" s="13"/>
      <c r="B94" s="235"/>
      <c r="C94" s="236"/>
      <c r="D94" s="233" t="s">
        <v>178</v>
      </c>
      <c r="E94" s="237" t="s">
        <v>641</v>
      </c>
      <c r="F94" s="238" t="s">
        <v>4402</v>
      </c>
      <c r="G94" s="236"/>
      <c r="H94" s="239">
        <v>632.89999999999998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178</v>
      </c>
      <c r="AU94" s="245" t="s">
        <v>79</v>
      </c>
      <c r="AV94" s="13" t="s">
        <v>79</v>
      </c>
      <c r="AW94" s="13" t="s">
        <v>31</v>
      </c>
      <c r="AX94" s="13" t="s">
        <v>69</v>
      </c>
      <c r="AY94" s="245" t="s">
        <v>161</v>
      </c>
    </row>
    <row r="95" s="13" customFormat="1">
      <c r="A95" s="13"/>
      <c r="B95" s="235"/>
      <c r="C95" s="236"/>
      <c r="D95" s="233" t="s">
        <v>178</v>
      </c>
      <c r="E95" s="237" t="s">
        <v>19</v>
      </c>
      <c r="F95" s="238" t="s">
        <v>4281</v>
      </c>
      <c r="G95" s="236"/>
      <c r="H95" s="239">
        <v>379.74000000000001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178</v>
      </c>
      <c r="AU95" s="245" t="s">
        <v>79</v>
      </c>
      <c r="AV95" s="13" t="s">
        <v>79</v>
      </c>
      <c r="AW95" s="13" t="s">
        <v>31</v>
      </c>
      <c r="AX95" s="13" t="s">
        <v>77</v>
      </c>
      <c r="AY95" s="245" t="s">
        <v>161</v>
      </c>
    </row>
    <row r="96" s="2" customFormat="1" ht="24.15" customHeight="1">
      <c r="A96" s="41"/>
      <c r="B96" s="42"/>
      <c r="C96" s="215" t="s">
        <v>180</v>
      </c>
      <c r="D96" s="215" t="s">
        <v>163</v>
      </c>
      <c r="E96" s="216" t="s">
        <v>4403</v>
      </c>
      <c r="F96" s="217" t="s">
        <v>4404</v>
      </c>
      <c r="G96" s="218" t="s">
        <v>206</v>
      </c>
      <c r="H96" s="219">
        <v>31.645</v>
      </c>
      <c r="I96" s="220"/>
      <c r="J96" s="221">
        <f>ROUND(I96*H96,2)</f>
        <v>0</v>
      </c>
      <c r="K96" s="217" t="s">
        <v>167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4405</v>
      </c>
    </row>
    <row r="97" s="2" customFormat="1">
      <c r="A97" s="41"/>
      <c r="B97" s="42"/>
      <c r="C97" s="43"/>
      <c r="D97" s="228" t="s">
        <v>170</v>
      </c>
      <c r="E97" s="43"/>
      <c r="F97" s="229" t="s">
        <v>4406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170</v>
      </c>
      <c r="AU97" s="20" t="s">
        <v>79</v>
      </c>
    </row>
    <row r="98" s="13" customFormat="1">
      <c r="A98" s="13"/>
      <c r="B98" s="235"/>
      <c r="C98" s="236"/>
      <c r="D98" s="233" t="s">
        <v>178</v>
      </c>
      <c r="E98" s="237" t="s">
        <v>19</v>
      </c>
      <c r="F98" s="238" t="s">
        <v>4407</v>
      </c>
      <c r="G98" s="236"/>
      <c r="H98" s="239">
        <v>31.645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178</v>
      </c>
      <c r="AU98" s="245" t="s">
        <v>79</v>
      </c>
      <c r="AV98" s="13" t="s">
        <v>79</v>
      </c>
      <c r="AW98" s="13" t="s">
        <v>31</v>
      </c>
      <c r="AX98" s="13" t="s">
        <v>77</v>
      </c>
      <c r="AY98" s="245" t="s">
        <v>161</v>
      </c>
    </row>
    <row r="99" s="2" customFormat="1" ht="24.15" customHeight="1">
      <c r="A99" s="41"/>
      <c r="B99" s="42"/>
      <c r="C99" s="215" t="s">
        <v>168</v>
      </c>
      <c r="D99" s="215" t="s">
        <v>163</v>
      </c>
      <c r="E99" s="216" t="s">
        <v>4408</v>
      </c>
      <c r="F99" s="217" t="s">
        <v>4409</v>
      </c>
      <c r="G99" s="218" t="s">
        <v>206</v>
      </c>
      <c r="H99" s="219">
        <v>208.857</v>
      </c>
      <c r="I99" s="220"/>
      <c r="J99" s="221">
        <f>ROUND(I99*H99,2)</f>
        <v>0</v>
      </c>
      <c r="K99" s="217" t="s">
        <v>167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4410</v>
      </c>
    </row>
    <row r="100" s="2" customFormat="1">
      <c r="A100" s="41"/>
      <c r="B100" s="42"/>
      <c r="C100" s="43"/>
      <c r="D100" s="228" t="s">
        <v>170</v>
      </c>
      <c r="E100" s="43"/>
      <c r="F100" s="229" t="s">
        <v>4411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170</v>
      </c>
      <c r="AU100" s="20" t="s">
        <v>79</v>
      </c>
    </row>
    <row r="101" s="13" customFormat="1">
      <c r="A101" s="13"/>
      <c r="B101" s="235"/>
      <c r="C101" s="236"/>
      <c r="D101" s="233" t="s">
        <v>178</v>
      </c>
      <c r="E101" s="237" t="s">
        <v>19</v>
      </c>
      <c r="F101" s="238" t="s">
        <v>4412</v>
      </c>
      <c r="G101" s="236"/>
      <c r="H101" s="239">
        <v>208.857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178</v>
      </c>
      <c r="AU101" s="245" t="s">
        <v>79</v>
      </c>
      <c r="AV101" s="13" t="s">
        <v>79</v>
      </c>
      <c r="AW101" s="13" t="s">
        <v>31</v>
      </c>
      <c r="AX101" s="13" t="s">
        <v>77</v>
      </c>
      <c r="AY101" s="245" t="s">
        <v>161</v>
      </c>
    </row>
    <row r="102" s="2" customFormat="1" ht="24.15" customHeight="1">
      <c r="A102" s="41"/>
      <c r="B102" s="42"/>
      <c r="C102" s="215" t="s">
        <v>192</v>
      </c>
      <c r="D102" s="215" t="s">
        <v>163</v>
      </c>
      <c r="E102" s="216" t="s">
        <v>4413</v>
      </c>
      <c r="F102" s="217" t="s">
        <v>4414</v>
      </c>
      <c r="G102" s="218" t="s">
        <v>166</v>
      </c>
      <c r="H102" s="219">
        <v>1050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0.00084999999999999995</v>
      </c>
      <c r="R102" s="224">
        <f>Q102*H102</f>
        <v>0.89249999999999996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4415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4416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19</v>
      </c>
      <c r="F104" s="238" t="s">
        <v>4417</v>
      </c>
      <c r="G104" s="236"/>
      <c r="H104" s="239">
        <v>1050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77</v>
      </c>
      <c r="AY104" s="245" t="s">
        <v>161</v>
      </c>
    </row>
    <row r="105" s="2" customFormat="1" ht="24.15" customHeight="1">
      <c r="A105" s="41"/>
      <c r="B105" s="42"/>
      <c r="C105" s="215" t="s">
        <v>197</v>
      </c>
      <c r="D105" s="215" t="s">
        <v>163</v>
      </c>
      <c r="E105" s="216" t="s">
        <v>4418</v>
      </c>
      <c r="F105" s="217" t="s">
        <v>4419</v>
      </c>
      <c r="G105" s="218" t="s">
        <v>166</v>
      </c>
      <c r="H105" s="219">
        <v>1050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4420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4421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2" customFormat="1" ht="37.8" customHeight="1">
      <c r="A107" s="41"/>
      <c r="B107" s="42"/>
      <c r="C107" s="215" t="s">
        <v>203</v>
      </c>
      <c r="D107" s="215" t="s">
        <v>163</v>
      </c>
      <c r="E107" s="216" t="s">
        <v>204</v>
      </c>
      <c r="F107" s="217" t="s">
        <v>205</v>
      </c>
      <c r="G107" s="218" t="s">
        <v>206</v>
      </c>
      <c r="H107" s="219">
        <v>632.89999999999998</v>
      </c>
      <c r="I107" s="220"/>
      <c r="J107" s="221">
        <f>ROUND(I107*H107,2)</f>
        <v>0</v>
      </c>
      <c r="K107" s="217" t="s">
        <v>167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4422</v>
      </c>
    </row>
    <row r="108" s="2" customFormat="1">
      <c r="A108" s="41"/>
      <c r="B108" s="42"/>
      <c r="C108" s="43"/>
      <c r="D108" s="228" t="s">
        <v>170</v>
      </c>
      <c r="E108" s="43"/>
      <c r="F108" s="229" t="s">
        <v>208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170</v>
      </c>
      <c r="AU108" s="20" t="s">
        <v>79</v>
      </c>
    </row>
    <row r="109" s="13" customFormat="1">
      <c r="A109" s="13"/>
      <c r="B109" s="235"/>
      <c r="C109" s="236"/>
      <c r="D109" s="233" t="s">
        <v>178</v>
      </c>
      <c r="E109" s="237" t="s">
        <v>19</v>
      </c>
      <c r="F109" s="238" t="s">
        <v>4290</v>
      </c>
      <c r="G109" s="236"/>
      <c r="H109" s="239">
        <v>632.89999999999998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178</v>
      </c>
      <c r="AU109" s="245" t="s">
        <v>79</v>
      </c>
      <c r="AV109" s="13" t="s">
        <v>79</v>
      </c>
      <c r="AW109" s="13" t="s">
        <v>31</v>
      </c>
      <c r="AX109" s="13" t="s">
        <v>77</v>
      </c>
      <c r="AY109" s="245" t="s">
        <v>161</v>
      </c>
    </row>
    <row r="110" s="2" customFormat="1" ht="37.8" customHeight="1">
      <c r="A110" s="41"/>
      <c r="B110" s="42"/>
      <c r="C110" s="215" t="s">
        <v>211</v>
      </c>
      <c r="D110" s="215" t="s">
        <v>163</v>
      </c>
      <c r="E110" s="216" t="s">
        <v>675</v>
      </c>
      <c r="F110" s="217" t="s">
        <v>676</v>
      </c>
      <c r="G110" s="218" t="s">
        <v>206</v>
      </c>
      <c r="H110" s="219">
        <v>135.18799999999999</v>
      </c>
      <c r="I110" s="220"/>
      <c r="J110" s="221">
        <f>ROUND(I110*H110,2)</f>
        <v>0</v>
      </c>
      <c r="K110" s="217" t="s">
        <v>167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4423</v>
      </c>
    </row>
    <row r="111" s="2" customFormat="1">
      <c r="A111" s="41"/>
      <c r="B111" s="42"/>
      <c r="C111" s="43"/>
      <c r="D111" s="228" t="s">
        <v>170</v>
      </c>
      <c r="E111" s="43"/>
      <c r="F111" s="229" t="s">
        <v>678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170</v>
      </c>
      <c r="AU111" s="20" t="s">
        <v>79</v>
      </c>
    </row>
    <row r="112" s="13" customFormat="1">
      <c r="A112" s="13"/>
      <c r="B112" s="235"/>
      <c r="C112" s="236"/>
      <c r="D112" s="233" t="s">
        <v>178</v>
      </c>
      <c r="E112" s="237" t="s">
        <v>19</v>
      </c>
      <c r="F112" s="238" t="s">
        <v>4292</v>
      </c>
      <c r="G112" s="236"/>
      <c r="H112" s="239">
        <v>135.18799999999999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178</v>
      </c>
      <c r="AU112" s="245" t="s">
        <v>79</v>
      </c>
      <c r="AV112" s="13" t="s">
        <v>79</v>
      </c>
      <c r="AW112" s="13" t="s">
        <v>31</v>
      </c>
      <c r="AX112" s="13" t="s">
        <v>77</v>
      </c>
      <c r="AY112" s="245" t="s">
        <v>161</v>
      </c>
    </row>
    <row r="113" s="2" customFormat="1" ht="24.15" customHeight="1">
      <c r="A113" s="41"/>
      <c r="B113" s="42"/>
      <c r="C113" s="215" t="s">
        <v>222</v>
      </c>
      <c r="D113" s="215" t="s">
        <v>163</v>
      </c>
      <c r="E113" s="216" t="s">
        <v>2578</v>
      </c>
      <c r="F113" s="217" t="s">
        <v>2579</v>
      </c>
      <c r="G113" s="218" t="s">
        <v>206</v>
      </c>
      <c r="H113" s="219">
        <v>632.89999999999998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4424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2581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4290</v>
      </c>
      <c r="G115" s="236"/>
      <c r="H115" s="239">
        <v>632.89999999999998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2" customFormat="1" ht="24.15" customHeight="1">
      <c r="A116" s="41"/>
      <c r="B116" s="42"/>
      <c r="C116" s="215" t="s">
        <v>237</v>
      </c>
      <c r="D116" s="215" t="s">
        <v>163</v>
      </c>
      <c r="E116" s="216" t="s">
        <v>686</v>
      </c>
      <c r="F116" s="217" t="s">
        <v>501</v>
      </c>
      <c r="G116" s="218" t="s">
        <v>214</v>
      </c>
      <c r="H116" s="219">
        <v>243.33799999999999</v>
      </c>
      <c r="I116" s="220"/>
      <c r="J116" s="221">
        <f>ROUND(I116*H116,2)</f>
        <v>0</v>
      </c>
      <c r="K116" s="217" t="s">
        <v>167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4425</v>
      </c>
    </row>
    <row r="117" s="2" customFormat="1">
      <c r="A117" s="41"/>
      <c r="B117" s="42"/>
      <c r="C117" s="43"/>
      <c r="D117" s="228" t="s">
        <v>170</v>
      </c>
      <c r="E117" s="43"/>
      <c r="F117" s="229" t="s">
        <v>688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170</v>
      </c>
      <c r="AU117" s="20" t="s">
        <v>79</v>
      </c>
    </row>
    <row r="118" s="13" customFormat="1">
      <c r="A118" s="13"/>
      <c r="B118" s="235"/>
      <c r="C118" s="236"/>
      <c r="D118" s="233" t="s">
        <v>178</v>
      </c>
      <c r="E118" s="237" t="s">
        <v>2555</v>
      </c>
      <c r="F118" s="238" t="s">
        <v>4106</v>
      </c>
      <c r="G118" s="236"/>
      <c r="H118" s="239">
        <v>135.18799999999999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31</v>
      </c>
      <c r="AX118" s="13" t="s">
        <v>77</v>
      </c>
      <c r="AY118" s="245" t="s">
        <v>161</v>
      </c>
    </row>
    <row r="119" s="13" customFormat="1">
      <c r="A119" s="13"/>
      <c r="B119" s="235"/>
      <c r="C119" s="236"/>
      <c r="D119" s="233" t="s">
        <v>178</v>
      </c>
      <c r="E119" s="236"/>
      <c r="F119" s="238" t="s">
        <v>4426</v>
      </c>
      <c r="G119" s="236"/>
      <c r="H119" s="239">
        <v>243.33799999999999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178</v>
      </c>
      <c r="AU119" s="245" t="s">
        <v>79</v>
      </c>
      <c r="AV119" s="13" t="s">
        <v>79</v>
      </c>
      <c r="AW119" s="13" t="s">
        <v>4</v>
      </c>
      <c r="AX119" s="13" t="s">
        <v>77</v>
      </c>
      <c r="AY119" s="245" t="s">
        <v>161</v>
      </c>
    </row>
    <row r="120" s="2" customFormat="1" ht="24.15" customHeight="1">
      <c r="A120" s="41"/>
      <c r="B120" s="42"/>
      <c r="C120" s="215" t="s">
        <v>247</v>
      </c>
      <c r="D120" s="215" t="s">
        <v>163</v>
      </c>
      <c r="E120" s="216" t="s">
        <v>2586</v>
      </c>
      <c r="F120" s="217" t="s">
        <v>2587</v>
      </c>
      <c r="G120" s="218" t="s">
        <v>206</v>
      </c>
      <c r="H120" s="219">
        <v>497.71199999999999</v>
      </c>
      <c r="I120" s="220"/>
      <c r="J120" s="221">
        <f>ROUND(I120*H120,2)</f>
        <v>0</v>
      </c>
      <c r="K120" s="217" t="s">
        <v>167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4427</v>
      </c>
    </row>
    <row r="121" s="2" customFormat="1">
      <c r="A121" s="41"/>
      <c r="B121" s="42"/>
      <c r="C121" s="43"/>
      <c r="D121" s="228" t="s">
        <v>170</v>
      </c>
      <c r="E121" s="43"/>
      <c r="F121" s="229" t="s">
        <v>2589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170</v>
      </c>
      <c r="AU121" s="20" t="s">
        <v>79</v>
      </c>
    </row>
    <row r="122" s="13" customFormat="1">
      <c r="A122" s="13"/>
      <c r="B122" s="235"/>
      <c r="C122" s="236"/>
      <c r="D122" s="233" t="s">
        <v>178</v>
      </c>
      <c r="E122" s="237" t="s">
        <v>2560</v>
      </c>
      <c r="F122" s="238" t="s">
        <v>4428</v>
      </c>
      <c r="G122" s="236"/>
      <c r="H122" s="239">
        <v>497.71199999999999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77</v>
      </c>
      <c r="AY122" s="245" t="s">
        <v>161</v>
      </c>
    </row>
    <row r="123" s="2" customFormat="1" ht="37.8" customHeight="1">
      <c r="A123" s="41"/>
      <c r="B123" s="42"/>
      <c r="C123" s="215" t="s">
        <v>253</v>
      </c>
      <c r="D123" s="215" t="s">
        <v>163</v>
      </c>
      <c r="E123" s="216" t="s">
        <v>2591</v>
      </c>
      <c r="F123" s="217" t="s">
        <v>2592</v>
      </c>
      <c r="G123" s="218" t="s">
        <v>206</v>
      </c>
      <c r="H123" s="219">
        <v>110.55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4429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2594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605</v>
      </c>
      <c r="F125" s="238" t="s">
        <v>4430</v>
      </c>
      <c r="G125" s="236"/>
      <c r="H125" s="239">
        <v>110.55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2" customFormat="1" ht="16.5" customHeight="1">
      <c r="A126" s="41"/>
      <c r="B126" s="42"/>
      <c r="C126" s="271" t="s">
        <v>262</v>
      </c>
      <c r="D126" s="271" t="s">
        <v>715</v>
      </c>
      <c r="E126" s="272" t="s">
        <v>2596</v>
      </c>
      <c r="F126" s="273" t="s">
        <v>2597</v>
      </c>
      <c r="G126" s="274" t="s">
        <v>214</v>
      </c>
      <c r="H126" s="275">
        <v>221.09999999999999</v>
      </c>
      <c r="I126" s="276"/>
      <c r="J126" s="277">
        <f>ROUND(I126*H126,2)</f>
        <v>0</v>
      </c>
      <c r="K126" s="273" t="s">
        <v>167</v>
      </c>
      <c r="L126" s="278"/>
      <c r="M126" s="279" t="s">
        <v>19</v>
      </c>
      <c r="N126" s="280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715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4431</v>
      </c>
    </row>
    <row r="127" s="13" customFormat="1">
      <c r="A127" s="13"/>
      <c r="B127" s="235"/>
      <c r="C127" s="236"/>
      <c r="D127" s="233" t="s">
        <v>178</v>
      </c>
      <c r="E127" s="236"/>
      <c r="F127" s="238" t="s">
        <v>4432</v>
      </c>
      <c r="G127" s="236"/>
      <c r="H127" s="239">
        <v>221.09999999999999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4</v>
      </c>
      <c r="AX127" s="13" t="s">
        <v>77</v>
      </c>
      <c r="AY127" s="245" t="s">
        <v>161</v>
      </c>
    </row>
    <row r="128" s="2" customFormat="1" ht="21.75" customHeight="1">
      <c r="A128" s="41"/>
      <c r="B128" s="42"/>
      <c r="C128" s="215" t="s">
        <v>268</v>
      </c>
      <c r="D128" s="215" t="s">
        <v>163</v>
      </c>
      <c r="E128" s="216" t="s">
        <v>2600</v>
      </c>
      <c r="F128" s="217" t="s">
        <v>2601</v>
      </c>
      <c r="G128" s="218" t="s">
        <v>206</v>
      </c>
      <c r="H128" s="219">
        <v>23.038</v>
      </c>
      <c r="I128" s="220"/>
      <c r="J128" s="221">
        <f>ROUND(I128*H128,2)</f>
        <v>0</v>
      </c>
      <c r="K128" s="217" t="s">
        <v>167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4433</v>
      </c>
    </row>
    <row r="129" s="2" customFormat="1">
      <c r="A129" s="41"/>
      <c r="B129" s="42"/>
      <c r="C129" s="43"/>
      <c r="D129" s="228" t="s">
        <v>170</v>
      </c>
      <c r="E129" s="43"/>
      <c r="F129" s="229" t="s">
        <v>2603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170</v>
      </c>
      <c r="AU129" s="20" t="s">
        <v>79</v>
      </c>
    </row>
    <row r="130" s="13" customFormat="1">
      <c r="A130" s="13"/>
      <c r="B130" s="235"/>
      <c r="C130" s="236"/>
      <c r="D130" s="233" t="s">
        <v>178</v>
      </c>
      <c r="E130" s="237" t="s">
        <v>2549</v>
      </c>
      <c r="F130" s="238" t="s">
        <v>4434</v>
      </c>
      <c r="G130" s="236"/>
      <c r="H130" s="239">
        <v>23.038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77</v>
      </c>
      <c r="AY130" s="245" t="s">
        <v>161</v>
      </c>
    </row>
    <row r="131" s="12" customFormat="1" ht="22.8" customHeight="1">
      <c r="A131" s="12"/>
      <c r="B131" s="199"/>
      <c r="C131" s="200"/>
      <c r="D131" s="201" t="s">
        <v>68</v>
      </c>
      <c r="E131" s="213" t="s">
        <v>222</v>
      </c>
      <c r="F131" s="213" t="s">
        <v>246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SUM(P132:P145)</f>
        <v>0</v>
      </c>
      <c r="Q131" s="207"/>
      <c r="R131" s="208">
        <f>SUM(R132:R145)</f>
        <v>2.4477600000000002</v>
      </c>
      <c r="S131" s="207"/>
      <c r="T131" s="209">
        <f>SUM(T132:T145)</f>
        <v>25.143250000000002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77</v>
      </c>
      <c r="AT131" s="211" t="s">
        <v>68</v>
      </c>
      <c r="AU131" s="211" t="s">
        <v>77</v>
      </c>
      <c r="AY131" s="210" t="s">
        <v>161</v>
      </c>
      <c r="BK131" s="212">
        <f>SUM(BK132:BK145)</f>
        <v>0</v>
      </c>
    </row>
    <row r="132" s="2" customFormat="1" ht="16.5" customHeight="1">
      <c r="A132" s="41"/>
      <c r="B132" s="42"/>
      <c r="C132" s="215" t="s">
        <v>8</v>
      </c>
      <c r="D132" s="215" t="s">
        <v>163</v>
      </c>
      <c r="E132" s="216" t="s">
        <v>4435</v>
      </c>
      <c r="F132" s="217" t="s">
        <v>4436</v>
      </c>
      <c r="G132" s="218" t="s">
        <v>189</v>
      </c>
      <c r="H132" s="219">
        <v>75</v>
      </c>
      <c r="I132" s="220"/>
      <c r="J132" s="221">
        <f>ROUND(I132*H132,2)</f>
        <v>0</v>
      </c>
      <c r="K132" s="217" t="s">
        <v>167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0.065000000000000002</v>
      </c>
      <c r="T132" s="225">
        <f>S132*H132</f>
        <v>4.875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4437</v>
      </c>
    </row>
    <row r="133" s="2" customFormat="1">
      <c r="A133" s="41"/>
      <c r="B133" s="42"/>
      <c r="C133" s="43"/>
      <c r="D133" s="228" t="s">
        <v>170</v>
      </c>
      <c r="E133" s="43"/>
      <c r="F133" s="229" t="s">
        <v>4438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170</v>
      </c>
      <c r="AU133" s="20" t="s">
        <v>79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1084</v>
      </c>
      <c r="G134" s="236"/>
      <c r="H134" s="239">
        <v>75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77</v>
      </c>
      <c r="AY134" s="245" t="s">
        <v>161</v>
      </c>
    </row>
    <row r="135" s="2" customFormat="1" ht="21.75" customHeight="1">
      <c r="A135" s="41"/>
      <c r="B135" s="42"/>
      <c r="C135" s="215" t="s">
        <v>279</v>
      </c>
      <c r="D135" s="215" t="s">
        <v>163</v>
      </c>
      <c r="E135" s="216" t="s">
        <v>4439</v>
      </c>
      <c r="F135" s="217" t="s">
        <v>4440</v>
      </c>
      <c r="G135" s="218" t="s">
        <v>206</v>
      </c>
      <c r="H135" s="219">
        <v>5.6550000000000002</v>
      </c>
      <c r="I135" s="220"/>
      <c r="J135" s="221">
        <f>ROUND(I135*H135,2)</f>
        <v>0</v>
      </c>
      <c r="K135" s="217" t="s">
        <v>167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0.55000000000000004</v>
      </c>
      <c r="T135" s="225">
        <f>S135*H135</f>
        <v>3.1102500000000002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4441</v>
      </c>
    </row>
    <row r="136" s="2" customFormat="1">
      <c r="A136" s="41"/>
      <c r="B136" s="42"/>
      <c r="C136" s="43"/>
      <c r="D136" s="228" t="s">
        <v>170</v>
      </c>
      <c r="E136" s="43"/>
      <c r="F136" s="229" t="s">
        <v>4442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170</v>
      </c>
      <c r="AU136" s="20" t="s">
        <v>79</v>
      </c>
    </row>
    <row r="137" s="13" customFormat="1">
      <c r="A137" s="13"/>
      <c r="B137" s="235"/>
      <c r="C137" s="236"/>
      <c r="D137" s="233" t="s">
        <v>178</v>
      </c>
      <c r="E137" s="237" t="s">
        <v>19</v>
      </c>
      <c r="F137" s="238" t="s">
        <v>4443</v>
      </c>
      <c r="G137" s="236"/>
      <c r="H137" s="239">
        <v>5.6550000000000002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178</v>
      </c>
      <c r="AU137" s="245" t="s">
        <v>79</v>
      </c>
      <c r="AV137" s="13" t="s">
        <v>79</v>
      </c>
      <c r="AW137" s="13" t="s">
        <v>31</v>
      </c>
      <c r="AX137" s="13" t="s">
        <v>77</v>
      </c>
      <c r="AY137" s="245" t="s">
        <v>161</v>
      </c>
    </row>
    <row r="138" s="2" customFormat="1" ht="21.75" customHeight="1">
      <c r="A138" s="41"/>
      <c r="B138" s="42"/>
      <c r="C138" s="215" t="s">
        <v>293</v>
      </c>
      <c r="D138" s="215" t="s">
        <v>163</v>
      </c>
      <c r="E138" s="216" t="s">
        <v>4444</v>
      </c>
      <c r="F138" s="217" t="s">
        <v>4445</v>
      </c>
      <c r="G138" s="218" t="s">
        <v>206</v>
      </c>
      <c r="H138" s="219">
        <v>4.5</v>
      </c>
      <c r="I138" s="220"/>
      <c r="J138" s="221">
        <f>ROUND(I138*H138,2)</f>
        <v>0</v>
      </c>
      <c r="K138" s="217" t="s">
        <v>167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2.004</v>
      </c>
      <c r="T138" s="225">
        <f>S138*H138</f>
        <v>9.0180000000000007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4446</v>
      </c>
    </row>
    <row r="139" s="2" customFormat="1">
      <c r="A139" s="41"/>
      <c r="B139" s="42"/>
      <c r="C139" s="43"/>
      <c r="D139" s="228" t="s">
        <v>170</v>
      </c>
      <c r="E139" s="43"/>
      <c r="F139" s="229" t="s">
        <v>4447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170</v>
      </c>
      <c r="AU139" s="20" t="s">
        <v>79</v>
      </c>
    </row>
    <row r="140" s="2" customFormat="1">
      <c r="A140" s="41"/>
      <c r="B140" s="42"/>
      <c r="C140" s="43"/>
      <c r="D140" s="233" t="s">
        <v>176</v>
      </c>
      <c r="E140" s="43"/>
      <c r="F140" s="234" t="s">
        <v>4448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176</v>
      </c>
      <c r="AU140" s="20" t="s">
        <v>79</v>
      </c>
    </row>
    <row r="141" s="2" customFormat="1" ht="16.5" customHeight="1">
      <c r="A141" s="41"/>
      <c r="B141" s="42"/>
      <c r="C141" s="215" t="s">
        <v>299</v>
      </c>
      <c r="D141" s="215" t="s">
        <v>163</v>
      </c>
      <c r="E141" s="216" t="s">
        <v>4449</v>
      </c>
      <c r="F141" s="217" t="s">
        <v>4450</v>
      </c>
      <c r="G141" s="218" t="s">
        <v>206</v>
      </c>
      <c r="H141" s="219">
        <v>3.7000000000000002</v>
      </c>
      <c r="I141" s="220"/>
      <c r="J141" s="221">
        <f>ROUND(I141*H141,2)</f>
        <v>0</v>
      </c>
      <c r="K141" s="217" t="s">
        <v>167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2.2000000000000002</v>
      </c>
      <c r="T141" s="225">
        <f>S141*H141</f>
        <v>8.1400000000000006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168</v>
      </c>
      <c r="AT141" s="226" t="s">
        <v>163</v>
      </c>
      <c r="AU141" s="226" t="s">
        <v>79</v>
      </c>
      <c r="AY141" s="20" t="s">
        <v>161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168</v>
      </c>
      <c r="BM141" s="226" t="s">
        <v>4451</v>
      </c>
    </row>
    <row r="142" s="2" customFormat="1">
      <c r="A142" s="41"/>
      <c r="B142" s="42"/>
      <c r="C142" s="43"/>
      <c r="D142" s="228" t="s">
        <v>170</v>
      </c>
      <c r="E142" s="43"/>
      <c r="F142" s="229" t="s">
        <v>4452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170</v>
      </c>
      <c r="AU142" s="20" t="s">
        <v>79</v>
      </c>
    </row>
    <row r="143" s="2" customFormat="1">
      <c r="A143" s="41"/>
      <c r="B143" s="42"/>
      <c r="C143" s="43"/>
      <c r="D143" s="233" t="s">
        <v>176</v>
      </c>
      <c r="E143" s="43"/>
      <c r="F143" s="234" t="s">
        <v>4453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176</v>
      </c>
      <c r="AU143" s="20" t="s">
        <v>79</v>
      </c>
    </row>
    <row r="144" s="2" customFormat="1" ht="24.15" customHeight="1">
      <c r="A144" s="41"/>
      <c r="B144" s="42"/>
      <c r="C144" s="215" t="s">
        <v>311</v>
      </c>
      <c r="D144" s="215" t="s">
        <v>163</v>
      </c>
      <c r="E144" s="216" t="s">
        <v>4220</v>
      </c>
      <c r="F144" s="217" t="s">
        <v>4221</v>
      </c>
      <c r="G144" s="218" t="s">
        <v>206</v>
      </c>
      <c r="H144" s="219">
        <v>1.6000000000000001</v>
      </c>
      <c r="I144" s="220"/>
      <c r="J144" s="221">
        <f>ROUND(I144*H144,2)</f>
        <v>0</v>
      </c>
      <c r="K144" s="217" t="s">
        <v>167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1.5298499999999999</v>
      </c>
      <c r="R144" s="224">
        <f>Q144*H144</f>
        <v>2.4477600000000002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79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4454</v>
      </c>
    </row>
    <row r="145" s="2" customFormat="1">
      <c r="A145" s="41"/>
      <c r="B145" s="42"/>
      <c r="C145" s="43"/>
      <c r="D145" s="228" t="s">
        <v>170</v>
      </c>
      <c r="E145" s="43"/>
      <c r="F145" s="229" t="s">
        <v>4223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170</v>
      </c>
      <c r="AU145" s="20" t="s">
        <v>79</v>
      </c>
    </row>
    <row r="146" s="12" customFormat="1" ht="22.8" customHeight="1">
      <c r="A146" s="12"/>
      <c r="B146" s="199"/>
      <c r="C146" s="200"/>
      <c r="D146" s="201" t="s">
        <v>68</v>
      </c>
      <c r="E146" s="213" t="s">
        <v>1232</v>
      </c>
      <c r="F146" s="213" t="s">
        <v>4151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SUM(P147:P173)</f>
        <v>0</v>
      </c>
      <c r="Q146" s="207"/>
      <c r="R146" s="208">
        <f>SUM(R147:R173)</f>
        <v>0</v>
      </c>
      <c r="S146" s="207"/>
      <c r="T146" s="209">
        <f>SUM(T147:T173)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77</v>
      </c>
      <c r="AT146" s="211" t="s">
        <v>68</v>
      </c>
      <c r="AU146" s="211" t="s">
        <v>77</v>
      </c>
      <c r="AY146" s="210" t="s">
        <v>161</v>
      </c>
      <c r="BK146" s="212">
        <f>SUM(BK147:BK173)</f>
        <v>0</v>
      </c>
    </row>
    <row r="147" s="2" customFormat="1" ht="16.5" customHeight="1">
      <c r="A147" s="41"/>
      <c r="B147" s="42"/>
      <c r="C147" s="215" t="s">
        <v>317</v>
      </c>
      <c r="D147" s="215" t="s">
        <v>163</v>
      </c>
      <c r="E147" s="216" t="s">
        <v>4455</v>
      </c>
      <c r="F147" s="217" t="s">
        <v>4316</v>
      </c>
      <c r="G147" s="218" t="s">
        <v>189</v>
      </c>
      <c r="H147" s="219">
        <v>204.69999999999999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375</v>
      </c>
    </row>
    <row r="148" s="13" customFormat="1">
      <c r="A148" s="13"/>
      <c r="B148" s="235"/>
      <c r="C148" s="236"/>
      <c r="D148" s="233" t="s">
        <v>178</v>
      </c>
      <c r="E148" s="237" t="s">
        <v>19</v>
      </c>
      <c r="F148" s="238" t="s">
        <v>4456</v>
      </c>
      <c r="G148" s="236"/>
      <c r="H148" s="239">
        <v>204.69999999999999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178</v>
      </c>
      <c r="AU148" s="245" t="s">
        <v>79</v>
      </c>
      <c r="AV148" s="13" t="s">
        <v>79</v>
      </c>
      <c r="AW148" s="13" t="s">
        <v>31</v>
      </c>
      <c r="AX148" s="13" t="s">
        <v>77</v>
      </c>
      <c r="AY148" s="245" t="s">
        <v>161</v>
      </c>
    </row>
    <row r="149" s="2" customFormat="1" ht="16.5" customHeight="1">
      <c r="A149" s="41"/>
      <c r="B149" s="42"/>
      <c r="C149" s="215" t="s">
        <v>7</v>
      </c>
      <c r="D149" s="215" t="s">
        <v>163</v>
      </c>
      <c r="E149" s="216" t="s">
        <v>4457</v>
      </c>
      <c r="F149" s="217" t="s">
        <v>4458</v>
      </c>
      <c r="G149" s="218" t="s">
        <v>387</v>
      </c>
      <c r="H149" s="219">
        <v>15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391</v>
      </c>
    </row>
    <row r="150" s="2" customFormat="1" ht="16.5" customHeight="1">
      <c r="A150" s="41"/>
      <c r="B150" s="42"/>
      <c r="C150" s="215" t="s">
        <v>332</v>
      </c>
      <c r="D150" s="215" t="s">
        <v>163</v>
      </c>
      <c r="E150" s="216" t="s">
        <v>4459</v>
      </c>
      <c r="F150" s="217" t="s">
        <v>4460</v>
      </c>
      <c r="G150" s="218" t="s">
        <v>4321</v>
      </c>
      <c r="H150" s="219">
        <v>15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406</v>
      </c>
    </row>
    <row r="151" s="2" customFormat="1" ht="16.5" customHeight="1">
      <c r="A151" s="41"/>
      <c r="B151" s="42"/>
      <c r="C151" s="215" t="s">
        <v>337</v>
      </c>
      <c r="D151" s="215" t="s">
        <v>163</v>
      </c>
      <c r="E151" s="216" t="s">
        <v>4461</v>
      </c>
      <c r="F151" s="217" t="s">
        <v>4462</v>
      </c>
      <c r="G151" s="218" t="s">
        <v>387</v>
      </c>
      <c r="H151" s="219">
        <v>16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421</v>
      </c>
    </row>
    <row r="152" s="2" customFormat="1" ht="16.5" customHeight="1">
      <c r="A152" s="41"/>
      <c r="B152" s="42"/>
      <c r="C152" s="215" t="s">
        <v>343</v>
      </c>
      <c r="D152" s="215" t="s">
        <v>163</v>
      </c>
      <c r="E152" s="216" t="s">
        <v>4463</v>
      </c>
      <c r="F152" s="217" t="s">
        <v>4325</v>
      </c>
      <c r="G152" s="218" t="s">
        <v>387</v>
      </c>
      <c r="H152" s="219">
        <v>8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433</v>
      </c>
    </row>
    <row r="153" s="2" customFormat="1" ht="16.5" customHeight="1">
      <c r="A153" s="41"/>
      <c r="B153" s="42"/>
      <c r="C153" s="215" t="s">
        <v>353</v>
      </c>
      <c r="D153" s="215" t="s">
        <v>163</v>
      </c>
      <c r="E153" s="216" t="s">
        <v>4464</v>
      </c>
      <c r="F153" s="217" t="s">
        <v>4327</v>
      </c>
      <c r="G153" s="218" t="s">
        <v>387</v>
      </c>
      <c r="H153" s="219">
        <v>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79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447</v>
      </c>
    </row>
    <row r="154" s="2" customFormat="1" ht="16.5" customHeight="1">
      <c r="A154" s="41"/>
      <c r="B154" s="42"/>
      <c r="C154" s="215" t="s">
        <v>359</v>
      </c>
      <c r="D154" s="215" t="s">
        <v>163</v>
      </c>
      <c r="E154" s="216" t="s">
        <v>2630</v>
      </c>
      <c r="F154" s="217" t="s">
        <v>2631</v>
      </c>
      <c r="G154" s="218" t="s">
        <v>189</v>
      </c>
      <c r="H154" s="219">
        <v>34.200000000000003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458</v>
      </c>
    </row>
    <row r="155" s="2" customFormat="1" ht="16.5" customHeight="1">
      <c r="A155" s="41"/>
      <c r="B155" s="42"/>
      <c r="C155" s="215" t="s">
        <v>368</v>
      </c>
      <c r="D155" s="215" t="s">
        <v>163</v>
      </c>
      <c r="E155" s="216" t="s">
        <v>2632</v>
      </c>
      <c r="F155" s="217" t="s">
        <v>2633</v>
      </c>
      <c r="G155" s="218" t="s">
        <v>189</v>
      </c>
      <c r="H155" s="219">
        <v>41.5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469</v>
      </c>
    </row>
    <row r="156" s="2" customFormat="1" ht="16.5" customHeight="1">
      <c r="A156" s="41"/>
      <c r="B156" s="42"/>
      <c r="C156" s="215" t="s">
        <v>375</v>
      </c>
      <c r="D156" s="215" t="s">
        <v>163</v>
      </c>
      <c r="E156" s="216" t="s">
        <v>4465</v>
      </c>
      <c r="F156" s="217" t="s">
        <v>4466</v>
      </c>
      <c r="G156" s="218" t="s">
        <v>387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168</v>
      </c>
      <c r="AT156" s="226" t="s">
        <v>163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481</v>
      </c>
    </row>
    <row r="157" s="2" customFormat="1" ht="16.5" customHeight="1">
      <c r="A157" s="41"/>
      <c r="B157" s="42"/>
      <c r="C157" s="215" t="s">
        <v>384</v>
      </c>
      <c r="D157" s="215" t="s">
        <v>163</v>
      </c>
      <c r="E157" s="216" t="s">
        <v>4467</v>
      </c>
      <c r="F157" s="217" t="s">
        <v>4468</v>
      </c>
      <c r="G157" s="218" t="s">
        <v>387</v>
      </c>
      <c r="H157" s="219">
        <v>5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493</v>
      </c>
    </row>
    <row r="158" s="2" customFormat="1" ht="16.5" customHeight="1">
      <c r="A158" s="41"/>
      <c r="B158" s="42"/>
      <c r="C158" s="215" t="s">
        <v>391</v>
      </c>
      <c r="D158" s="215" t="s">
        <v>163</v>
      </c>
      <c r="E158" s="216" t="s">
        <v>4469</v>
      </c>
      <c r="F158" s="217" t="s">
        <v>4329</v>
      </c>
      <c r="G158" s="218" t="s">
        <v>189</v>
      </c>
      <c r="H158" s="219">
        <v>204.69999999999999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505</v>
      </c>
    </row>
    <row r="159" s="2" customFormat="1" ht="16.5" customHeight="1">
      <c r="A159" s="41"/>
      <c r="B159" s="42"/>
      <c r="C159" s="215" t="s">
        <v>397</v>
      </c>
      <c r="D159" s="215" t="s">
        <v>163</v>
      </c>
      <c r="E159" s="216" t="s">
        <v>4470</v>
      </c>
      <c r="F159" s="217" t="s">
        <v>4471</v>
      </c>
      <c r="G159" s="218" t="s">
        <v>387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519</v>
      </c>
    </row>
    <row r="160" s="2" customFormat="1" ht="16.5" customHeight="1">
      <c r="A160" s="41"/>
      <c r="B160" s="42"/>
      <c r="C160" s="215" t="s">
        <v>406</v>
      </c>
      <c r="D160" s="215" t="s">
        <v>163</v>
      </c>
      <c r="E160" s="216" t="s">
        <v>4472</v>
      </c>
      <c r="F160" s="217" t="s">
        <v>4473</v>
      </c>
      <c r="G160" s="218" t="s">
        <v>387</v>
      </c>
      <c r="H160" s="219">
        <v>5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538</v>
      </c>
    </row>
    <row r="161" s="2" customFormat="1" ht="16.5" customHeight="1">
      <c r="A161" s="41"/>
      <c r="B161" s="42"/>
      <c r="C161" s="215" t="s">
        <v>412</v>
      </c>
      <c r="D161" s="215" t="s">
        <v>163</v>
      </c>
      <c r="E161" s="216" t="s">
        <v>4474</v>
      </c>
      <c r="F161" s="217" t="s">
        <v>4475</v>
      </c>
      <c r="G161" s="218" t="s">
        <v>387</v>
      </c>
      <c r="H161" s="219">
        <v>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553</v>
      </c>
    </row>
    <row r="162" s="2" customFormat="1" ht="16.5" customHeight="1">
      <c r="A162" s="41"/>
      <c r="B162" s="42"/>
      <c r="C162" s="215" t="s">
        <v>421</v>
      </c>
      <c r="D162" s="215" t="s">
        <v>163</v>
      </c>
      <c r="E162" s="216" t="s">
        <v>4476</v>
      </c>
      <c r="F162" s="217" t="s">
        <v>4477</v>
      </c>
      <c r="G162" s="218" t="s">
        <v>387</v>
      </c>
      <c r="H162" s="219">
        <v>24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569</v>
      </c>
    </row>
    <row r="163" s="2" customFormat="1" ht="16.5" customHeight="1">
      <c r="A163" s="41"/>
      <c r="B163" s="42"/>
      <c r="C163" s="215" t="s">
        <v>427</v>
      </c>
      <c r="D163" s="215" t="s">
        <v>163</v>
      </c>
      <c r="E163" s="216" t="s">
        <v>4478</v>
      </c>
      <c r="F163" s="217" t="s">
        <v>4479</v>
      </c>
      <c r="G163" s="218" t="s">
        <v>387</v>
      </c>
      <c r="H163" s="219">
        <v>15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591</v>
      </c>
    </row>
    <row r="164" s="2" customFormat="1" ht="16.5" customHeight="1">
      <c r="A164" s="41"/>
      <c r="B164" s="42"/>
      <c r="C164" s="215" t="s">
        <v>433</v>
      </c>
      <c r="D164" s="215" t="s">
        <v>163</v>
      </c>
      <c r="E164" s="216" t="s">
        <v>4480</v>
      </c>
      <c r="F164" s="217" t="s">
        <v>4481</v>
      </c>
      <c r="G164" s="218" t="s">
        <v>387</v>
      </c>
      <c r="H164" s="219">
        <v>5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991</v>
      </c>
    </row>
    <row r="165" s="2" customFormat="1" ht="16.5" customHeight="1">
      <c r="A165" s="41"/>
      <c r="B165" s="42"/>
      <c r="C165" s="215" t="s">
        <v>440</v>
      </c>
      <c r="D165" s="215" t="s">
        <v>163</v>
      </c>
      <c r="E165" s="216" t="s">
        <v>4482</v>
      </c>
      <c r="F165" s="217" t="s">
        <v>4483</v>
      </c>
      <c r="G165" s="218" t="s">
        <v>387</v>
      </c>
      <c r="H165" s="219">
        <v>5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1005</v>
      </c>
    </row>
    <row r="166" s="2" customFormat="1" ht="16.5" customHeight="1">
      <c r="A166" s="41"/>
      <c r="B166" s="42"/>
      <c r="C166" s="215" t="s">
        <v>447</v>
      </c>
      <c r="D166" s="215" t="s">
        <v>163</v>
      </c>
      <c r="E166" s="216" t="s">
        <v>4484</v>
      </c>
      <c r="F166" s="217" t="s">
        <v>4485</v>
      </c>
      <c r="G166" s="218" t="s">
        <v>387</v>
      </c>
      <c r="H166" s="219">
        <v>8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1015</v>
      </c>
    </row>
    <row r="167" s="2" customFormat="1" ht="16.5" customHeight="1">
      <c r="A167" s="41"/>
      <c r="B167" s="42"/>
      <c r="C167" s="215" t="s">
        <v>453</v>
      </c>
      <c r="D167" s="215" t="s">
        <v>163</v>
      </c>
      <c r="E167" s="216" t="s">
        <v>4486</v>
      </c>
      <c r="F167" s="217" t="s">
        <v>4487</v>
      </c>
      <c r="G167" s="218" t="s">
        <v>387</v>
      </c>
      <c r="H167" s="219">
        <v>8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1028</v>
      </c>
    </row>
    <row r="168" s="2" customFormat="1" ht="16.5" customHeight="1">
      <c r="A168" s="41"/>
      <c r="B168" s="42"/>
      <c r="C168" s="215" t="s">
        <v>458</v>
      </c>
      <c r="D168" s="215" t="s">
        <v>163</v>
      </c>
      <c r="E168" s="216" t="s">
        <v>4488</v>
      </c>
      <c r="F168" s="217" t="s">
        <v>4489</v>
      </c>
      <c r="G168" s="218" t="s">
        <v>387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1044</v>
      </c>
    </row>
    <row r="169" s="2" customFormat="1" ht="16.5" customHeight="1">
      <c r="A169" s="41"/>
      <c r="B169" s="42"/>
      <c r="C169" s="215" t="s">
        <v>465</v>
      </c>
      <c r="D169" s="215" t="s">
        <v>163</v>
      </c>
      <c r="E169" s="216" t="s">
        <v>4490</v>
      </c>
      <c r="F169" s="217" t="s">
        <v>4491</v>
      </c>
      <c r="G169" s="218" t="s">
        <v>387</v>
      </c>
      <c r="H169" s="219">
        <v>4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1056</v>
      </c>
    </row>
    <row r="170" s="2" customFormat="1" ht="16.5" customHeight="1">
      <c r="A170" s="41"/>
      <c r="B170" s="42"/>
      <c r="C170" s="215" t="s">
        <v>469</v>
      </c>
      <c r="D170" s="215" t="s">
        <v>163</v>
      </c>
      <c r="E170" s="216" t="s">
        <v>4492</v>
      </c>
      <c r="F170" s="217" t="s">
        <v>4493</v>
      </c>
      <c r="G170" s="218" t="s">
        <v>387</v>
      </c>
      <c r="H170" s="219">
        <v>9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1068</v>
      </c>
    </row>
    <row r="171" s="2" customFormat="1" ht="16.5" customHeight="1">
      <c r="A171" s="41"/>
      <c r="B171" s="42"/>
      <c r="C171" s="215" t="s">
        <v>475</v>
      </c>
      <c r="D171" s="215" t="s">
        <v>163</v>
      </c>
      <c r="E171" s="216" t="s">
        <v>4494</v>
      </c>
      <c r="F171" s="217" t="s">
        <v>4360</v>
      </c>
      <c r="G171" s="218" t="s">
        <v>387</v>
      </c>
      <c r="H171" s="219">
        <v>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1079</v>
      </c>
    </row>
    <row r="172" s="2" customFormat="1" ht="16.5" customHeight="1">
      <c r="A172" s="41"/>
      <c r="B172" s="42"/>
      <c r="C172" s="215" t="s">
        <v>481</v>
      </c>
      <c r="D172" s="215" t="s">
        <v>163</v>
      </c>
      <c r="E172" s="216" t="s">
        <v>4495</v>
      </c>
      <c r="F172" s="217" t="s">
        <v>4496</v>
      </c>
      <c r="G172" s="218" t="s">
        <v>387</v>
      </c>
      <c r="H172" s="219">
        <v>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1089</v>
      </c>
    </row>
    <row r="173" s="2" customFormat="1" ht="16.5" customHeight="1">
      <c r="A173" s="41"/>
      <c r="B173" s="42"/>
      <c r="C173" s="215" t="s">
        <v>487</v>
      </c>
      <c r="D173" s="215" t="s">
        <v>163</v>
      </c>
      <c r="E173" s="216" t="s">
        <v>4497</v>
      </c>
      <c r="F173" s="217" t="s">
        <v>4364</v>
      </c>
      <c r="G173" s="218" t="s">
        <v>387</v>
      </c>
      <c r="H173" s="219">
        <v>8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1100</v>
      </c>
    </row>
    <row r="174" s="12" customFormat="1" ht="22.8" customHeight="1">
      <c r="A174" s="12"/>
      <c r="B174" s="199"/>
      <c r="C174" s="200"/>
      <c r="D174" s="201" t="s">
        <v>68</v>
      </c>
      <c r="E174" s="213" t="s">
        <v>445</v>
      </c>
      <c r="F174" s="213" t="s">
        <v>446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SUM(P175:P189)</f>
        <v>0</v>
      </c>
      <c r="Q174" s="207"/>
      <c r="R174" s="208">
        <f>SUM(R175:R189)</f>
        <v>0</v>
      </c>
      <c r="S174" s="207"/>
      <c r="T174" s="209">
        <f>SUM(T175:T189)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77</v>
      </c>
      <c r="AT174" s="211" t="s">
        <v>68</v>
      </c>
      <c r="AU174" s="211" t="s">
        <v>77</v>
      </c>
      <c r="AY174" s="210" t="s">
        <v>161</v>
      </c>
      <c r="BK174" s="212">
        <f>SUM(BK175:BK189)</f>
        <v>0</v>
      </c>
    </row>
    <row r="175" s="2" customFormat="1" ht="24.15" customHeight="1">
      <c r="A175" s="41"/>
      <c r="B175" s="42"/>
      <c r="C175" s="215" t="s">
        <v>493</v>
      </c>
      <c r="D175" s="215" t="s">
        <v>163</v>
      </c>
      <c r="E175" s="216" t="s">
        <v>4233</v>
      </c>
      <c r="F175" s="217" t="s">
        <v>4234</v>
      </c>
      <c r="G175" s="218" t="s">
        <v>214</v>
      </c>
      <c r="H175" s="219">
        <v>25.143000000000001</v>
      </c>
      <c r="I175" s="220"/>
      <c r="J175" s="221">
        <f>ROUND(I175*H175,2)</f>
        <v>0</v>
      </c>
      <c r="K175" s="217" t="s">
        <v>167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4498</v>
      </c>
    </row>
    <row r="176" s="2" customFormat="1">
      <c r="A176" s="41"/>
      <c r="B176" s="42"/>
      <c r="C176" s="43"/>
      <c r="D176" s="228" t="s">
        <v>170</v>
      </c>
      <c r="E176" s="43"/>
      <c r="F176" s="229" t="s">
        <v>4236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170</v>
      </c>
      <c r="AU176" s="20" t="s">
        <v>79</v>
      </c>
    </row>
    <row r="177" s="2" customFormat="1" ht="24.15" customHeight="1">
      <c r="A177" s="41"/>
      <c r="B177" s="42"/>
      <c r="C177" s="215" t="s">
        <v>499</v>
      </c>
      <c r="D177" s="215" t="s">
        <v>163</v>
      </c>
      <c r="E177" s="216" t="s">
        <v>4237</v>
      </c>
      <c r="F177" s="217" t="s">
        <v>4238</v>
      </c>
      <c r="G177" s="218" t="s">
        <v>214</v>
      </c>
      <c r="H177" s="219">
        <v>100.572</v>
      </c>
      <c r="I177" s="220"/>
      <c r="J177" s="221">
        <f>ROUND(I177*H177,2)</f>
        <v>0</v>
      </c>
      <c r="K177" s="217" t="s">
        <v>167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4499</v>
      </c>
    </row>
    <row r="178" s="2" customFormat="1">
      <c r="A178" s="41"/>
      <c r="B178" s="42"/>
      <c r="C178" s="43"/>
      <c r="D178" s="228" t="s">
        <v>170</v>
      </c>
      <c r="E178" s="43"/>
      <c r="F178" s="229" t="s">
        <v>4240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170</v>
      </c>
      <c r="AU178" s="20" t="s">
        <v>79</v>
      </c>
    </row>
    <row r="179" s="2" customFormat="1">
      <c r="A179" s="41"/>
      <c r="B179" s="42"/>
      <c r="C179" s="43"/>
      <c r="D179" s="233" t="s">
        <v>176</v>
      </c>
      <c r="E179" s="43"/>
      <c r="F179" s="234" t="s">
        <v>4241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176</v>
      </c>
      <c r="AU179" s="20" t="s">
        <v>79</v>
      </c>
    </row>
    <row r="180" s="13" customFormat="1">
      <c r="A180" s="13"/>
      <c r="B180" s="235"/>
      <c r="C180" s="236"/>
      <c r="D180" s="233" t="s">
        <v>178</v>
      </c>
      <c r="E180" s="236"/>
      <c r="F180" s="238" t="s">
        <v>4500</v>
      </c>
      <c r="G180" s="236"/>
      <c r="H180" s="239">
        <v>100.572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178</v>
      </c>
      <c r="AU180" s="245" t="s">
        <v>79</v>
      </c>
      <c r="AV180" s="13" t="s">
        <v>79</v>
      </c>
      <c r="AW180" s="13" t="s">
        <v>4</v>
      </c>
      <c r="AX180" s="13" t="s">
        <v>77</v>
      </c>
      <c r="AY180" s="245" t="s">
        <v>161</v>
      </c>
    </row>
    <row r="181" s="2" customFormat="1" ht="24.15" customHeight="1">
      <c r="A181" s="41"/>
      <c r="B181" s="42"/>
      <c r="C181" s="215" t="s">
        <v>505</v>
      </c>
      <c r="D181" s="215" t="s">
        <v>163</v>
      </c>
      <c r="E181" s="216" t="s">
        <v>4243</v>
      </c>
      <c r="F181" s="217" t="s">
        <v>471</v>
      </c>
      <c r="G181" s="218" t="s">
        <v>214</v>
      </c>
      <c r="H181" s="219">
        <v>11.25</v>
      </c>
      <c r="I181" s="220"/>
      <c r="J181" s="221">
        <f>ROUND(I181*H181,2)</f>
        <v>0</v>
      </c>
      <c r="K181" s="217" t="s">
        <v>167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4501</v>
      </c>
    </row>
    <row r="182" s="2" customFormat="1">
      <c r="A182" s="41"/>
      <c r="B182" s="42"/>
      <c r="C182" s="43"/>
      <c r="D182" s="228" t="s">
        <v>170</v>
      </c>
      <c r="E182" s="43"/>
      <c r="F182" s="229" t="s">
        <v>4245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170</v>
      </c>
      <c r="AU182" s="20" t="s">
        <v>79</v>
      </c>
    </row>
    <row r="183" s="13" customFormat="1">
      <c r="A183" s="13"/>
      <c r="B183" s="235"/>
      <c r="C183" s="236"/>
      <c r="D183" s="233" t="s">
        <v>178</v>
      </c>
      <c r="E183" s="237" t="s">
        <v>19</v>
      </c>
      <c r="F183" s="238" t="s">
        <v>4502</v>
      </c>
      <c r="G183" s="236"/>
      <c r="H183" s="239">
        <v>11.25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178</v>
      </c>
      <c r="AU183" s="245" t="s">
        <v>79</v>
      </c>
      <c r="AV183" s="13" t="s">
        <v>79</v>
      </c>
      <c r="AW183" s="13" t="s">
        <v>31</v>
      </c>
      <c r="AX183" s="13" t="s">
        <v>77</v>
      </c>
      <c r="AY183" s="245" t="s">
        <v>161</v>
      </c>
    </row>
    <row r="184" s="2" customFormat="1" ht="24.15" customHeight="1">
      <c r="A184" s="41"/>
      <c r="B184" s="42"/>
      <c r="C184" s="215" t="s">
        <v>511</v>
      </c>
      <c r="D184" s="215" t="s">
        <v>163</v>
      </c>
      <c r="E184" s="216" t="s">
        <v>482</v>
      </c>
      <c r="F184" s="217" t="s">
        <v>483</v>
      </c>
      <c r="G184" s="218" t="s">
        <v>214</v>
      </c>
      <c r="H184" s="219">
        <v>9.0180000000000007</v>
      </c>
      <c r="I184" s="220"/>
      <c r="J184" s="221">
        <f>ROUND(I184*H184,2)</f>
        <v>0</v>
      </c>
      <c r="K184" s="217" t="s">
        <v>167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4503</v>
      </c>
    </row>
    <row r="185" s="2" customFormat="1">
      <c r="A185" s="41"/>
      <c r="B185" s="42"/>
      <c r="C185" s="43"/>
      <c r="D185" s="228" t="s">
        <v>170</v>
      </c>
      <c r="E185" s="43"/>
      <c r="F185" s="229" t="s">
        <v>485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170</v>
      </c>
      <c r="AU185" s="20" t="s">
        <v>79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4504</v>
      </c>
      <c r="G186" s="236"/>
      <c r="H186" s="239">
        <v>9.0180000000000007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79</v>
      </c>
      <c r="AV186" s="13" t="s">
        <v>79</v>
      </c>
      <c r="AW186" s="13" t="s">
        <v>31</v>
      </c>
      <c r="AX186" s="13" t="s">
        <v>77</v>
      </c>
      <c r="AY186" s="245" t="s">
        <v>161</v>
      </c>
    </row>
    <row r="187" s="2" customFormat="1" ht="24.15" customHeight="1">
      <c r="A187" s="41"/>
      <c r="B187" s="42"/>
      <c r="C187" s="215" t="s">
        <v>519</v>
      </c>
      <c r="D187" s="215" t="s">
        <v>163</v>
      </c>
      <c r="E187" s="216" t="s">
        <v>4505</v>
      </c>
      <c r="F187" s="217" t="s">
        <v>4506</v>
      </c>
      <c r="G187" s="218" t="s">
        <v>214</v>
      </c>
      <c r="H187" s="219">
        <v>4.875</v>
      </c>
      <c r="I187" s="220"/>
      <c r="J187" s="221">
        <f>ROUND(I187*H187,2)</f>
        <v>0</v>
      </c>
      <c r="K187" s="217" t="s">
        <v>167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168</v>
      </c>
      <c r="AT187" s="226" t="s">
        <v>163</v>
      </c>
      <c r="AU187" s="226" t="s">
        <v>79</v>
      </c>
      <c r="AY187" s="20" t="s">
        <v>161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168</v>
      </c>
      <c r="BM187" s="226" t="s">
        <v>4507</v>
      </c>
    </row>
    <row r="188" s="2" customFormat="1">
      <c r="A188" s="41"/>
      <c r="B188" s="42"/>
      <c r="C188" s="43"/>
      <c r="D188" s="228" t="s">
        <v>170</v>
      </c>
      <c r="E188" s="43"/>
      <c r="F188" s="229" t="s">
        <v>4508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170</v>
      </c>
      <c r="AU188" s="20" t="s">
        <v>79</v>
      </c>
    </row>
    <row r="189" s="13" customFormat="1">
      <c r="A189" s="13"/>
      <c r="B189" s="235"/>
      <c r="C189" s="236"/>
      <c r="D189" s="233" t="s">
        <v>178</v>
      </c>
      <c r="E189" s="237" t="s">
        <v>19</v>
      </c>
      <c r="F189" s="238" t="s">
        <v>4509</v>
      </c>
      <c r="G189" s="236"/>
      <c r="H189" s="239">
        <v>4.875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178</v>
      </c>
      <c r="AU189" s="245" t="s">
        <v>79</v>
      </c>
      <c r="AV189" s="13" t="s">
        <v>79</v>
      </c>
      <c r="AW189" s="13" t="s">
        <v>31</v>
      </c>
      <c r="AX189" s="13" t="s">
        <v>77</v>
      </c>
      <c r="AY189" s="245" t="s">
        <v>161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517</v>
      </c>
      <c r="F190" s="213" t="s">
        <v>518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SUM(P191:P192)</f>
        <v>0</v>
      </c>
      <c r="Q190" s="207"/>
      <c r="R190" s="208">
        <f>SUM(R191:R192)</f>
        <v>0</v>
      </c>
      <c r="S190" s="207"/>
      <c r="T190" s="20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77</v>
      </c>
      <c r="AY190" s="210" t="s">
        <v>161</v>
      </c>
      <c r="BK190" s="212">
        <f>SUM(BK191:BK192)</f>
        <v>0</v>
      </c>
    </row>
    <row r="191" s="2" customFormat="1" ht="24.15" customHeight="1">
      <c r="A191" s="41"/>
      <c r="B191" s="42"/>
      <c r="C191" s="215" t="s">
        <v>529</v>
      </c>
      <c r="D191" s="215" t="s">
        <v>163</v>
      </c>
      <c r="E191" s="216" t="s">
        <v>4257</v>
      </c>
      <c r="F191" s="217" t="s">
        <v>4258</v>
      </c>
      <c r="G191" s="218" t="s">
        <v>214</v>
      </c>
      <c r="H191" s="219">
        <v>38.299999999999997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4510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4260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12" customFormat="1" ht="22.8" customHeight="1">
      <c r="A193" s="12"/>
      <c r="B193" s="199"/>
      <c r="C193" s="200"/>
      <c r="D193" s="201" t="s">
        <v>68</v>
      </c>
      <c r="E193" s="213" t="s">
        <v>4261</v>
      </c>
      <c r="F193" s="213" t="s">
        <v>2856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P194</f>
        <v>0</v>
      </c>
      <c r="Q193" s="207"/>
      <c r="R193" s="208">
        <f>R194</f>
        <v>0</v>
      </c>
      <c r="S193" s="207"/>
      <c r="T193" s="209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77</v>
      </c>
      <c r="AT193" s="211" t="s">
        <v>68</v>
      </c>
      <c r="AU193" s="211" t="s">
        <v>77</v>
      </c>
      <c r="AY193" s="210" t="s">
        <v>161</v>
      </c>
      <c r="BK193" s="212">
        <f>BK194</f>
        <v>0</v>
      </c>
    </row>
    <row r="194" s="2" customFormat="1" ht="16.5" customHeight="1">
      <c r="A194" s="41"/>
      <c r="B194" s="42"/>
      <c r="C194" s="215" t="s">
        <v>538</v>
      </c>
      <c r="D194" s="215" t="s">
        <v>163</v>
      </c>
      <c r="E194" s="216" t="s">
        <v>2682</v>
      </c>
      <c r="F194" s="217" t="s">
        <v>2868</v>
      </c>
      <c r="G194" s="218" t="s">
        <v>1476</v>
      </c>
      <c r="H194" s="219">
        <v>1</v>
      </c>
      <c r="I194" s="220"/>
      <c r="J194" s="221">
        <f>ROUND(I194*H194,2)</f>
        <v>0</v>
      </c>
      <c r="K194" s="217" t="s">
        <v>19</v>
      </c>
      <c r="L194" s="47"/>
      <c r="M194" s="296" t="s">
        <v>19</v>
      </c>
      <c r="N194" s="297" t="s">
        <v>40</v>
      </c>
      <c r="O194" s="294"/>
      <c r="P194" s="298">
        <f>O194*H194</f>
        <v>0</v>
      </c>
      <c r="Q194" s="298">
        <v>0</v>
      </c>
      <c r="R194" s="298">
        <f>Q194*H194</f>
        <v>0</v>
      </c>
      <c r="S194" s="298">
        <v>0</v>
      </c>
      <c r="T194" s="29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168</v>
      </c>
      <c r="AT194" s="226" t="s">
        <v>163</v>
      </c>
      <c r="AU194" s="226" t="s">
        <v>79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4511</v>
      </c>
    </row>
    <row r="195" s="2" customFormat="1" ht="6.96" customHeight="1">
      <c r="A195" s="41"/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47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jYeRbonQSPxqNSC1TqQZOUEX9xlWNVcd0tlJBlTrYlzhFqzTC6UNfAHyN3dvjIi5rdyDH7iHfaiAuBIUDTWOqA==" hashValue="Ce00IoMtwoW6k89caTkJ3RLbttUeWb5bccthhTiORR3j8wt3zLOfnlP8R7VR1kjVEjYCLOsZbL8PWWv8lWWXfg==" algorithmName="SHA-512" password="C7B2"/>
  <autoFilter ref="C85:K19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32212121"/>
    <hyperlink ref="F93" r:id="rId2" display="https://podminky.urs.cz/item/CS_URS_2024_02/132254104"/>
    <hyperlink ref="F97" r:id="rId3" display="https://podminky.urs.cz/item/CS_URS_2024_02/132312121"/>
    <hyperlink ref="F100" r:id="rId4" display="https://podminky.urs.cz/item/CS_URS_2024_02/132354104"/>
    <hyperlink ref="F103" r:id="rId5" display="https://podminky.urs.cz/item/CS_URS_2024_02/151101102"/>
    <hyperlink ref="F106" r:id="rId6" display="https://podminky.urs.cz/item/CS_URS_2024_02/151101112"/>
    <hyperlink ref="F108" r:id="rId7" display="https://podminky.urs.cz/item/CS_URS_2024_02/162351104"/>
    <hyperlink ref="F111" r:id="rId8" display="https://podminky.urs.cz/item/CS_URS_2024_02/162651112"/>
    <hyperlink ref="F114" r:id="rId9" display="https://podminky.urs.cz/item/CS_URS_2024_02/167151101"/>
    <hyperlink ref="F117" r:id="rId10" display="https://podminky.urs.cz/item/CS_URS_2024_02/171201231"/>
    <hyperlink ref="F121" r:id="rId11" display="https://podminky.urs.cz/item/CS_URS_2024_02/174151101"/>
    <hyperlink ref="F124" r:id="rId12" display="https://podminky.urs.cz/item/CS_URS_2024_02/175151101"/>
    <hyperlink ref="F129" r:id="rId13" display="https://podminky.urs.cz/item/CS_URS_2024_02/451572111"/>
    <hyperlink ref="F133" r:id="rId14" display="https://podminky.urs.cz/item/CS_URS_2024_02/830361811"/>
    <hyperlink ref="F136" r:id="rId15" display="https://podminky.urs.cz/item/CS_URS_2024_02/890231851"/>
    <hyperlink ref="F139" r:id="rId16" display="https://podminky.urs.cz/item/CS_URS_2024_02/981511112"/>
    <hyperlink ref="F142" r:id="rId17" display="https://podminky.urs.cz/item/CS_URS_2024_02/981511116"/>
    <hyperlink ref="F145" r:id="rId18" display="https://podminky.urs.cz/item/CS_URS_2024_02/899910201"/>
    <hyperlink ref="F176" r:id="rId19" display="https://podminky.urs.cz/item/CS_URS_2024_02/997221551"/>
    <hyperlink ref="F178" r:id="rId20" display="https://podminky.urs.cz/item/CS_URS_2024_02/997221559"/>
    <hyperlink ref="F182" r:id="rId21" display="https://podminky.urs.cz/item/CS_URS_2024_02/997221861"/>
    <hyperlink ref="F185" r:id="rId22" display="https://podminky.urs.cz/item/CS_URS_2024_02/997013863"/>
    <hyperlink ref="F188" r:id="rId23" display="https://podminky.urs.cz/item/CS_URS_2024_02/997013867"/>
    <hyperlink ref="F192" r:id="rId24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4513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4514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ROUND((SUM(BE91:BE217)),  2)</f>
        <v>0</v>
      </c>
      <c r="G35" s="41"/>
      <c r="H35" s="41"/>
      <c r="I35" s="160">
        <v>0.20999999999999999</v>
      </c>
      <c r="J35" s="159">
        <f>ROUND(((SUM(BE91:BE217))*I35),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ROUND((SUM(BF91:BF217)),  2)</f>
        <v>0</v>
      </c>
      <c r="G36" s="41"/>
      <c r="H36" s="41"/>
      <c r="I36" s="160">
        <v>0.14999999999999999</v>
      </c>
      <c r="J36" s="159">
        <f>ROUND(((SUM(BF91:BF217))*I36),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SO 10.1 - Bourací práce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>Ing.Josef Němeček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135</v>
      </c>
      <c r="E66" s="185"/>
      <c r="F66" s="185"/>
      <c r="G66" s="185"/>
      <c r="H66" s="185"/>
      <c r="I66" s="185"/>
      <c r="J66" s="186">
        <f>J107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J112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138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139</v>
      </c>
      <c r="E69" s="185"/>
      <c r="F69" s="185"/>
      <c r="G69" s="185"/>
      <c r="H69" s="185"/>
      <c r="I69" s="185"/>
      <c r="J69" s="186">
        <f>J215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Stavební úpravy základní školy Žitomířská - úprava 21.10. 2024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4512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624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01 - SO 10.1 - Bourací práce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Český Brod k.ú. 622737</v>
      </c>
      <c r="G85" s="43"/>
      <c r="H85" s="43"/>
      <c r="I85" s="35" t="s">
        <v>23</v>
      </c>
      <c r="J85" s="75" t="str">
        <f>IF(J14="","",J14)</f>
        <v>9. 8. 2024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25</v>
      </c>
      <c r="D87" s="43"/>
      <c r="E87" s="43"/>
      <c r="F87" s="30" t="str">
        <f>E17</f>
        <v>Město Český Brod</v>
      </c>
      <c r="G87" s="43"/>
      <c r="H87" s="43"/>
      <c r="I87" s="35" t="s">
        <v>30</v>
      </c>
      <c r="J87" s="39" t="str">
        <f>E23</f>
        <v>GREBNER spol. s 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>Ing.Josef Němeček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147</v>
      </c>
      <c r="D90" s="191" t="s">
        <v>54</v>
      </c>
      <c r="E90" s="191" t="s">
        <v>50</v>
      </c>
      <c r="F90" s="191" t="s">
        <v>51</v>
      </c>
      <c r="G90" s="191" t="s">
        <v>148</v>
      </c>
      <c r="H90" s="191" t="s">
        <v>149</v>
      </c>
      <c r="I90" s="191" t="s">
        <v>150</v>
      </c>
      <c r="J90" s="191" t="s">
        <v>131</v>
      </c>
      <c r="K90" s="192" t="s">
        <v>151</v>
      </c>
      <c r="L90" s="193"/>
      <c r="M90" s="95" t="s">
        <v>19</v>
      </c>
      <c r="N90" s="96" t="s">
        <v>39</v>
      </c>
      <c r="O90" s="96" t="s">
        <v>152</v>
      </c>
      <c r="P90" s="96" t="s">
        <v>153</v>
      </c>
      <c r="Q90" s="96" t="s">
        <v>154</v>
      </c>
      <c r="R90" s="96" t="s">
        <v>155</v>
      </c>
      <c r="S90" s="96" t="s">
        <v>156</v>
      </c>
      <c r="T90" s="97" t="s">
        <v>157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158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0.14934000000000003</v>
      </c>
      <c r="S91" s="99"/>
      <c r="T91" s="197">
        <f>T92</f>
        <v>82.081108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132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159</v>
      </c>
      <c r="F92" s="202" t="s">
        <v>160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P93+P107+P112+P188+P215</f>
        <v>0</v>
      </c>
      <c r="Q92" s="207"/>
      <c r="R92" s="208">
        <f>R93+R107+R112+R188+R215</f>
        <v>0.14934000000000003</v>
      </c>
      <c r="S92" s="207"/>
      <c r="T92" s="209">
        <f>T93+T107+T112+T188+T215</f>
        <v>82.081108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69</v>
      </c>
      <c r="AY92" s="210" t="s">
        <v>161</v>
      </c>
      <c r="BK92" s="212">
        <f>BK93+BK107+BK112+BK188+BK215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77</v>
      </c>
      <c r="F93" s="213" t="s">
        <v>162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SUM(P94:P106)</f>
        <v>0</v>
      </c>
      <c r="Q93" s="207"/>
      <c r="R93" s="208">
        <f>SUM(R94:R106)</f>
        <v>0.011999999999999999</v>
      </c>
      <c r="S93" s="207"/>
      <c r="T93" s="209">
        <f>SUM(T94:T106)</f>
        <v>24.439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77</v>
      </c>
      <c r="AY93" s="210" t="s">
        <v>161</v>
      </c>
      <c r="BK93" s="212">
        <f>SUM(BK94:BK106)</f>
        <v>0</v>
      </c>
    </row>
    <row r="94" s="2" customFormat="1" ht="44.25" customHeight="1">
      <c r="A94" s="41"/>
      <c r="B94" s="42"/>
      <c r="C94" s="215" t="s">
        <v>77</v>
      </c>
      <c r="D94" s="215" t="s">
        <v>163</v>
      </c>
      <c r="E94" s="216" t="s">
        <v>4515</v>
      </c>
      <c r="F94" s="217" t="s">
        <v>4516</v>
      </c>
      <c r="G94" s="218" t="s">
        <v>166</v>
      </c>
      <c r="H94" s="219">
        <v>39.200000000000003</v>
      </c>
      <c r="I94" s="220"/>
      <c r="J94" s="221">
        <f>ROUND(I94*H94,2)</f>
        <v>0</v>
      </c>
      <c r="K94" s="217" t="s">
        <v>167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0.255</v>
      </c>
      <c r="T94" s="225">
        <f>S94*H94</f>
        <v>9.9960000000000004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168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168</v>
      </c>
      <c r="BM94" s="226" t="s">
        <v>4517</v>
      </c>
    </row>
    <row r="95" s="2" customFormat="1">
      <c r="A95" s="41"/>
      <c r="B95" s="42"/>
      <c r="C95" s="43"/>
      <c r="D95" s="228" t="s">
        <v>170</v>
      </c>
      <c r="E95" s="43"/>
      <c r="F95" s="229" t="s">
        <v>4518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170</v>
      </c>
      <c r="AU95" s="20" t="s">
        <v>79</v>
      </c>
    </row>
    <row r="96" s="2" customFormat="1">
      <c r="A96" s="41"/>
      <c r="B96" s="42"/>
      <c r="C96" s="43"/>
      <c r="D96" s="233" t="s">
        <v>176</v>
      </c>
      <c r="E96" s="43"/>
      <c r="F96" s="234" t="s">
        <v>177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176</v>
      </c>
      <c r="AU96" s="20" t="s">
        <v>79</v>
      </c>
    </row>
    <row r="97" s="13" customFormat="1">
      <c r="A97" s="13"/>
      <c r="B97" s="235"/>
      <c r="C97" s="236"/>
      <c r="D97" s="233" t="s">
        <v>178</v>
      </c>
      <c r="E97" s="237" t="s">
        <v>19</v>
      </c>
      <c r="F97" s="238" t="s">
        <v>4519</v>
      </c>
      <c r="G97" s="236"/>
      <c r="H97" s="239">
        <v>39.200000000000003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178</v>
      </c>
      <c r="AU97" s="245" t="s">
        <v>79</v>
      </c>
      <c r="AV97" s="13" t="s">
        <v>79</v>
      </c>
      <c r="AW97" s="13" t="s">
        <v>31</v>
      </c>
      <c r="AX97" s="13" t="s">
        <v>77</v>
      </c>
      <c r="AY97" s="245" t="s">
        <v>161</v>
      </c>
    </row>
    <row r="98" s="2" customFormat="1" ht="37.8" customHeight="1">
      <c r="A98" s="41"/>
      <c r="B98" s="42"/>
      <c r="C98" s="215" t="s">
        <v>79</v>
      </c>
      <c r="D98" s="215" t="s">
        <v>163</v>
      </c>
      <c r="E98" s="216" t="s">
        <v>164</v>
      </c>
      <c r="F98" s="217" t="s">
        <v>165</v>
      </c>
      <c r="G98" s="218" t="s">
        <v>166</v>
      </c>
      <c r="H98" s="219">
        <v>39.200000000000003</v>
      </c>
      <c r="I98" s="220"/>
      <c r="J98" s="221">
        <f>ROUND(I98*H98,2)</f>
        <v>0</v>
      </c>
      <c r="K98" s="217" t="s">
        <v>167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0.28999999999999998</v>
      </c>
      <c r="T98" s="225">
        <f>S98*H98</f>
        <v>11.368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4520</v>
      </c>
    </row>
    <row r="99" s="2" customFormat="1">
      <c r="A99" s="41"/>
      <c r="B99" s="42"/>
      <c r="C99" s="43"/>
      <c r="D99" s="228" t="s">
        <v>170</v>
      </c>
      <c r="E99" s="43"/>
      <c r="F99" s="229" t="s">
        <v>171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170</v>
      </c>
      <c r="AU99" s="20" t="s">
        <v>79</v>
      </c>
    </row>
    <row r="100" s="2" customFormat="1" ht="24.15" customHeight="1">
      <c r="A100" s="41"/>
      <c r="B100" s="42"/>
      <c r="C100" s="215" t="s">
        <v>180</v>
      </c>
      <c r="D100" s="215" t="s">
        <v>163</v>
      </c>
      <c r="E100" s="216" t="s">
        <v>4521</v>
      </c>
      <c r="F100" s="217" t="s">
        <v>4522</v>
      </c>
      <c r="G100" s="218" t="s">
        <v>189</v>
      </c>
      <c r="H100" s="219">
        <v>15</v>
      </c>
      <c r="I100" s="220"/>
      <c r="J100" s="221">
        <f>ROUND(I100*H100,2)</f>
        <v>0</v>
      </c>
      <c r="K100" s="217" t="s">
        <v>167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0.20499999999999999</v>
      </c>
      <c r="T100" s="225">
        <f>S100*H100</f>
        <v>3.0749999999999997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4523</v>
      </c>
    </row>
    <row r="101" s="2" customFormat="1">
      <c r="A101" s="41"/>
      <c r="B101" s="42"/>
      <c r="C101" s="43"/>
      <c r="D101" s="228" t="s">
        <v>170</v>
      </c>
      <c r="E101" s="43"/>
      <c r="F101" s="229" t="s">
        <v>4524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170</v>
      </c>
      <c r="AU101" s="20" t="s">
        <v>79</v>
      </c>
    </row>
    <row r="102" s="13" customFormat="1">
      <c r="A102" s="13"/>
      <c r="B102" s="235"/>
      <c r="C102" s="236"/>
      <c r="D102" s="233" t="s">
        <v>178</v>
      </c>
      <c r="E102" s="237" t="s">
        <v>19</v>
      </c>
      <c r="F102" s="238" t="s">
        <v>4525</v>
      </c>
      <c r="G102" s="236"/>
      <c r="H102" s="239">
        <v>15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178</v>
      </c>
      <c r="AU102" s="245" t="s">
        <v>79</v>
      </c>
      <c r="AV102" s="13" t="s">
        <v>79</v>
      </c>
      <c r="AW102" s="13" t="s">
        <v>31</v>
      </c>
      <c r="AX102" s="13" t="s">
        <v>77</v>
      </c>
      <c r="AY102" s="245" t="s">
        <v>161</v>
      </c>
    </row>
    <row r="103" s="2" customFormat="1" ht="24.15" customHeight="1">
      <c r="A103" s="41"/>
      <c r="B103" s="42"/>
      <c r="C103" s="215" t="s">
        <v>168</v>
      </c>
      <c r="D103" s="215" t="s">
        <v>163</v>
      </c>
      <c r="E103" s="216" t="s">
        <v>187</v>
      </c>
      <c r="F103" s="217" t="s">
        <v>188</v>
      </c>
      <c r="G103" s="218" t="s">
        <v>189</v>
      </c>
      <c r="H103" s="219">
        <v>40</v>
      </c>
      <c r="I103" s="220"/>
      <c r="J103" s="221">
        <f>ROUND(I103*H103,2)</f>
        <v>0</v>
      </c>
      <c r="K103" s="217" t="s">
        <v>167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0.00029999999999999997</v>
      </c>
      <c r="R103" s="224">
        <f>Q103*H103</f>
        <v>0.011999999999999999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4526</v>
      </c>
    </row>
    <row r="104" s="2" customFormat="1">
      <c r="A104" s="41"/>
      <c r="B104" s="42"/>
      <c r="C104" s="43"/>
      <c r="D104" s="228" t="s">
        <v>170</v>
      </c>
      <c r="E104" s="43"/>
      <c r="F104" s="229" t="s">
        <v>191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170</v>
      </c>
      <c r="AU104" s="20" t="s">
        <v>79</v>
      </c>
    </row>
    <row r="105" s="2" customFormat="1" ht="24.15" customHeight="1">
      <c r="A105" s="41"/>
      <c r="B105" s="42"/>
      <c r="C105" s="215" t="s">
        <v>192</v>
      </c>
      <c r="D105" s="215" t="s">
        <v>163</v>
      </c>
      <c r="E105" s="216" t="s">
        <v>193</v>
      </c>
      <c r="F105" s="217" t="s">
        <v>194</v>
      </c>
      <c r="G105" s="218" t="s">
        <v>189</v>
      </c>
      <c r="H105" s="219">
        <v>40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4527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196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12" customFormat="1" ht="22.8" customHeight="1">
      <c r="A107" s="12"/>
      <c r="B107" s="199"/>
      <c r="C107" s="200"/>
      <c r="D107" s="201" t="s">
        <v>68</v>
      </c>
      <c r="E107" s="213" t="s">
        <v>180</v>
      </c>
      <c r="F107" s="213" t="s">
        <v>210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SUM(P108:P111)</f>
        <v>0</v>
      </c>
      <c r="Q107" s="207"/>
      <c r="R107" s="208">
        <f>SUM(R108:R111)</f>
        <v>0.13734000000000002</v>
      </c>
      <c r="S107" s="207"/>
      <c r="T107" s="209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77</v>
      </c>
      <c r="AT107" s="211" t="s">
        <v>68</v>
      </c>
      <c r="AU107" s="211" t="s">
        <v>77</v>
      </c>
      <c r="AY107" s="210" t="s">
        <v>161</v>
      </c>
      <c r="BK107" s="212">
        <f>SUM(BK108:BK111)</f>
        <v>0</v>
      </c>
    </row>
    <row r="108" s="2" customFormat="1" ht="16.5" customHeight="1">
      <c r="A108" s="41"/>
      <c r="B108" s="42"/>
      <c r="C108" s="215" t="s">
        <v>197</v>
      </c>
      <c r="D108" s="215" t="s">
        <v>163</v>
      </c>
      <c r="E108" s="216" t="s">
        <v>223</v>
      </c>
      <c r="F108" s="217" t="s">
        <v>224</v>
      </c>
      <c r="G108" s="218" t="s">
        <v>214</v>
      </c>
      <c r="H108" s="219">
        <v>0.126</v>
      </c>
      <c r="I108" s="220"/>
      <c r="J108" s="221">
        <f>ROUND(I108*H108,2)</f>
        <v>0</v>
      </c>
      <c r="K108" s="217" t="s">
        <v>167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1.0900000000000001</v>
      </c>
      <c r="R108" s="224">
        <f>Q108*H108</f>
        <v>0.13734000000000002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4528</v>
      </c>
    </row>
    <row r="109" s="2" customFormat="1">
      <c r="A109" s="41"/>
      <c r="B109" s="42"/>
      <c r="C109" s="43"/>
      <c r="D109" s="228" t="s">
        <v>170</v>
      </c>
      <c r="E109" s="43"/>
      <c r="F109" s="229" t="s">
        <v>226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170</v>
      </c>
      <c r="AU109" s="20" t="s">
        <v>79</v>
      </c>
    </row>
    <row r="110" s="14" customFormat="1">
      <c r="A110" s="14"/>
      <c r="B110" s="246"/>
      <c r="C110" s="247"/>
      <c r="D110" s="233" t="s">
        <v>178</v>
      </c>
      <c r="E110" s="248" t="s">
        <v>19</v>
      </c>
      <c r="F110" s="249" t="s">
        <v>4529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178</v>
      </c>
      <c r="AU110" s="255" t="s">
        <v>79</v>
      </c>
      <c r="AV110" s="14" t="s">
        <v>77</v>
      </c>
      <c r="AW110" s="14" t="s">
        <v>31</v>
      </c>
      <c r="AX110" s="14" t="s">
        <v>69</v>
      </c>
      <c r="AY110" s="255" t="s">
        <v>161</v>
      </c>
    </row>
    <row r="111" s="13" customFormat="1">
      <c r="A111" s="13"/>
      <c r="B111" s="235"/>
      <c r="C111" s="236"/>
      <c r="D111" s="233" t="s">
        <v>178</v>
      </c>
      <c r="E111" s="237" t="s">
        <v>19</v>
      </c>
      <c r="F111" s="238" t="s">
        <v>4530</v>
      </c>
      <c r="G111" s="236"/>
      <c r="H111" s="239">
        <v>0.126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178</v>
      </c>
      <c r="AU111" s="245" t="s">
        <v>79</v>
      </c>
      <c r="AV111" s="13" t="s">
        <v>79</v>
      </c>
      <c r="AW111" s="13" t="s">
        <v>31</v>
      </c>
      <c r="AX111" s="13" t="s">
        <v>77</v>
      </c>
      <c r="AY111" s="245" t="s">
        <v>161</v>
      </c>
    </row>
    <row r="112" s="12" customFormat="1" ht="22.8" customHeight="1">
      <c r="A112" s="12"/>
      <c r="B112" s="199"/>
      <c r="C112" s="200"/>
      <c r="D112" s="201" t="s">
        <v>68</v>
      </c>
      <c r="E112" s="213" t="s">
        <v>222</v>
      </c>
      <c r="F112" s="213" t="s">
        <v>246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SUM(P113:P187)</f>
        <v>0</v>
      </c>
      <c r="Q112" s="207"/>
      <c r="R112" s="208">
        <f>SUM(R113:R187)</f>
        <v>0</v>
      </c>
      <c r="S112" s="207"/>
      <c r="T112" s="209">
        <f>SUM(T113:T187)</f>
        <v>57.642107999999993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77</v>
      </c>
      <c r="AT112" s="211" t="s">
        <v>68</v>
      </c>
      <c r="AU112" s="211" t="s">
        <v>77</v>
      </c>
      <c r="AY112" s="210" t="s">
        <v>161</v>
      </c>
      <c r="BK112" s="212">
        <f>SUM(BK113:BK187)</f>
        <v>0</v>
      </c>
    </row>
    <row r="113" s="2" customFormat="1" ht="16.5" customHeight="1">
      <c r="A113" s="41"/>
      <c r="B113" s="42"/>
      <c r="C113" s="215" t="s">
        <v>203</v>
      </c>
      <c r="D113" s="215" t="s">
        <v>163</v>
      </c>
      <c r="E113" s="216" t="s">
        <v>248</v>
      </c>
      <c r="F113" s="217" t="s">
        <v>249</v>
      </c>
      <c r="G113" s="218" t="s">
        <v>206</v>
      </c>
      <c r="H113" s="219">
        <v>2.2519999999999998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2</v>
      </c>
      <c r="T113" s="225">
        <f>S113*H113</f>
        <v>4.5039999999999996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4531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251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4532</v>
      </c>
      <c r="G115" s="236"/>
      <c r="H115" s="239">
        <v>2.2519999999999998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2" customFormat="1" ht="24.15" customHeight="1">
      <c r="A116" s="41"/>
      <c r="B116" s="42"/>
      <c r="C116" s="215" t="s">
        <v>211</v>
      </c>
      <c r="D116" s="215" t="s">
        <v>163</v>
      </c>
      <c r="E116" s="216" t="s">
        <v>263</v>
      </c>
      <c r="F116" s="217" t="s">
        <v>264</v>
      </c>
      <c r="G116" s="218" t="s">
        <v>206</v>
      </c>
      <c r="H116" s="219">
        <v>7.4729999999999999</v>
      </c>
      <c r="I116" s="220"/>
      <c r="J116" s="221">
        <f>ROUND(I116*H116,2)</f>
        <v>0</v>
      </c>
      <c r="K116" s="217" t="s">
        <v>167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1.8</v>
      </c>
      <c r="T116" s="225">
        <f>S116*H116</f>
        <v>13.4514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4533</v>
      </c>
    </row>
    <row r="117" s="2" customFormat="1">
      <c r="A117" s="41"/>
      <c r="B117" s="42"/>
      <c r="C117" s="43"/>
      <c r="D117" s="228" t="s">
        <v>170</v>
      </c>
      <c r="E117" s="43"/>
      <c r="F117" s="229" t="s">
        <v>266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170</v>
      </c>
      <c r="AU117" s="20" t="s">
        <v>79</v>
      </c>
    </row>
    <row r="118" s="13" customFormat="1">
      <c r="A118" s="13"/>
      <c r="B118" s="235"/>
      <c r="C118" s="236"/>
      <c r="D118" s="233" t="s">
        <v>178</v>
      </c>
      <c r="E118" s="237" t="s">
        <v>19</v>
      </c>
      <c r="F118" s="238" t="s">
        <v>4534</v>
      </c>
      <c r="G118" s="236"/>
      <c r="H118" s="239">
        <v>7.4729999999999999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31</v>
      </c>
      <c r="AX118" s="13" t="s">
        <v>77</v>
      </c>
      <c r="AY118" s="245" t="s">
        <v>161</v>
      </c>
    </row>
    <row r="119" s="2" customFormat="1" ht="16.5" customHeight="1">
      <c r="A119" s="41"/>
      <c r="B119" s="42"/>
      <c r="C119" s="215" t="s">
        <v>222</v>
      </c>
      <c r="D119" s="215" t="s">
        <v>163</v>
      </c>
      <c r="E119" s="216" t="s">
        <v>4535</v>
      </c>
      <c r="F119" s="217" t="s">
        <v>4536</v>
      </c>
      <c r="G119" s="218" t="s">
        <v>189</v>
      </c>
      <c r="H119" s="219">
        <v>7.5</v>
      </c>
      <c r="I119" s="220"/>
      <c r="J119" s="221">
        <f>ROUND(I119*H119,2)</f>
        <v>0</v>
      </c>
      <c r="K119" s="217" t="s">
        <v>167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0.070000000000000007</v>
      </c>
      <c r="T119" s="225">
        <f>S119*H119</f>
        <v>0.52500000000000002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4537</v>
      </c>
    </row>
    <row r="120" s="2" customFormat="1">
      <c r="A120" s="41"/>
      <c r="B120" s="42"/>
      <c r="C120" s="43"/>
      <c r="D120" s="228" t="s">
        <v>170</v>
      </c>
      <c r="E120" s="43"/>
      <c r="F120" s="229" t="s">
        <v>4538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170</v>
      </c>
      <c r="AU120" s="20" t="s">
        <v>79</v>
      </c>
    </row>
    <row r="121" s="13" customFormat="1">
      <c r="A121" s="13"/>
      <c r="B121" s="235"/>
      <c r="C121" s="236"/>
      <c r="D121" s="233" t="s">
        <v>178</v>
      </c>
      <c r="E121" s="237" t="s">
        <v>19</v>
      </c>
      <c r="F121" s="238" t="s">
        <v>4539</v>
      </c>
      <c r="G121" s="236"/>
      <c r="H121" s="239">
        <v>7.5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77</v>
      </c>
      <c r="AY121" s="245" t="s">
        <v>161</v>
      </c>
    </row>
    <row r="122" s="2" customFormat="1" ht="16.5" customHeight="1">
      <c r="A122" s="41"/>
      <c r="B122" s="42"/>
      <c r="C122" s="215" t="s">
        <v>237</v>
      </c>
      <c r="D122" s="215" t="s">
        <v>163</v>
      </c>
      <c r="E122" s="216" t="s">
        <v>269</v>
      </c>
      <c r="F122" s="217" t="s">
        <v>270</v>
      </c>
      <c r="G122" s="218" t="s">
        <v>206</v>
      </c>
      <c r="H122" s="219">
        <v>2.3940000000000001</v>
      </c>
      <c r="I122" s="220"/>
      <c r="J122" s="221">
        <f>ROUND(I122*H122,2)</f>
        <v>0</v>
      </c>
      <c r="K122" s="217" t="s">
        <v>167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2.3999999999999999</v>
      </c>
      <c r="T122" s="225">
        <f>S122*H122</f>
        <v>5.7456000000000005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4540</v>
      </c>
    </row>
    <row r="123" s="2" customFormat="1">
      <c r="A123" s="41"/>
      <c r="B123" s="42"/>
      <c r="C123" s="43"/>
      <c r="D123" s="228" t="s">
        <v>170</v>
      </c>
      <c r="E123" s="43"/>
      <c r="F123" s="229" t="s">
        <v>272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170</v>
      </c>
      <c r="AU123" s="20" t="s">
        <v>79</v>
      </c>
    </row>
    <row r="124" s="13" customFormat="1">
      <c r="A124" s="13"/>
      <c r="B124" s="235"/>
      <c r="C124" s="236"/>
      <c r="D124" s="233" t="s">
        <v>178</v>
      </c>
      <c r="E124" s="237" t="s">
        <v>19</v>
      </c>
      <c r="F124" s="238" t="s">
        <v>4541</v>
      </c>
      <c r="G124" s="236"/>
      <c r="H124" s="239">
        <v>2.3940000000000001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178</v>
      </c>
      <c r="AU124" s="245" t="s">
        <v>79</v>
      </c>
      <c r="AV124" s="13" t="s">
        <v>79</v>
      </c>
      <c r="AW124" s="13" t="s">
        <v>31</v>
      </c>
      <c r="AX124" s="13" t="s">
        <v>77</v>
      </c>
      <c r="AY124" s="245" t="s">
        <v>161</v>
      </c>
    </row>
    <row r="125" s="2" customFormat="1" ht="24.15" customHeight="1">
      <c r="A125" s="41"/>
      <c r="B125" s="42"/>
      <c r="C125" s="215" t="s">
        <v>247</v>
      </c>
      <c r="D125" s="215" t="s">
        <v>163</v>
      </c>
      <c r="E125" s="216" t="s">
        <v>318</v>
      </c>
      <c r="F125" s="217" t="s">
        <v>319</v>
      </c>
      <c r="G125" s="218" t="s">
        <v>166</v>
      </c>
      <c r="H125" s="219">
        <v>5.2000000000000002</v>
      </c>
      <c r="I125" s="220"/>
      <c r="J125" s="221">
        <f>ROUND(I125*H125,2)</f>
        <v>0</v>
      </c>
      <c r="K125" s="217" t="s">
        <v>167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0.057000000000000002</v>
      </c>
      <c r="T125" s="225">
        <f>S125*H125</f>
        <v>0.2964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4542</v>
      </c>
    </row>
    <row r="126" s="2" customFormat="1">
      <c r="A126" s="41"/>
      <c r="B126" s="42"/>
      <c r="C126" s="43"/>
      <c r="D126" s="228" t="s">
        <v>170</v>
      </c>
      <c r="E126" s="43"/>
      <c r="F126" s="229" t="s">
        <v>321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170</v>
      </c>
      <c r="AU126" s="20" t="s">
        <v>79</v>
      </c>
    </row>
    <row r="127" s="13" customFormat="1">
      <c r="A127" s="13"/>
      <c r="B127" s="235"/>
      <c r="C127" s="236"/>
      <c r="D127" s="233" t="s">
        <v>178</v>
      </c>
      <c r="E127" s="237" t="s">
        <v>19</v>
      </c>
      <c r="F127" s="238" t="s">
        <v>4543</v>
      </c>
      <c r="G127" s="236"/>
      <c r="H127" s="239">
        <v>5.2000000000000002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31</v>
      </c>
      <c r="AX127" s="13" t="s">
        <v>77</v>
      </c>
      <c r="AY127" s="245" t="s">
        <v>161</v>
      </c>
    </row>
    <row r="128" s="2" customFormat="1" ht="24.15" customHeight="1">
      <c r="A128" s="41"/>
      <c r="B128" s="42"/>
      <c r="C128" s="215" t="s">
        <v>253</v>
      </c>
      <c r="D128" s="215" t="s">
        <v>163</v>
      </c>
      <c r="E128" s="216" t="s">
        <v>338</v>
      </c>
      <c r="F128" s="217" t="s">
        <v>339</v>
      </c>
      <c r="G128" s="218" t="s">
        <v>166</v>
      </c>
      <c r="H128" s="219">
        <v>174.90000000000001</v>
      </c>
      <c r="I128" s="220"/>
      <c r="J128" s="221">
        <f>ROUND(I128*H128,2)</f>
        <v>0</v>
      </c>
      <c r="K128" s="217" t="s">
        <v>167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0.017999999999999999</v>
      </c>
      <c r="T128" s="225">
        <f>S128*H128</f>
        <v>3.1481999999999997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4544</v>
      </c>
    </row>
    <row r="129" s="2" customFormat="1">
      <c r="A129" s="41"/>
      <c r="B129" s="42"/>
      <c r="C129" s="43"/>
      <c r="D129" s="228" t="s">
        <v>170</v>
      </c>
      <c r="E129" s="43"/>
      <c r="F129" s="229" t="s">
        <v>341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170</v>
      </c>
      <c r="AU129" s="20" t="s">
        <v>79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4545</v>
      </c>
      <c r="G130" s="236"/>
      <c r="H130" s="239">
        <v>219.44999999999999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69</v>
      </c>
      <c r="AY130" s="245" t="s">
        <v>161</v>
      </c>
    </row>
    <row r="131" s="13" customFormat="1">
      <c r="A131" s="13"/>
      <c r="B131" s="235"/>
      <c r="C131" s="236"/>
      <c r="D131" s="233" t="s">
        <v>178</v>
      </c>
      <c r="E131" s="237" t="s">
        <v>19</v>
      </c>
      <c r="F131" s="238" t="s">
        <v>4546</v>
      </c>
      <c r="G131" s="236"/>
      <c r="H131" s="239">
        <v>-44.549999999999997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178</v>
      </c>
      <c r="AU131" s="245" t="s">
        <v>79</v>
      </c>
      <c r="AV131" s="13" t="s">
        <v>79</v>
      </c>
      <c r="AW131" s="13" t="s">
        <v>31</v>
      </c>
      <c r="AX131" s="13" t="s">
        <v>69</v>
      </c>
      <c r="AY131" s="245" t="s">
        <v>161</v>
      </c>
    </row>
    <row r="132" s="15" customFormat="1">
      <c r="A132" s="15"/>
      <c r="B132" s="256"/>
      <c r="C132" s="257"/>
      <c r="D132" s="233" t="s">
        <v>178</v>
      </c>
      <c r="E132" s="258" t="s">
        <v>19</v>
      </c>
      <c r="F132" s="259" t="s">
        <v>221</v>
      </c>
      <c r="G132" s="257"/>
      <c r="H132" s="260">
        <v>174.90000000000001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178</v>
      </c>
      <c r="AU132" s="266" t="s">
        <v>79</v>
      </c>
      <c r="AV132" s="15" t="s">
        <v>168</v>
      </c>
      <c r="AW132" s="15" t="s">
        <v>31</v>
      </c>
      <c r="AX132" s="15" t="s">
        <v>77</v>
      </c>
      <c r="AY132" s="266" t="s">
        <v>161</v>
      </c>
    </row>
    <row r="133" s="2" customFormat="1" ht="24.15" customHeight="1">
      <c r="A133" s="41"/>
      <c r="B133" s="42"/>
      <c r="C133" s="215" t="s">
        <v>262</v>
      </c>
      <c r="D133" s="215" t="s">
        <v>163</v>
      </c>
      <c r="E133" s="216" t="s">
        <v>344</v>
      </c>
      <c r="F133" s="217" t="s">
        <v>345</v>
      </c>
      <c r="G133" s="218" t="s">
        <v>166</v>
      </c>
      <c r="H133" s="219">
        <v>24.719999999999999</v>
      </c>
      <c r="I133" s="220"/>
      <c r="J133" s="221">
        <f>ROUND(I133*H133,2)</f>
        <v>0</v>
      </c>
      <c r="K133" s="217" t="s">
        <v>167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0.055</v>
      </c>
      <c r="T133" s="225">
        <f>S133*H133</f>
        <v>1.3595999999999999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4547</v>
      </c>
    </row>
    <row r="134" s="2" customFormat="1">
      <c r="A134" s="41"/>
      <c r="B134" s="42"/>
      <c r="C134" s="43"/>
      <c r="D134" s="228" t="s">
        <v>170</v>
      </c>
      <c r="E134" s="43"/>
      <c r="F134" s="229" t="s">
        <v>347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170</v>
      </c>
      <c r="AU134" s="20" t="s">
        <v>79</v>
      </c>
    </row>
    <row r="135" s="14" customFormat="1">
      <c r="A135" s="14"/>
      <c r="B135" s="246"/>
      <c r="C135" s="247"/>
      <c r="D135" s="233" t="s">
        <v>178</v>
      </c>
      <c r="E135" s="248" t="s">
        <v>19</v>
      </c>
      <c r="F135" s="249" t="s">
        <v>309</v>
      </c>
      <c r="G135" s="247"/>
      <c r="H135" s="248" t="s">
        <v>19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178</v>
      </c>
      <c r="AU135" s="255" t="s">
        <v>79</v>
      </c>
      <c r="AV135" s="14" t="s">
        <v>77</v>
      </c>
      <c r="AW135" s="14" t="s">
        <v>31</v>
      </c>
      <c r="AX135" s="14" t="s">
        <v>69</v>
      </c>
      <c r="AY135" s="255" t="s">
        <v>161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4548</v>
      </c>
      <c r="G136" s="236"/>
      <c r="H136" s="239">
        <v>9.7140000000000004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4" customFormat="1">
      <c r="A137" s="14"/>
      <c r="B137" s="246"/>
      <c r="C137" s="247"/>
      <c r="D137" s="233" t="s">
        <v>178</v>
      </c>
      <c r="E137" s="248" t="s">
        <v>19</v>
      </c>
      <c r="F137" s="249" t="s">
        <v>307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178</v>
      </c>
      <c r="AU137" s="255" t="s">
        <v>79</v>
      </c>
      <c r="AV137" s="14" t="s">
        <v>77</v>
      </c>
      <c r="AW137" s="14" t="s">
        <v>31</v>
      </c>
      <c r="AX137" s="14" t="s">
        <v>69</v>
      </c>
      <c r="AY137" s="255" t="s">
        <v>161</v>
      </c>
    </row>
    <row r="138" s="13" customFormat="1">
      <c r="A138" s="13"/>
      <c r="B138" s="235"/>
      <c r="C138" s="236"/>
      <c r="D138" s="233" t="s">
        <v>178</v>
      </c>
      <c r="E138" s="237" t="s">
        <v>19</v>
      </c>
      <c r="F138" s="238" t="s">
        <v>4549</v>
      </c>
      <c r="G138" s="236"/>
      <c r="H138" s="239">
        <v>6.6539999999999999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178</v>
      </c>
      <c r="AU138" s="245" t="s">
        <v>79</v>
      </c>
      <c r="AV138" s="13" t="s">
        <v>79</v>
      </c>
      <c r="AW138" s="13" t="s">
        <v>31</v>
      </c>
      <c r="AX138" s="13" t="s">
        <v>69</v>
      </c>
      <c r="AY138" s="245" t="s">
        <v>161</v>
      </c>
    </row>
    <row r="139" s="14" customFormat="1">
      <c r="A139" s="14"/>
      <c r="B139" s="246"/>
      <c r="C139" s="247"/>
      <c r="D139" s="233" t="s">
        <v>178</v>
      </c>
      <c r="E139" s="248" t="s">
        <v>19</v>
      </c>
      <c r="F139" s="249" t="s">
        <v>305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178</v>
      </c>
      <c r="AU139" s="255" t="s">
        <v>79</v>
      </c>
      <c r="AV139" s="14" t="s">
        <v>77</v>
      </c>
      <c r="AW139" s="14" t="s">
        <v>31</v>
      </c>
      <c r="AX139" s="14" t="s">
        <v>69</v>
      </c>
      <c r="AY139" s="255" t="s">
        <v>161</v>
      </c>
    </row>
    <row r="140" s="13" customFormat="1">
      <c r="A140" s="13"/>
      <c r="B140" s="235"/>
      <c r="C140" s="236"/>
      <c r="D140" s="233" t="s">
        <v>178</v>
      </c>
      <c r="E140" s="237" t="s">
        <v>19</v>
      </c>
      <c r="F140" s="238" t="s">
        <v>4550</v>
      </c>
      <c r="G140" s="236"/>
      <c r="H140" s="239">
        <v>2.7599999999999998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178</v>
      </c>
      <c r="AU140" s="245" t="s">
        <v>79</v>
      </c>
      <c r="AV140" s="13" t="s">
        <v>79</v>
      </c>
      <c r="AW140" s="13" t="s">
        <v>31</v>
      </c>
      <c r="AX140" s="13" t="s">
        <v>69</v>
      </c>
      <c r="AY140" s="245" t="s">
        <v>161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4551</v>
      </c>
      <c r="G141" s="236"/>
      <c r="H141" s="239">
        <v>3.96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69</v>
      </c>
      <c r="AY141" s="245" t="s">
        <v>161</v>
      </c>
    </row>
    <row r="142" s="14" customFormat="1">
      <c r="A142" s="14"/>
      <c r="B142" s="246"/>
      <c r="C142" s="247"/>
      <c r="D142" s="233" t="s">
        <v>178</v>
      </c>
      <c r="E142" s="248" t="s">
        <v>19</v>
      </c>
      <c r="F142" s="249" t="s">
        <v>286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178</v>
      </c>
      <c r="AU142" s="255" t="s">
        <v>79</v>
      </c>
      <c r="AV142" s="14" t="s">
        <v>77</v>
      </c>
      <c r="AW142" s="14" t="s">
        <v>31</v>
      </c>
      <c r="AX142" s="14" t="s">
        <v>69</v>
      </c>
      <c r="AY142" s="255" t="s">
        <v>161</v>
      </c>
    </row>
    <row r="143" s="13" customFormat="1">
      <c r="A143" s="13"/>
      <c r="B143" s="235"/>
      <c r="C143" s="236"/>
      <c r="D143" s="233" t="s">
        <v>178</v>
      </c>
      <c r="E143" s="237" t="s">
        <v>19</v>
      </c>
      <c r="F143" s="238" t="s">
        <v>4552</v>
      </c>
      <c r="G143" s="236"/>
      <c r="H143" s="239">
        <v>1.6319999999999999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178</v>
      </c>
      <c r="AU143" s="245" t="s">
        <v>79</v>
      </c>
      <c r="AV143" s="13" t="s">
        <v>79</v>
      </c>
      <c r="AW143" s="13" t="s">
        <v>31</v>
      </c>
      <c r="AX143" s="13" t="s">
        <v>69</v>
      </c>
      <c r="AY143" s="245" t="s">
        <v>161</v>
      </c>
    </row>
    <row r="144" s="15" customFormat="1">
      <c r="A144" s="15"/>
      <c r="B144" s="256"/>
      <c r="C144" s="257"/>
      <c r="D144" s="233" t="s">
        <v>178</v>
      </c>
      <c r="E144" s="258" t="s">
        <v>19</v>
      </c>
      <c r="F144" s="259" t="s">
        <v>221</v>
      </c>
      <c r="G144" s="257"/>
      <c r="H144" s="260">
        <v>24.719999999999999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178</v>
      </c>
      <c r="AU144" s="266" t="s">
        <v>79</v>
      </c>
      <c r="AV144" s="15" t="s">
        <v>168</v>
      </c>
      <c r="AW144" s="15" t="s">
        <v>31</v>
      </c>
      <c r="AX144" s="15" t="s">
        <v>77</v>
      </c>
      <c r="AY144" s="266" t="s">
        <v>161</v>
      </c>
    </row>
    <row r="145" s="2" customFormat="1" ht="24.15" customHeight="1">
      <c r="A145" s="41"/>
      <c r="B145" s="42"/>
      <c r="C145" s="215" t="s">
        <v>268</v>
      </c>
      <c r="D145" s="215" t="s">
        <v>163</v>
      </c>
      <c r="E145" s="216" t="s">
        <v>354</v>
      </c>
      <c r="F145" s="217" t="s">
        <v>355</v>
      </c>
      <c r="G145" s="218" t="s">
        <v>166</v>
      </c>
      <c r="H145" s="219">
        <v>8.2089999999999996</v>
      </c>
      <c r="I145" s="220"/>
      <c r="J145" s="221">
        <f>ROUND(I145*H145,2)</f>
        <v>0</v>
      </c>
      <c r="K145" s="217" t="s">
        <v>167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0.062</v>
      </c>
      <c r="T145" s="225">
        <f>S145*H145</f>
        <v>0.50895800000000002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4553</v>
      </c>
    </row>
    <row r="146" s="2" customFormat="1">
      <c r="A146" s="41"/>
      <c r="B146" s="42"/>
      <c r="C146" s="43"/>
      <c r="D146" s="228" t="s">
        <v>170</v>
      </c>
      <c r="E146" s="43"/>
      <c r="F146" s="229" t="s">
        <v>357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170</v>
      </c>
      <c r="AU146" s="20" t="s">
        <v>79</v>
      </c>
    </row>
    <row r="147" s="13" customFormat="1">
      <c r="A147" s="13"/>
      <c r="B147" s="235"/>
      <c r="C147" s="236"/>
      <c r="D147" s="233" t="s">
        <v>178</v>
      </c>
      <c r="E147" s="237" t="s">
        <v>19</v>
      </c>
      <c r="F147" s="238" t="s">
        <v>4554</v>
      </c>
      <c r="G147" s="236"/>
      <c r="H147" s="239">
        <v>2.25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178</v>
      </c>
      <c r="AU147" s="245" t="s">
        <v>79</v>
      </c>
      <c r="AV147" s="13" t="s">
        <v>79</v>
      </c>
      <c r="AW147" s="13" t="s">
        <v>31</v>
      </c>
      <c r="AX147" s="13" t="s">
        <v>69</v>
      </c>
      <c r="AY147" s="245" t="s">
        <v>161</v>
      </c>
    </row>
    <row r="148" s="13" customFormat="1">
      <c r="A148" s="13"/>
      <c r="B148" s="235"/>
      <c r="C148" s="236"/>
      <c r="D148" s="233" t="s">
        <v>178</v>
      </c>
      <c r="E148" s="237" t="s">
        <v>19</v>
      </c>
      <c r="F148" s="238" t="s">
        <v>4555</v>
      </c>
      <c r="G148" s="236"/>
      <c r="H148" s="239">
        <v>2.25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178</v>
      </c>
      <c r="AU148" s="245" t="s">
        <v>79</v>
      </c>
      <c r="AV148" s="13" t="s">
        <v>79</v>
      </c>
      <c r="AW148" s="13" t="s">
        <v>31</v>
      </c>
      <c r="AX148" s="13" t="s">
        <v>69</v>
      </c>
      <c r="AY148" s="245" t="s">
        <v>161</v>
      </c>
    </row>
    <row r="149" s="13" customFormat="1">
      <c r="A149" s="13"/>
      <c r="B149" s="235"/>
      <c r="C149" s="236"/>
      <c r="D149" s="233" t="s">
        <v>178</v>
      </c>
      <c r="E149" s="237" t="s">
        <v>19</v>
      </c>
      <c r="F149" s="238" t="s">
        <v>4556</v>
      </c>
      <c r="G149" s="236"/>
      <c r="H149" s="239">
        <v>1.0049999999999999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178</v>
      </c>
      <c r="AU149" s="245" t="s">
        <v>79</v>
      </c>
      <c r="AV149" s="13" t="s">
        <v>79</v>
      </c>
      <c r="AW149" s="13" t="s">
        <v>31</v>
      </c>
      <c r="AX149" s="13" t="s">
        <v>69</v>
      </c>
      <c r="AY149" s="245" t="s">
        <v>161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4557</v>
      </c>
      <c r="G150" s="236"/>
      <c r="H150" s="239">
        <v>2.7040000000000002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79</v>
      </c>
      <c r="AV150" s="13" t="s">
        <v>79</v>
      </c>
      <c r="AW150" s="13" t="s">
        <v>31</v>
      </c>
      <c r="AX150" s="13" t="s">
        <v>69</v>
      </c>
      <c r="AY150" s="245" t="s">
        <v>161</v>
      </c>
    </row>
    <row r="151" s="15" customFormat="1">
      <c r="A151" s="15"/>
      <c r="B151" s="256"/>
      <c r="C151" s="257"/>
      <c r="D151" s="233" t="s">
        <v>178</v>
      </c>
      <c r="E151" s="258" t="s">
        <v>19</v>
      </c>
      <c r="F151" s="259" t="s">
        <v>221</v>
      </c>
      <c r="G151" s="257"/>
      <c r="H151" s="260">
        <v>8.2089999999999996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178</v>
      </c>
      <c r="AU151" s="266" t="s">
        <v>79</v>
      </c>
      <c r="AV151" s="15" t="s">
        <v>168</v>
      </c>
      <c r="AW151" s="15" t="s">
        <v>31</v>
      </c>
      <c r="AX151" s="15" t="s">
        <v>77</v>
      </c>
      <c r="AY151" s="266" t="s">
        <v>161</v>
      </c>
    </row>
    <row r="152" s="2" customFormat="1" ht="24.15" customHeight="1">
      <c r="A152" s="41"/>
      <c r="B152" s="42"/>
      <c r="C152" s="215" t="s">
        <v>8</v>
      </c>
      <c r="D152" s="215" t="s">
        <v>163</v>
      </c>
      <c r="E152" s="216" t="s">
        <v>4558</v>
      </c>
      <c r="F152" s="217" t="s">
        <v>4559</v>
      </c>
      <c r="G152" s="218" t="s">
        <v>166</v>
      </c>
      <c r="H152" s="219">
        <v>11.77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0.053999999999999999</v>
      </c>
      <c r="T152" s="225">
        <f>S152*H152</f>
        <v>0.63557999999999992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4560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4561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79</v>
      </c>
    </row>
    <row r="154" s="13" customFormat="1">
      <c r="A154" s="13"/>
      <c r="B154" s="235"/>
      <c r="C154" s="236"/>
      <c r="D154" s="233" t="s">
        <v>178</v>
      </c>
      <c r="E154" s="237" t="s">
        <v>19</v>
      </c>
      <c r="F154" s="238" t="s">
        <v>4562</v>
      </c>
      <c r="G154" s="236"/>
      <c r="H154" s="239">
        <v>2.9460000000000002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178</v>
      </c>
      <c r="AU154" s="245" t="s">
        <v>79</v>
      </c>
      <c r="AV154" s="13" t="s">
        <v>79</v>
      </c>
      <c r="AW154" s="13" t="s">
        <v>31</v>
      </c>
      <c r="AX154" s="13" t="s">
        <v>69</v>
      </c>
      <c r="AY154" s="245" t="s">
        <v>161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4563</v>
      </c>
      <c r="G155" s="236"/>
      <c r="H155" s="239">
        <v>5.944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79</v>
      </c>
      <c r="AV155" s="13" t="s">
        <v>79</v>
      </c>
      <c r="AW155" s="13" t="s">
        <v>31</v>
      </c>
      <c r="AX155" s="13" t="s">
        <v>69</v>
      </c>
      <c r="AY155" s="245" t="s">
        <v>161</v>
      </c>
    </row>
    <row r="156" s="13" customFormat="1">
      <c r="A156" s="13"/>
      <c r="B156" s="235"/>
      <c r="C156" s="236"/>
      <c r="D156" s="233" t="s">
        <v>178</v>
      </c>
      <c r="E156" s="237" t="s">
        <v>19</v>
      </c>
      <c r="F156" s="238" t="s">
        <v>4564</v>
      </c>
      <c r="G156" s="236"/>
      <c r="H156" s="239">
        <v>2.8799999999999999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178</v>
      </c>
      <c r="AU156" s="245" t="s">
        <v>79</v>
      </c>
      <c r="AV156" s="13" t="s">
        <v>79</v>
      </c>
      <c r="AW156" s="13" t="s">
        <v>31</v>
      </c>
      <c r="AX156" s="13" t="s">
        <v>69</v>
      </c>
      <c r="AY156" s="245" t="s">
        <v>161</v>
      </c>
    </row>
    <row r="157" s="15" customFormat="1">
      <c r="A157" s="15"/>
      <c r="B157" s="256"/>
      <c r="C157" s="257"/>
      <c r="D157" s="233" t="s">
        <v>178</v>
      </c>
      <c r="E157" s="258" t="s">
        <v>19</v>
      </c>
      <c r="F157" s="259" t="s">
        <v>221</v>
      </c>
      <c r="G157" s="257"/>
      <c r="H157" s="260">
        <v>11.77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178</v>
      </c>
      <c r="AU157" s="266" t="s">
        <v>79</v>
      </c>
      <c r="AV157" s="15" t="s">
        <v>168</v>
      </c>
      <c r="AW157" s="15" t="s">
        <v>31</v>
      </c>
      <c r="AX157" s="15" t="s">
        <v>77</v>
      </c>
      <c r="AY157" s="266" t="s">
        <v>161</v>
      </c>
    </row>
    <row r="158" s="2" customFormat="1" ht="24.15" customHeight="1">
      <c r="A158" s="41"/>
      <c r="B158" s="42"/>
      <c r="C158" s="215" t="s">
        <v>279</v>
      </c>
      <c r="D158" s="215" t="s">
        <v>163</v>
      </c>
      <c r="E158" s="216" t="s">
        <v>4565</v>
      </c>
      <c r="F158" s="217" t="s">
        <v>4566</v>
      </c>
      <c r="G158" s="218" t="s">
        <v>166</v>
      </c>
      <c r="H158" s="219">
        <v>32.851999999999997</v>
      </c>
      <c r="I158" s="220"/>
      <c r="J158" s="221">
        <f>ROUND(I158*H158,2)</f>
        <v>0</v>
      </c>
      <c r="K158" s="217" t="s">
        <v>167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0.047</v>
      </c>
      <c r="T158" s="225">
        <f>S158*H158</f>
        <v>1.5440439999999998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4567</v>
      </c>
    </row>
    <row r="159" s="2" customFormat="1">
      <c r="A159" s="41"/>
      <c r="B159" s="42"/>
      <c r="C159" s="43"/>
      <c r="D159" s="228" t="s">
        <v>170</v>
      </c>
      <c r="E159" s="43"/>
      <c r="F159" s="229" t="s">
        <v>4568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170</v>
      </c>
      <c r="AU159" s="20" t="s">
        <v>79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4569</v>
      </c>
      <c r="G160" s="236"/>
      <c r="H160" s="239">
        <v>18.146999999999998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79</v>
      </c>
      <c r="AV160" s="13" t="s">
        <v>79</v>
      </c>
      <c r="AW160" s="13" t="s">
        <v>31</v>
      </c>
      <c r="AX160" s="13" t="s">
        <v>69</v>
      </c>
      <c r="AY160" s="245" t="s">
        <v>161</v>
      </c>
    </row>
    <row r="161" s="13" customFormat="1">
      <c r="A161" s="13"/>
      <c r="B161" s="235"/>
      <c r="C161" s="236"/>
      <c r="D161" s="233" t="s">
        <v>178</v>
      </c>
      <c r="E161" s="237" t="s">
        <v>19</v>
      </c>
      <c r="F161" s="238" t="s">
        <v>4570</v>
      </c>
      <c r="G161" s="236"/>
      <c r="H161" s="239">
        <v>7.2640000000000002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178</v>
      </c>
      <c r="AU161" s="245" t="s">
        <v>79</v>
      </c>
      <c r="AV161" s="13" t="s">
        <v>79</v>
      </c>
      <c r="AW161" s="13" t="s">
        <v>31</v>
      </c>
      <c r="AX161" s="13" t="s">
        <v>69</v>
      </c>
      <c r="AY161" s="245" t="s">
        <v>161</v>
      </c>
    </row>
    <row r="162" s="13" customFormat="1">
      <c r="A162" s="13"/>
      <c r="B162" s="235"/>
      <c r="C162" s="236"/>
      <c r="D162" s="233" t="s">
        <v>178</v>
      </c>
      <c r="E162" s="237" t="s">
        <v>19</v>
      </c>
      <c r="F162" s="238" t="s">
        <v>4571</v>
      </c>
      <c r="G162" s="236"/>
      <c r="H162" s="239">
        <v>7.4409999999999998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178</v>
      </c>
      <c r="AU162" s="245" t="s">
        <v>79</v>
      </c>
      <c r="AV162" s="13" t="s">
        <v>79</v>
      </c>
      <c r="AW162" s="13" t="s">
        <v>31</v>
      </c>
      <c r="AX162" s="13" t="s">
        <v>69</v>
      </c>
      <c r="AY162" s="245" t="s">
        <v>161</v>
      </c>
    </row>
    <row r="163" s="15" customFormat="1">
      <c r="A163" s="15"/>
      <c r="B163" s="256"/>
      <c r="C163" s="257"/>
      <c r="D163" s="233" t="s">
        <v>178</v>
      </c>
      <c r="E163" s="258" t="s">
        <v>19</v>
      </c>
      <c r="F163" s="259" t="s">
        <v>221</v>
      </c>
      <c r="G163" s="257"/>
      <c r="H163" s="260">
        <v>32.851999999999997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178</v>
      </c>
      <c r="AU163" s="266" t="s">
        <v>79</v>
      </c>
      <c r="AV163" s="15" t="s">
        <v>168</v>
      </c>
      <c r="AW163" s="15" t="s">
        <v>31</v>
      </c>
      <c r="AX163" s="15" t="s">
        <v>77</v>
      </c>
      <c r="AY163" s="266" t="s">
        <v>161</v>
      </c>
    </row>
    <row r="164" s="2" customFormat="1" ht="24.15" customHeight="1">
      <c r="A164" s="41"/>
      <c r="B164" s="42"/>
      <c r="C164" s="215" t="s">
        <v>293</v>
      </c>
      <c r="D164" s="215" t="s">
        <v>163</v>
      </c>
      <c r="E164" s="216" t="s">
        <v>360</v>
      </c>
      <c r="F164" s="217" t="s">
        <v>361</v>
      </c>
      <c r="G164" s="218" t="s">
        <v>166</v>
      </c>
      <c r="H164" s="219">
        <v>1.976</v>
      </c>
      <c r="I164" s="220"/>
      <c r="J164" s="221">
        <f>ROUND(I164*H164,2)</f>
        <v>0</v>
      </c>
      <c r="K164" s="217" t="s">
        <v>167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0.075999999999999998</v>
      </c>
      <c r="T164" s="225">
        <f>S164*H164</f>
        <v>0.150176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4572</v>
      </c>
    </row>
    <row r="165" s="2" customFormat="1">
      <c r="A165" s="41"/>
      <c r="B165" s="42"/>
      <c r="C165" s="43"/>
      <c r="D165" s="228" t="s">
        <v>170</v>
      </c>
      <c r="E165" s="43"/>
      <c r="F165" s="229" t="s">
        <v>363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170</v>
      </c>
      <c r="AU165" s="20" t="s">
        <v>79</v>
      </c>
    </row>
    <row r="166" s="13" customFormat="1">
      <c r="A166" s="13"/>
      <c r="B166" s="235"/>
      <c r="C166" s="236"/>
      <c r="D166" s="233" t="s">
        <v>178</v>
      </c>
      <c r="E166" s="237" t="s">
        <v>19</v>
      </c>
      <c r="F166" s="238" t="s">
        <v>4573</v>
      </c>
      <c r="G166" s="236"/>
      <c r="H166" s="239">
        <v>1.976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178</v>
      </c>
      <c r="AU166" s="245" t="s">
        <v>79</v>
      </c>
      <c r="AV166" s="13" t="s">
        <v>79</v>
      </c>
      <c r="AW166" s="13" t="s">
        <v>31</v>
      </c>
      <c r="AX166" s="13" t="s">
        <v>77</v>
      </c>
      <c r="AY166" s="245" t="s">
        <v>161</v>
      </c>
    </row>
    <row r="167" s="2" customFormat="1" ht="24.15" customHeight="1">
      <c r="A167" s="41"/>
      <c r="B167" s="42"/>
      <c r="C167" s="215" t="s">
        <v>299</v>
      </c>
      <c r="D167" s="215" t="s">
        <v>163</v>
      </c>
      <c r="E167" s="216" t="s">
        <v>369</v>
      </c>
      <c r="F167" s="217" t="s">
        <v>370</v>
      </c>
      <c r="G167" s="218" t="s">
        <v>166</v>
      </c>
      <c r="H167" s="219">
        <v>2.1299999999999999</v>
      </c>
      <c r="I167" s="220"/>
      <c r="J167" s="221">
        <f>ROUND(I167*H167,2)</f>
        <v>0</v>
      </c>
      <c r="K167" s="217" t="s">
        <v>167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0.063</v>
      </c>
      <c r="T167" s="225">
        <f>S167*H167</f>
        <v>0.13419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4574</v>
      </c>
    </row>
    <row r="168" s="2" customFormat="1">
      <c r="A168" s="41"/>
      <c r="B168" s="42"/>
      <c r="C168" s="43"/>
      <c r="D168" s="228" t="s">
        <v>170</v>
      </c>
      <c r="E168" s="43"/>
      <c r="F168" s="229" t="s">
        <v>372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170</v>
      </c>
      <c r="AU168" s="20" t="s">
        <v>79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4575</v>
      </c>
      <c r="G169" s="236"/>
      <c r="H169" s="239">
        <v>2.1299999999999999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77</v>
      </c>
      <c r="AY169" s="245" t="s">
        <v>161</v>
      </c>
    </row>
    <row r="170" s="2" customFormat="1" ht="24.15" customHeight="1">
      <c r="A170" s="41"/>
      <c r="B170" s="42"/>
      <c r="C170" s="215" t="s">
        <v>311</v>
      </c>
      <c r="D170" s="215" t="s">
        <v>163</v>
      </c>
      <c r="E170" s="216" t="s">
        <v>376</v>
      </c>
      <c r="F170" s="217" t="s">
        <v>377</v>
      </c>
      <c r="G170" s="218" t="s">
        <v>206</v>
      </c>
      <c r="H170" s="219">
        <v>12.292</v>
      </c>
      <c r="I170" s="220"/>
      <c r="J170" s="221">
        <f>ROUND(I170*H170,2)</f>
        <v>0</v>
      </c>
      <c r="K170" s="217" t="s">
        <v>167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1.8</v>
      </c>
      <c r="T170" s="225">
        <f>S170*H170</f>
        <v>22.125599999999999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4576</v>
      </c>
    </row>
    <row r="171" s="2" customFormat="1">
      <c r="A171" s="41"/>
      <c r="B171" s="42"/>
      <c r="C171" s="43"/>
      <c r="D171" s="228" t="s">
        <v>170</v>
      </c>
      <c r="E171" s="43"/>
      <c r="F171" s="229" t="s">
        <v>379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170</v>
      </c>
      <c r="AU171" s="20" t="s">
        <v>79</v>
      </c>
    </row>
    <row r="172" s="14" customFormat="1">
      <c r="A172" s="14"/>
      <c r="B172" s="246"/>
      <c r="C172" s="247"/>
      <c r="D172" s="233" t="s">
        <v>178</v>
      </c>
      <c r="E172" s="248" t="s">
        <v>19</v>
      </c>
      <c r="F172" s="249" t="s">
        <v>4577</v>
      </c>
      <c r="G172" s="247"/>
      <c r="H172" s="248" t="s">
        <v>19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178</v>
      </c>
      <c r="AU172" s="255" t="s">
        <v>79</v>
      </c>
      <c r="AV172" s="14" t="s">
        <v>77</v>
      </c>
      <c r="AW172" s="14" t="s">
        <v>31</v>
      </c>
      <c r="AX172" s="14" t="s">
        <v>69</v>
      </c>
      <c r="AY172" s="255" t="s">
        <v>161</v>
      </c>
    </row>
    <row r="173" s="13" customFormat="1">
      <c r="A173" s="13"/>
      <c r="B173" s="235"/>
      <c r="C173" s="236"/>
      <c r="D173" s="233" t="s">
        <v>178</v>
      </c>
      <c r="E173" s="237" t="s">
        <v>19</v>
      </c>
      <c r="F173" s="238" t="s">
        <v>4578</v>
      </c>
      <c r="G173" s="236"/>
      <c r="H173" s="239">
        <v>3.9340000000000002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178</v>
      </c>
      <c r="AU173" s="245" t="s">
        <v>79</v>
      </c>
      <c r="AV173" s="13" t="s">
        <v>79</v>
      </c>
      <c r="AW173" s="13" t="s">
        <v>31</v>
      </c>
      <c r="AX173" s="13" t="s">
        <v>69</v>
      </c>
      <c r="AY173" s="245" t="s">
        <v>161</v>
      </c>
    </row>
    <row r="174" s="13" customFormat="1">
      <c r="A174" s="13"/>
      <c r="B174" s="235"/>
      <c r="C174" s="236"/>
      <c r="D174" s="233" t="s">
        <v>178</v>
      </c>
      <c r="E174" s="237" t="s">
        <v>19</v>
      </c>
      <c r="F174" s="238" t="s">
        <v>4579</v>
      </c>
      <c r="G174" s="236"/>
      <c r="H174" s="239">
        <v>4.556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178</v>
      </c>
      <c r="AU174" s="245" t="s">
        <v>79</v>
      </c>
      <c r="AV174" s="13" t="s">
        <v>79</v>
      </c>
      <c r="AW174" s="13" t="s">
        <v>31</v>
      </c>
      <c r="AX174" s="13" t="s">
        <v>69</v>
      </c>
      <c r="AY174" s="245" t="s">
        <v>161</v>
      </c>
    </row>
    <row r="175" s="13" customFormat="1">
      <c r="A175" s="13"/>
      <c r="B175" s="235"/>
      <c r="C175" s="236"/>
      <c r="D175" s="233" t="s">
        <v>178</v>
      </c>
      <c r="E175" s="237" t="s">
        <v>19</v>
      </c>
      <c r="F175" s="238" t="s">
        <v>4580</v>
      </c>
      <c r="G175" s="236"/>
      <c r="H175" s="239">
        <v>3.802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178</v>
      </c>
      <c r="AU175" s="245" t="s">
        <v>79</v>
      </c>
      <c r="AV175" s="13" t="s">
        <v>79</v>
      </c>
      <c r="AW175" s="13" t="s">
        <v>31</v>
      </c>
      <c r="AX175" s="13" t="s">
        <v>69</v>
      </c>
      <c r="AY175" s="245" t="s">
        <v>161</v>
      </c>
    </row>
    <row r="176" s="15" customFormat="1">
      <c r="A176" s="15"/>
      <c r="B176" s="256"/>
      <c r="C176" s="257"/>
      <c r="D176" s="233" t="s">
        <v>178</v>
      </c>
      <c r="E176" s="258" t="s">
        <v>19</v>
      </c>
      <c r="F176" s="259" t="s">
        <v>221</v>
      </c>
      <c r="G176" s="257"/>
      <c r="H176" s="260">
        <v>12.292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178</v>
      </c>
      <c r="AU176" s="266" t="s">
        <v>79</v>
      </c>
      <c r="AV176" s="15" t="s">
        <v>168</v>
      </c>
      <c r="AW176" s="15" t="s">
        <v>31</v>
      </c>
      <c r="AX176" s="15" t="s">
        <v>77</v>
      </c>
      <c r="AY176" s="266" t="s">
        <v>161</v>
      </c>
    </row>
    <row r="177" s="2" customFormat="1" ht="24.15" customHeight="1">
      <c r="A177" s="41"/>
      <c r="B177" s="42"/>
      <c r="C177" s="215" t="s">
        <v>317</v>
      </c>
      <c r="D177" s="215" t="s">
        <v>163</v>
      </c>
      <c r="E177" s="216" t="s">
        <v>392</v>
      </c>
      <c r="F177" s="217" t="s">
        <v>393</v>
      </c>
      <c r="G177" s="218" t="s">
        <v>387</v>
      </c>
      <c r="H177" s="219">
        <v>48</v>
      </c>
      <c r="I177" s="220"/>
      <c r="J177" s="221">
        <f>ROUND(I177*H177,2)</f>
        <v>0</v>
      </c>
      <c r="K177" s="217" t="s">
        <v>167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0.062</v>
      </c>
      <c r="T177" s="225">
        <f>S177*H177</f>
        <v>2.976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4581</v>
      </c>
    </row>
    <row r="178" s="2" customFormat="1">
      <c r="A178" s="41"/>
      <c r="B178" s="42"/>
      <c r="C178" s="43"/>
      <c r="D178" s="228" t="s">
        <v>170</v>
      </c>
      <c r="E178" s="43"/>
      <c r="F178" s="229" t="s">
        <v>395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170</v>
      </c>
      <c r="AU178" s="20" t="s">
        <v>79</v>
      </c>
    </row>
    <row r="179" s="13" customFormat="1">
      <c r="A179" s="13"/>
      <c r="B179" s="235"/>
      <c r="C179" s="236"/>
      <c r="D179" s="233" t="s">
        <v>178</v>
      </c>
      <c r="E179" s="237" t="s">
        <v>19</v>
      </c>
      <c r="F179" s="238" t="s">
        <v>4582</v>
      </c>
      <c r="G179" s="236"/>
      <c r="H179" s="239">
        <v>48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178</v>
      </c>
      <c r="AU179" s="245" t="s">
        <v>79</v>
      </c>
      <c r="AV179" s="13" t="s">
        <v>79</v>
      </c>
      <c r="AW179" s="13" t="s">
        <v>31</v>
      </c>
      <c r="AX179" s="13" t="s">
        <v>77</v>
      </c>
      <c r="AY179" s="245" t="s">
        <v>161</v>
      </c>
    </row>
    <row r="180" s="2" customFormat="1" ht="24.15" customHeight="1">
      <c r="A180" s="41"/>
      <c r="B180" s="42"/>
      <c r="C180" s="215" t="s">
        <v>7</v>
      </c>
      <c r="D180" s="215" t="s">
        <v>163</v>
      </c>
      <c r="E180" s="216" t="s">
        <v>398</v>
      </c>
      <c r="F180" s="217" t="s">
        <v>399</v>
      </c>
      <c r="G180" s="218" t="s">
        <v>387</v>
      </c>
      <c r="H180" s="219">
        <v>2</v>
      </c>
      <c r="I180" s="220"/>
      <c r="J180" s="221">
        <f>ROUND(I180*H180,2)</f>
        <v>0</v>
      </c>
      <c r="K180" s="217" t="s">
        <v>167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0.097000000000000003</v>
      </c>
      <c r="T180" s="225">
        <f>S180*H180</f>
        <v>0.19400000000000001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4583</v>
      </c>
    </row>
    <row r="181" s="2" customFormat="1">
      <c r="A181" s="41"/>
      <c r="B181" s="42"/>
      <c r="C181" s="43"/>
      <c r="D181" s="228" t="s">
        <v>170</v>
      </c>
      <c r="E181" s="43"/>
      <c r="F181" s="229" t="s">
        <v>401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170</v>
      </c>
      <c r="AU181" s="20" t="s">
        <v>79</v>
      </c>
    </row>
    <row r="182" s="13" customFormat="1">
      <c r="A182" s="13"/>
      <c r="B182" s="235"/>
      <c r="C182" s="236"/>
      <c r="D182" s="233" t="s">
        <v>178</v>
      </c>
      <c r="E182" s="237" t="s">
        <v>19</v>
      </c>
      <c r="F182" s="238" t="s">
        <v>4584</v>
      </c>
      <c r="G182" s="236"/>
      <c r="H182" s="239">
        <v>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178</v>
      </c>
      <c r="AU182" s="245" t="s">
        <v>79</v>
      </c>
      <c r="AV182" s="13" t="s">
        <v>79</v>
      </c>
      <c r="AW182" s="13" t="s">
        <v>31</v>
      </c>
      <c r="AX182" s="13" t="s">
        <v>77</v>
      </c>
      <c r="AY182" s="245" t="s">
        <v>161</v>
      </c>
    </row>
    <row r="183" s="2" customFormat="1" ht="24.15" customHeight="1">
      <c r="A183" s="41"/>
      <c r="B183" s="42"/>
      <c r="C183" s="215" t="s">
        <v>332</v>
      </c>
      <c r="D183" s="215" t="s">
        <v>163</v>
      </c>
      <c r="E183" s="216" t="s">
        <v>428</v>
      </c>
      <c r="F183" s="217" t="s">
        <v>429</v>
      </c>
      <c r="G183" s="218" t="s">
        <v>166</v>
      </c>
      <c r="H183" s="219">
        <v>11.84</v>
      </c>
      <c r="I183" s="220"/>
      <c r="J183" s="221">
        <f>ROUND(I183*H183,2)</f>
        <v>0</v>
      </c>
      <c r="K183" s="217" t="s">
        <v>167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0.029000000000000001</v>
      </c>
      <c r="T183" s="225">
        <f>S183*H183</f>
        <v>0.34336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4585</v>
      </c>
    </row>
    <row r="184" s="2" customFormat="1">
      <c r="A184" s="41"/>
      <c r="B184" s="42"/>
      <c r="C184" s="43"/>
      <c r="D184" s="228" t="s">
        <v>170</v>
      </c>
      <c r="E184" s="43"/>
      <c r="F184" s="229" t="s">
        <v>431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170</v>
      </c>
      <c r="AU184" s="20" t="s">
        <v>79</v>
      </c>
    </row>
    <row r="185" s="13" customFormat="1">
      <c r="A185" s="13"/>
      <c r="B185" s="235"/>
      <c r="C185" s="236"/>
      <c r="D185" s="233" t="s">
        <v>178</v>
      </c>
      <c r="E185" s="237" t="s">
        <v>19</v>
      </c>
      <c r="F185" s="238" t="s">
        <v>4586</v>
      </c>
      <c r="G185" s="236"/>
      <c r="H185" s="239">
        <v>11.84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178</v>
      </c>
      <c r="AU185" s="245" t="s">
        <v>79</v>
      </c>
      <c r="AV185" s="13" t="s">
        <v>79</v>
      </c>
      <c r="AW185" s="13" t="s">
        <v>31</v>
      </c>
      <c r="AX185" s="13" t="s">
        <v>77</v>
      </c>
      <c r="AY185" s="245" t="s">
        <v>161</v>
      </c>
    </row>
    <row r="186" s="2" customFormat="1" ht="24.15" customHeight="1">
      <c r="A186" s="41"/>
      <c r="B186" s="42"/>
      <c r="C186" s="215" t="s">
        <v>337</v>
      </c>
      <c r="D186" s="215" t="s">
        <v>163</v>
      </c>
      <c r="E186" s="216" t="s">
        <v>441</v>
      </c>
      <c r="F186" s="217" t="s">
        <v>442</v>
      </c>
      <c r="G186" s="218" t="s">
        <v>214</v>
      </c>
      <c r="H186" s="219">
        <v>57.289999999999999</v>
      </c>
      <c r="I186" s="220"/>
      <c r="J186" s="221">
        <f>ROUND(I186*H186,2)</f>
        <v>0</v>
      </c>
      <c r="K186" s="217" t="s">
        <v>167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4587</v>
      </c>
    </row>
    <row r="187" s="2" customFormat="1">
      <c r="A187" s="41"/>
      <c r="B187" s="42"/>
      <c r="C187" s="43"/>
      <c r="D187" s="228" t="s">
        <v>170</v>
      </c>
      <c r="E187" s="43"/>
      <c r="F187" s="229" t="s">
        <v>444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170</v>
      </c>
      <c r="AU187" s="20" t="s">
        <v>79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445</v>
      </c>
      <c r="F188" s="213" t="s">
        <v>446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SUM(P189:P214)</f>
        <v>0</v>
      </c>
      <c r="Q188" s="207"/>
      <c r="R188" s="208">
        <f>SUM(R189:R214)</f>
        <v>0</v>
      </c>
      <c r="S188" s="207"/>
      <c r="T188" s="209">
        <f>SUM(T189:T214)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77</v>
      </c>
      <c r="AT188" s="211" t="s">
        <v>68</v>
      </c>
      <c r="AU188" s="211" t="s">
        <v>77</v>
      </c>
      <c r="AY188" s="210" t="s">
        <v>161</v>
      </c>
      <c r="BK188" s="212">
        <f>SUM(BK189:BK214)</f>
        <v>0</v>
      </c>
    </row>
    <row r="189" s="2" customFormat="1" ht="21.75" customHeight="1">
      <c r="A189" s="41"/>
      <c r="B189" s="42"/>
      <c r="C189" s="215" t="s">
        <v>353</v>
      </c>
      <c r="D189" s="215" t="s">
        <v>163</v>
      </c>
      <c r="E189" s="216" t="s">
        <v>454</v>
      </c>
      <c r="F189" s="217" t="s">
        <v>455</v>
      </c>
      <c r="G189" s="218" t="s">
        <v>214</v>
      </c>
      <c r="H189" s="219">
        <v>82.081000000000003</v>
      </c>
      <c r="I189" s="220"/>
      <c r="J189" s="221">
        <f>ROUND(I189*H189,2)</f>
        <v>0</v>
      </c>
      <c r="K189" s="217" t="s">
        <v>167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79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4588</v>
      </c>
    </row>
    <row r="190" s="2" customFormat="1">
      <c r="A190" s="41"/>
      <c r="B190" s="42"/>
      <c r="C190" s="43"/>
      <c r="D190" s="228" t="s">
        <v>170</v>
      </c>
      <c r="E190" s="43"/>
      <c r="F190" s="229" t="s">
        <v>457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170</v>
      </c>
      <c r="AU190" s="20" t="s">
        <v>79</v>
      </c>
    </row>
    <row r="191" s="2" customFormat="1" ht="24.15" customHeight="1">
      <c r="A191" s="41"/>
      <c r="B191" s="42"/>
      <c r="C191" s="215" t="s">
        <v>359</v>
      </c>
      <c r="D191" s="215" t="s">
        <v>163</v>
      </c>
      <c r="E191" s="216" t="s">
        <v>459</v>
      </c>
      <c r="F191" s="217" t="s">
        <v>460</v>
      </c>
      <c r="G191" s="218" t="s">
        <v>214</v>
      </c>
      <c r="H191" s="219">
        <v>326.916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4589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462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2" customFormat="1">
      <c r="A193" s="41"/>
      <c r="B193" s="42"/>
      <c r="C193" s="43"/>
      <c r="D193" s="233" t="s">
        <v>176</v>
      </c>
      <c r="E193" s="43"/>
      <c r="F193" s="234" t="s">
        <v>4590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176</v>
      </c>
      <c r="AU193" s="20" t="s">
        <v>79</v>
      </c>
    </row>
    <row r="194" s="13" customFormat="1">
      <c r="A194" s="13"/>
      <c r="B194" s="235"/>
      <c r="C194" s="236"/>
      <c r="D194" s="233" t="s">
        <v>178</v>
      </c>
      <c r="E194" s="236"/>
      <c r="F194" s="238" t="s">
        <v>4591</v>
      </c>
      <c r="G194" s="236"/>
      <c r="H194" s="239">
        <v>326.916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178</v>
      </c>
      <c r="AU194" s="245" t="s">
        <v>79</v>
      </c>
      <c r="AV194" s="13" t="s">
        <v>79</v>
      </c>
      <c r="AW194" s="13" t="s">
        <v>4</v>
      </c>
      <c r="AX194" s="13" t="s">
        <v>77</v>
      </c>
      <c r="AY194" s="245" t="s">
        <v>161</v>
      </c>
    </row>
    <row r="195" s="2" customFormat="1" ht="24.15" customHeight="1">
      <c r="A195" s="41"/>
      <c r="B195" s="42"/>
      <c r="C195" s="215" t="s">
        <v>368</v>
      </c>
      <c r="D195" s="215" t="s">
        <v>163</v>
      </c>
      <c r="E195" s="216" t="s">
        <v>470</v>
      </c>
      <c r="F195" s="217" t="s">
        <v>471</v>
      </c>
      <c r="G195" s="218" t="s">
        <v>214</v>
      </c>
      <c r="H195" s="219">
        <v>8.4269999999999996</v>
      </c>
      <c r="I195" s="220"/>
      <c r="J195" s="221">
        <f>ROUND(I195*H195,2)</f>
        <v>0</v>
      </c>
      <c r="K195" s="217" t="s">
        <v>167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168</v>
      </c>
      <c r="AT195" s="226" t="s">
        <v>163</v>
      </c>
      <c r="AU195" s="226" t="s">
        <v>79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4592</v>
      </c>
    </row>
    <row r="196" s="2" customFormat="1">
      <c r="A196" s="41"/>
      <c r="B196" s="42"/>
      <c r="C196" s="43"/>
      <c r="D196" s="228" t="s">
        <v>170</v>
      </c>
      <c r="E196" s="43"/>
      <c r="F196" s="229" t="s">
        <v>473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170</v>
      </c>
      <c r="AU196" s="20" t="s">
        <v>79</v>
      </c>
    </row>
    <row r="197" s="13" customFormat="1">
      <c r="A197" s="13"/>
      <c r="B197" s="235"/>
      <c r="C197" s="236"/>
      <c r="D197" s="233" t="s">
        <v>178</v>
      </c>
      <c r="E197" s="237" t="s">
        <v>19</v>
      </c>
      <c r="F197" s="238" t="s">
        <v>4593</v>
      </c>
      <c r="G197" s="236"/>
      <c r="H197" s="239">
        <v>8.4269999999999996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178</v>
      </c>
      <c r="AU197" s="245" t="s">
        <v>79</v>
      </c>
      <c r="AV197" s="13" t="s">
        <v>79</v>
      </c>
      <c r="AW197" s="13" t="s">
        <v>31</v>
      </c>
      <c r="AX197" s="13" t="s">
        <v>77</v>
      </c>
      <c r="AY197" s="245" t="s">
        <v>161</v>
      </c>
    </row>
    <row r="198" s="2" customFormat="1" ht="24.15" customHeight="1">
      <c r="A198" s="41"/>
      <c r="B198" s="42"/>
      <c r="C198" s="215" t="s">
        <v>375</v>
      </c>
      <c r="D198" s="215" t="s">
        <v>163</v>
      </c>
      <c r="E198" s="216" t="s">
        <v>476</v>
      </c>
      <c r="F198" s="217" t="s">
        <v>477</v>
      </c>
      <c r="G198" s="218" t="s">
        <v>214</v>
      </c>
      <c r="H198" s="219">
        <v>5.7460000000000004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4594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479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79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4595</v>
      </c>
      <c r="G200" s="236"/>
      <c r="H200" s="239">
        <v>5.7460000000000004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79</v>
      </c>
      <c r="AV200" s="13" t="s">
        <v>79</v>
      </c>
      <c r="AW200" s="13" t="s">
        <v>31</v>
      </c>
      <c r="AX200" s="13" t="s">
        <v>77</v>
      </c>
      <c r="AY200" s="245" t="s">
        <v>161</v>
      </c>
    </row>
    <row r="201" s="2" customFormat="1" ht="24.15" customHeight="1">
      <c r="A201" s="41"/>
      <c r="B201" s="42"/>
      <c r="C201" s="215" t="s">
        <v>384</v>
      </c>
      <c r="D201" s="215" t="s">
        <v>163</v>
      </c>
      <c r="E201" s="216" t="s">
        <v>482</v>
      </c>
      <c r="F201" s="217" t="s">
        <v>483</v>
      </c>
      <c r="G201" s="218" t="s">
        <v>214</v>
      </c>
      <c r="H201" s="219">
        <v>40.450000000000003</v>
      </c>
      <c r="I201" s="220"/>
      <c r="J201" s="221">
        <f>ROUND(I201*H201,2)</f>
        <v>0</v>
      </c>
      <c r="K201" s="217" t="s">
        <v>167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4596</v>
      </c>
    </row>
    <row r="202" s="2" customFormat="1">
      <c r="A202" s="41"/>
      <c r="B202" s="42"/>
      <c r="C202" s="43"/>
      <c r="D202" s="228" t="s">
        <v>170</v>
      </c>
      <c r="E202" s="43"/>
      <c r="F202" s="229" t="s">
        <v>485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170</v>
      </c>
      <c r="AU202" s="20" t="s">
        <v>79</v>
      </c>
    </row>
    <row r="203" s="13" customFormat="1">
      <c r="A203" s="13"/>
      <c r="B203" s="235"/>
      <c r="C203" s="236"/>
      <c r="D203" s="233" t="s">
        <v>178</v>
      </c>
      <c r="E203" s="237" t="s">
        <v>19</v>
      </c>
      <c r="F203" s="238" t="s">
        <v>4597</v>
      </c>
      <c r="G203" s="236"/>
      <c r="H203" s="239">
        <v>40.450000000000003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178</v>
      </c>
      <c r="AU203" s="245" t="s">
        <v>79</v>
      </c>
      <c r="AV203" s="13" t="s">
        <v>79</v>
      </c>
      <c r="AW203" s="13" t="s">
        <v>31</v>
      </c>
      <c r="AX203" s="13" t="s">
        <v>77</v>
      </c>
      <c r="AY203" s="245" t="s">
        <v>161</v>
      </c>
    </row>
    <row r="204" s="2" customFormat="1" ht="24.15" customHeight="1">
      <c r="A204" s="41"/>
      <c r="B204" s="42"/>
      <c r="C204" s="215" t="s">
        <v>391</v>
      </c>
      <c r="D204" s="215" t="s">
        <v>163</v>
      </c>
      <c r="E204" s="216" t="s">
        <v>488</v>
      </c>
      <c r="F204" s="217" t="s">
        <v>489</v>
      </c>
      <c r="G204" s="218" t="s">
        <v>214</v>
      </c>
      <c r="H204" s="219">
        <v>7.6289999999999996</v>
      </c>
      <c r="I204" s="220"/>
      <c r="J204" s="221">
        <f>ROUND(I204*H204,2)</f>
        <v>0</v>
      </c>
      <c r="K204" s="217" t="s">
        <v>167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168</v>
      </c>
      <c r="AT204" s="226" t="s">
        <v>163</v>
      </c>
      <c r="AU204" s="226" t="s">
        <v>79</v>
      </c>
      <c r="AY204" s="20" t="s">
        <v>161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168</v>
      </c>
      <c r="BM204" s="226" t="s">
        <v>4598</v>
      </c>
    </row>
    <row r="205" s="2" customFormat="1">
      <c r="A205" s="41"/>
      <c r="B205" s="42"/>
      <c r="C205" s="43"/>
      <c r="D205" s="228" t="s">
        <v>170</v>
      </c>
      <c r="E205" s="43"/>
      <c r="F205" s="229" t="s">
        <v>491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170</v>
      </c>
      <c r="AU205" s="20" t="s">
        <v>79</v>
      </c>
    </row>
    <row r="206" s="2" customFormat="1" ht="24.15" customHeight="1">
      <c r="A206" s="41"/>
      <c r="B206" s="42"/>
      <c r="C206" s="215" t="s">
        <v>397</v>
      </c>
      <c r="D206" s="215" t="s">
        <v>163</v>
      </c>
      <c r="E206" s="216" t="s">
        <v>4599</v>
      </c>
      <c r="F206" s="217" t="s">
        <v>4600</v>
      </c>
      <c r="G206" s="218" t="s">
        <v>214</v>
      </c>
      <c r="H206" s="219">
        <v>2.6890000000000001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4601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4602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4603</v>
      </c>
      <c r="G208" s="236"/>
      <c r="H208" s="239">
        <v>2.6890000000000001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77</v>
      </c>
      <c r="AY208" s="245" t="s">
        <v>161</v>
      </c>
    </row>
    <row r="209" s="2" customFormat="1" ht="24.15" customHeight="1">
      <c r="A209" s="41"/>
      <c r="B209" s="42"/>
      <c r="C209" s="215" t="s">
        <v>406</v>
      </c>
      <c r="D209" s="215" t="s">
        <v>163</v>
      </c>
      <c r="E209" s="216" t="s">
        <v>506</v>
      </c>
      <c r="F209" s="217" t="s">
        <v>507</v>
      </c>
      <c r="G209" s="218" t="s">
        <v>214</v>
      </c>
      <c r="H209" s="219">
        <v>5.7720000000000002</v>
      </c>
      <c r="I209" s="220"/>
      <c r="J209" s="221">
        <f>ROUND(I209*H209,2)</f>
        <v>0</v>
      </c>
      <c r="K209" s="217" t="s">
        <v>167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4604</v>
      </c>
    </row>
    <row r="210" s="2" customFormat="1">
      <c r="A210" s="41"/>
      <c r="B210" s="42"/>
      <c r="C210" s="43"/>
      <c r="D210" s="228" t="s">
        <v>170</v>
      </c>
      <c r="E210" s="43"/>
      <c r="F210" s="229" t="s">
        <v>509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170</v>
      </c>
      <c r="AU210" s="20" t="s">
        <v>79</v>
      </c>
    </row>
    <row r="211" s="13" customFormat="1">
      <c r="A211" s="13"/>
      <c r="B211" s="235"/>
      <c r="C211" s="236"/>
      <c r="D211" s="233" t="s">
        <v>178</v>
      </c>
      <c r="E211" s="237" t="s">
        <v>19</v>
      </c>
      <c r="F211" s="238" t="s">
        <v>4605</v>
      </c>
      <c r="G211" s="236"/>
      <c r="H211" s="239">
        <v>5.7720000000000002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178</v>
      </c>
      <c r="AU211" s="245" t="s">
        <v>79</v>
      </c>
      <c r="AV211" s="13" t="s">
        <v>79</v>
      </c>
      <c r="AW211" s="13" t="s">
        <v>31</v>
      </c>
      <c r="AX211" s="13" t="s">
        <v>77</v>
      </c>
      <c r="AY211" s="245" t="s">
        <v>161</v>
      </c>
    </row>
    <row r="212" s="2" customFormat="1" ht="24.15" customHeight="1">
      <c r="A212" s="41"/>
      <c r="B212" s="42"/>
      <c r="C212" s="215" t="s">
        <v>412</v>
      </c>
      <c r="D212" s="215" t="s">
        <v>163</v>
      </c>
      <c r="E212" s="216" t="s">
        <v>500</v>
      </c>
      <c r="F212" s="217" t="s">
        <v>501</v>
      </c>
      <c r="G212" s="218" t="s">
        <v>214</v>
      </c>
      <c r="H212" s="219">
        <v>11.368</v>
      </c>
      <c r="I212" s="220"/>
      <c r="J212" s="221">
        <f>ROUND(I212*H212,2)</f>
        <v>0</v>
      </c>
      <c r="K212" s="217" t="s">
        <v>167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168</v>
      </c>
      <c r="AT212" s="226" t="s">
        <v>163</v>
      </c>
      <c r="AU212" s="226" t="s">
        <v>79</v>
      </c>
      <c r="AY212" s="20" t="s">
        <v>161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168</v>
      </c>
      <c r="BM212" s="226" t="s">
        <v>4606</v>
      </c>
    </row>
    <row r="213" s="2" customFormat="1">
      <c r="A213" s="41"/>
      <c r="B213" s="42"/>
      <c r="C213" s="43"/>
      <c r="D213" s="228" t="s">
        <v>170</v>
      </c>
      <c r="E213" s="43"/>
      <c r="F213" s="229" t="s">
        <v>503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170</v>
      </c>
      <c r="AU213" s="20" t="s">
        <v>79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4607</v>
      </c>
      <c r="G214" s="236"/>
      <c r="H214" s="239">
        <v>11.368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79</v>
      </c>
      <c r="AV214" s="13" t="s">
        <v>79</v>
      </c>
      <c r="AW214" s="13" t="s">
        <v>31</v>
      </c>
      <c r="AX214" s="13" t="s">
        <v>77</v>
      </c>
      <c r="AY214" s="245" t="s">
        <v>161</v>
      </c>
    </row>
    <row r="215" s="12" customFormat="1" ht="22.8" customHeight="1">
      <c r="A215" s="12"/>
      <c r="B215" s="199"/>
      <c r="C215" s="200"/>
      <c r="D215" s="201" t="s">
        <v>68</v>
      </c>
      <c r="E215" s="213" t="s">
        <v>517</v>
      </c>
      <c r="F215" s="213" t="s">
        <v>518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SUM(P216:P217)</f>
        <v>0</v>
      </c>
      <c r="Q215" s="207"/>
      <c r="R215" s="208">
        <f>SUM(R216:R217)</f>
        <v>0</v>
      </c>
      <c r="S215" s="207"/>
      <c r="T215" s="209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77</v>
      </c>
      <c r="AT215" s="211" t="s">
        <v>68</v>
      </c>
      <c r="AU215" s="211" t="s">
        <v>77</v>
      </c>
      <c r="AY215" s="210" t="s">
        <v>161</v>
      </c>
      <c r="BK215" s="212">
        <f>SUM(BK216:BK217)</f>
        <v>0</v>
      </c>
    </row>
    <row r="216" s="2" customFormat="1" ht="16.5" customHeight="1">
      <c r="A216" s="41"/>
      <c r="B216" s="42"/>
      <c r="C216" s="215" t="s">
        <v>421</v>
      </c>
      <c r="D216" s="215" t="s">
        <v>163</v>
      </c>
      <c r="E216" s="216" t="s">
        <v>520</v>
      </c>
      <c r="F216" s="217" t="s">
        <v>521</v>
      </c>
      <c r="G216" s="218" t="s">
        <v>214</v>
      </c>
      <c r="H216" s="219">
        <v>57.289999999999999</v>
      </c>
      <c r="I216" s="220"/>
      <c r="J216" s="221">
        <f>ROUND(I216*H216,2)</f>
        <v>0</v>
      </c>
      <c r="K216" s="217" t="s">
        <v>167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4608</v>
      </c>
    </row>
    <row r="217" s="2" customFormat="1">
      <c r="A217" s="41"/>
      <c r="B217" s="42"/>
      <c r="C217" s="43"/>
      <c r="D217" s="228" t="s">
        <v>170</v>
      </c>
      <c r="E217" s="43"/>
      <c r="F217" s="229" t="s">
        <v>523</v>
      </c>
      <c r="G217" s="43"/>
      <c r="H217" s="43"/>
      <c r="I217" s="230"/>
      <c r="J217" s="43"/>
      <c r="K217" s="43"/>
      <c r="L217" s="47"/>
      <c r="M217" s="292"/>
      <c r="N217" s="293"/>
      <c r="O217" s="294"/>
      <c r="P217" s="294"/>
      <c r="Q217" s="294"/>
      <c r="R217" s="294"/>
      <c r="S217" s="294"/>
      <c r="T217" s="2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170</v>
      </c>
      <c r="AU217" s="20" t="s">
        <v>79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LF4Cu90G9/qIcOA95R4DUWASDEFFU/+bFdkd93R3J92duFunMeycgsqGvJ3iQVKDw3xldtklecb0xLZUWQFm6w==" hashValue="qpqP18W1yWgaFEcZ6mdIbXEg9pUpHCz3YOhCbdadaGQMRBNPXkmslU1/9gVEnY5btMnIUgNiEzF7sCGMohZDdg==" algorithmName="SHA-512" password="C7B2"/>
  <autoFilter ref="C90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6142"/>
    <hyperlink ref="F99" r:id="rId2" display="https://podminky.urs.cz/item/CS_URS_2024_02/113107162"/>
    <hyperlink ref="F101" r:id="rId3" display="https://podminky.urs.cz/item/CS_URS_2024_02/113202111"/>
    <hyperlink ref="F104" r:id="rId4" display="https://podminky.urs.cz/item/CS_URS_2024_02/119003223"/>
    <hyperlink ref="F106" r:id="rId5" display="https://podminky.urs.cz/item/CS_URS_2024_02/119003224"/>
    <hyperlink ref="F109" r:id="rId6" display="https://podminky.urs.cz/item/CS_URS_2024_02/317944323"/>
    <hyperlink ref="F114" r:id="rId7" display="https://podminky.urs.cz/item/CS_URS_2024_02/961044111"/>
    <hyperlink ref="F117" r:id="rId8" display="https://podminky.urs.cz/item/CS_URS_2024_02/962032231"/>
    <hyperlink ref="F120" r:id="rId9" display="https://podminky.urs.cz/item/CS_URS_2024_02/963042819"/>
    <hyperlink ref="F123" r:id="rId10" display="https://podminky.urs.cz/item/CS_URS_2024_02/963051113"/>
    <hyperlink ref="F126" r:id="rId11" display="https://podminky.urs.cz/item/CS_URS_2024_02/965081223"/>
    <hyperlink ref="F129" r:id="rId12" display="https://podminky.urs.cz/item/CS_URS_2024_02/966080115"/>
    <hyperlink ref="F134" r:id="rId13" display="https://podminky.urs.cz/item/CS_URS_2024_02/967031132"/>
    <hyperlink ref="F146" r:id="rId14" display="https://podminky.urs.cz/item/CS_URS_2024_02/968062355"/>
    <hyperlink ref="F153" r:id="rId15" display="https://podminky.urs.cz/item/CS_URS_2024_02/968062356"/>
    <hyperlink ref="F159" r:id="rId16" display="https://podminky.urs.cz/item/CS_URS_2024_02/968062357"/>
    <hyperlink ref="F165" r:id="rId17" display="https://podminky.urs.cz/item/CS_URS_2024_02/968072455"/>
    <hyperlink ref="F168" r:id="rId18" display="https://podminky.urs.cz/item/CS_URS_2024_02/968072456"/>
    <hyperlink ref="F171" r:id="rId19" display="https://podminky.urs.cz/item/CS_URS_2024_02/971033681"/>
    <hyperlink ref="F178" r:id="rId20" display="https://podminky.urs.cz/item/CS_URS_2024_02/973031335"/>
    <hyperlink ref="F181" r:id="rId21" display="https://podminky.urs.cz/item/CS_URS_2024_02/973031345"/>
    <hyperlink ref="F184" r:id="rId22" display="https://podminky.urs.cz/item/CS_URS_2024_02/978015361"/>
    <hyperlink ref="F187" r:id="rId23" display="https://podminky.urs.cz/item/CS_URS_2024_02/997013213"/>
    <hyperlink ref="F190" r:id="rId24" display="https://podminky.urs.cz/item/CS_URS_2024_02/997013501"/>
    <hyperlink ref="F192" r:id="rId25" display="https://podminky.urs.cz/item/CS_URS_2024_02/997013509"/>
    <hyperlink ref="F196" r:id="rId26" display="https://podminky.urs.cz/item/CS_URS_2024_02/997013861"/>
    <hyperlink ref="F199" r:id="rId27" display="https://podminky.urs.cz/item/CS_URS_2024_02/997013862"/>
    <hyperlink ref="F202" r:id="rId28" display="https://podminky.urs.cz/item/CS_URS_2024_02/997013863"/>
    <hyperlink ref="F205" r:id="rId29" display="https://podminky.urs.cz/item/CS_URS_2024_02/997013871"/>
    <hyperlink ref="F207" r:id="rId30" display="https://podminky.urs.cz/item/CS_URS_2024_02/997013811"/>
    <hyperlink ref="F210" r:id="rId31" display="https://podminky.urs.cz/item/CS_URS_2024_02/997013814"/>
    <hyperlink ref="F213" r:id="rId32" display="https://podminky.urs.cz/item/CS_URS_2024_02/997013873"/>
    <hyperlink ref="F217" r:id="rId33" display="https://podminky.urs.cz/item/CS_URS_2024_02/99800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  <c r="AZ2" s="270" t="s">
        <v>599</v>
      </c>
      <c r="BA2" s="270" t="s">
        <v>600</v>
      </c>
      <c r="BB2" s="270" t="s">
        <v>166</v>
      </c>
      <c r="BC2" s="270" t="s">
        <v>4609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4610</v>
      </c>
      <c r="BA3" s="270" t="s">
        <v>4611</v>
      </c>
      <c r="BB3" s="270" t="s">
        <v>166</v>
      </c>
      <c r="BC3" s="270" t="s">
        <v>4612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4613</v>
      </c>
      <c r="BA4" s="270" t="s">
        <v>4614</v>
      </c>
      <c r="BB4" s="270" t="s">
        <v>166</v>
      </c>
      <c r="BC4" s="270" t="s">
        <v>4615</v>
      </c>
      <c r="BD4" s="270" t="s">
        <v>79</v>
      </c>
    </row>
    <row r="5" s="1" customFormat="1" ht="6.96" customHeight="1">
      <c r="B5" s="23"/>
      <c r="L5" s="23"/>
      <c r="AZ5" s="270" t="s">
        <v>4616</v>
      </c>
      <c r="BA5" s="270" t="s">
        <v>4617</v>
      </c>
      <c r="BB5" s="270" t="s">
        <v>166</v>
      </c>
      <c r="BC5" s="270" t="s">
        <v>4618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4619</v>
      </c>
      <c r="BA6" s="270" t="s">
        <v>4620</v>
      </c>
      <c r="BB6" s="270" t="s">
        <v>166</v>
      </c>
      <c r="BC6" s="270" t="s">
        <v>4621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  <c r="AZ7" s="270" t="s">
        <v>4622</v>
      </c>
      <c r="BA7" s="270" t="s">
        <v>4623</v>
      </c>
      <c r="BB7" s="270" t="s">
        <v>166</v>
      </c>
      <c r="BC7" s="270" t="s">
        <v>4624</v>
      </c>
      <c r="BD7" s="270" t="s">
        <v>79</v>
      </c>
    </row>
    <row r="8" s="1" customFormat="1" ht="12" customHeight="1">
      <c r="B8" s="23"/>
      <c r="D8" s="145" t="s">
        <v>123</v>
      </c>
      <c r="L8" s="23"/>
      <c r="AZ8" s="270" t="s">
        <v>641</v>
      </c>
      <c r="BA8" s="270" t="s">
        <v>642</v>
      </c>
      <c r="BB8" s="270" t="s">
        <v>206</v>
      </c>
      <c r="BC8" s="270" t="s">
        <v>4625</v>
      </c>
      <c r="BD8" s="270" t="s">
        <v>79</v>
      </c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70" t="s">
        <v>644</v>
      </c>
      <c r="BA9" s="270" t="s">
        <v>645</v>
      </c>
      <c r="BB9" s="270" t="s">
        <v>206</v>
      </c>
      <c r="BC9" s="270" t="s">
        <v>4626</v>
      </c>
      <c r="BD9" s="270" t="s">
        <v>79</v>
      </c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4514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ROUND((SUM(BE108:BE837)),  2)</f>
        <v>0</v>
      </c>
      <c r="G35" s="41"/>
      <c r="H35" s="41"/>
      <c r="I35" s="160">
        <v>0.20999999999999999</v>
      </c>
      <c r="J35" s="159">
        <f>ROUND(((SUM(BE108:BE837))*I35),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ROUND((SUM(BF108:BF837)),  2)</f>
        <v>0</v>
      </c>
      <c r="G36" s="41"/>
      <c r="H36" s="41"/>
      <c r="I36" s="160">
        <v>0.14999999999999999</v>
      </c>
      <c r="J36" s="159">
        <f>ROUND(((SUM(BF108:BF837))*I36),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ROUND((SUM(BG108:BG837)),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ROUND((SUM(BH108:BH837)),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ROUND((SUM(BI108:BI837)),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SO10.2 -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>Ing.Josef Němeček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J110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647</v>
      </c>
      <c r="E66" s="185"/>
      <c r="F66" s="185"/>
      <c r="G66" s="185"/>
      <c r="H66" s="185"/>
      <c r="I66" s="185"/>
      <c r="J66" s="186">
        <f>J138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J206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648</v>
      </c>
      <c r="E68" s="185"/>
      <c r="F68" s="185"/>
      <c r="G68" s="185"/>
      <c r="H68" s="185"/>
      <c r="I68" s="185"/>
      <c r="J68" s="186">
        <f>J256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136</v>
      </c>
      <c r="E69" s="185"/>
      <c r="F69" s="185"/>
      <c r="G69" s="185"/>
      <c r="H69" s="185"/>
      <c r="I69" s="185"/>
      <c r="J69" s="186">
        <f>J337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137</v>
      </c>
      <c r="E70" s="185"/>
      <c r="F70" s="185"/>
      <c r="G70" s="185"/>
      <c r="H70" s="185"/>
      <c r="I70" s="185"/>
      <c r="J70" s="186">
        <f>J398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139</v>
      </c>
      <c r="E71" s="185"/>
      <c r="F71" s="185"/>
      <c r="G71" s="185"/>
      <c r="H71" s="185"/>
      <c r="I71" s="185"/>
      <c r="J71" s="186">
        <f>J445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140</v>
      </c>
      <c r="E72" s="180"/>
      <c r="F72" s="180"/>
      <c r="G72" s="180"/>
      <c r="H72" s="180"/>
      <c r="I72" s="180"/>
      <c r="J72" s="181">
        <f>J448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649</v>
      </c>
      <c r="E73" s="185"/>
      <c r="F73" s="185"/>
      <c r="G73" s="185"/>
      <c r="H73" s="185"/>
      <c r="I73" s="185"/>
      <c r="J73" s="186">
        <f>J449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652</v>
      </c>
      <c r="E74" s="185"/>
      <c r="F74" s="185"/>
      <c r="G74" s="185"/>
      <c r="H74" s="185"/>
      <c r="I74" s="185"/>
      <c r="J74" s="186">
        <f>J507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4628</v>
      </c>
      <c r="E75" s="185"/>
      <c r="F75" s="185"/>
      <c r="G75" s="185"/>
      <c r="H75" s="185"/>
      <c r="I75" s="185"/>
      <c r="J75" s="186">
        <f>J536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653</v>
      </c>
      <c r="E76" s="185"/>
      <c r="F76" s="185"/>
      <c r="G76" s="185"/>
      <c r="H76" s="185"/>
      <c r="I76" s="185"/>
      <c r="J76" s="186">
        <f>J586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4629</v>
      </c>
      <c r="E77" s="185"/>
      <c r="F77" s="185"/>
      <c r="G77" s="185"/>
      <c r="H77" s="185"/>
      <c r="I77" s="185"/>
      <c r="J77" s="186">
        <f>J609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142</v>
      </c>
      <c r="E78" s="185"/>
      <c r="F78" s="185"/>
      <c r="G78" s="185"/>
      <c r="H78" s="185"/>
      <c r="I78" s="185"/>
      <c r="J78" s="186">
        <f>J619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655</v>
      </c>
      <c r="E79" s="185"/>
      <c r="F79" s="185"/>
      <c r="G79" s="185"/>
      <c r="H79" s="185"/>
      <c r="I79" s="185"/>
      <c r="J79" s="186">
        <f>J649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143</v>
      </c>
      <c r="E80" s="185"/>
      <c r="F80" s="185"/>
      <c r="G80" s="185"/>
      <c r="H80" s="185"/>
      <c r="I80" s="185"/>
      <c r="J80" s="186">
        <f>J659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656</v>
      </c>
      <c r="E81" s="185"/>
      <c r="F81" s="185"/>
      <c r="G81" s="185"/>
      <c r="H81" s="185"/>
      <c r="I81" s="185"/>
      <c r="J81" s="186">
        <f>J670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657</v>
      </c>
      <c r="E82" s="185"/>
      <c r="F82" s="185"/>
      <c r="G82" s="185"/>
      <c r="H82" s="185"/>
      <c r="I82" s="185"/>
      <c r="J82" s="186">
        <f>J757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4630</v>
      </c>
      <c r="E83" s="185"/>
      <c r="F83" s="185"/>
      <c r="G83" s="185"/>
      <c r="H83" s="185"/>
      <c r="I83" s="185"/>
      <c r="J83" s="186">
        <f>J782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4631</v>
      </c>
      <c r="E84" s="185"/>
      <c r="F84" s="185"/>
      <c r="G84" s="185"/>
      <c r="H84" s="185"/>
      <c r="I84" s="185"/>
      <c r="J84" s="186">
        <f>J800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659</v>
      </c>
      <c r="E85" s="185"/>
      <c r="F85" s="185"/>
      <c r="G85" s="185"/>
      <c r="H85" s="185"/>
      <c r="I85" s="185"/>
      <c r="J85" s="186">
        <f>J805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4632</v>
      </c>
      <c r="E86" s="180"/>
      <c r="F86" s="180"/>
      <c r="G86" s="180"/>
      <c r="H86" s="180"/>
      <c r="I86" s="180"/>
      <c r="J86" s="181">
        <f>J835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146</v>
      </c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72" t="str">
        <f>E7</f>
        <v>Stavební úpravy základní školy Žitomířská - úprava 21.10. 2024</v>
      </c>
      <c r="F96" s="35"/>
      <c r="G96" s="35"/>
      <c r="H96" s="35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" customFormat="1" ht="12" customHeight="1">
      <c r="B97" s="24"/>
      <c r="C97" s="35" t="s">
        <v>123</v>
      </c>
      <c r="D97" s="25"/>
      <c r="E97" s="25"/>
      <c r="F97" s="25"/>
      <c r="G97" s="25"/>
      <c r="H97" s="25"/>
      <c r="I97" s="25"/>
      <c r="J97" s="25"/>
      <c r="K97" s="25"/>
      <c r="L97" s="23"/>
    </row>
    <row r="98" s="2" customFormat="1" ht="16.5" customHeight="1">
      <c r="A98" s="41"/>
      <c r="B98" s="42"/>
      <c r="C98" s="43"/>
      <c r="D98" s="43"/>
      <c r="E98" s="172" t="s">
        <v>4512</v>
      </c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624</v>
      </c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72" t="str">
        <f>E11</f>
        <v>02 - SO10.2 - Stavební část</v>
      </c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21</v>
      </c>
      <c r="D102" s="43"/>
      <c r="E102" s="43"/>
      <c r="F102" s="30" t="str">
        <f>F14</f>
        <v xml:space="preserve"> Český Brod k.ú. 622737</v>
      </c>
      <c r="G102" s="43"/>
      <c r="H102" s="43"/>
      <c r="I102" s="35" t="s">
        <v>23</v>
      </c>
      <c r="J102" s="75" t="str">
        <f>IF(J14="","",J14)</f>
        <v>9. 8. 2024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5.65" customHeight="1">
      <c r="A104" s="41"/>
      <c r="B104" s="42"/>
      <c r="C104" s="35" t="s">
        <v>25</v>
      </c>
      <c r="D104" s="43"/>
      <c r="E104" s="43"/>
      <c r="F104" s="30" t="str">
        <f>E17</f>
        <v>Město Český Brod</v>
      </c>
      <c r="G104" s="43"/>
      <c r="H104" s="43"/>
      <c r="I104" s="35" t="s">
        <v>30</v>
      </c>
      <c r="J104" s="39" t="str">
        <f>E23</f>
        <v>GREBNER spol. s r.o.</v>
      </c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5" t="s">
        <v>28</v>
      </c>
      <c r="D105" s="43"/>
      <c r="E105" s="43"/>
      <c r="F105" s="30" t="str">
        <f>IF(E20="","",E20)</f>
        <v>Vyplň údaj</v>
      </c>
      <c r="G105" s="43"/>
      <c r="H105" s="43"/>
      <c r="I105" s="35" t="s">
        <v>32</v>
      </c>
      <c r="J105" s="39" t="str">
        <f>E26</f>
        <v>Ing.Josef Němeček</v>
      </c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0.32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1" customFormat="1" ht="29.28" customHeight="1">
      <c r="A107" s="188"/>
      <c r="B107" s="189"/>
      <c r="C107" s="190" t="s">
        <v>147</v>
      </c>
      <c r="D107" s="191" t="s">
        <v>54</v>
      </c>
      <c r="E107" s="191" t="s">
        <v>50</v>
      </c>
      <c r="F107" s="191" t="s">
        <v>51</v>
      </c>
      <c r="G107" s="191" t="s">
        <v>148</v>
      </c>
      <c r="H107" s="191" t="s">
        <v>149</v>
      </c>
      <c r="I107" s="191" t="s">
        <v>150</v>
      </c>
      <c r="J107" s="191" t="s">
        <v>131</v>
      </c>
      <c r="K107" s="192" t="s">
        <v>151</v>
      </c>
      <c r="L107" s="193"/>
      <c r="M107" s="95" t="s">
        <v>19</v>
      </c>
      <c r="N107" s="96" t="s">
        <v>39</v>
      </c>
      <c r="O107" s="96" t="s">
        <v>152</v>
      </c>
      <c r="P107" s="96" t="s">
        <v>153</v>
      </c>
      <c r="Q107" s="96" t="s">
        <v>154</v>
      </c>
      <c r="R107" s="96" t="s">
        <v>155</v>
      </c>
      <c r="S107" s="96" t="s">
        <v>156</v>
      </c>
      <c r="T107" s="97" t="s">
        <v>157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1"/>
      <c r="B108" s="42"/>
      <c r="C108" s="102" t="s">
        <v>158</v>
      </c>
      <c r="D108" s="43"/>
      <c r="E108" s="43"/>
      <c r="F108" s="43"/>
      <c r="G108" s="43"/>
      <c r="H108" s="43"/>
      <c r="I108" s="43"/>
      <c r="J108" s="194">
        <f>BK108</f>
        <v>0</v>
      </c>
      <c r="K108" s="43"/>
      <c r="L108" s="47"/>
      <c r="M108" s="98"/>
      <c r="N108" s="195"/>
      <c r="O108" s="99"/>
      <c r="P108" s="196">
        <f>P109+P448+P835</f>
        <v>0</v>
      </c>
      <c r="Q108" s="99"/>
      <c r="R108" s="196">
        <f>R109+R448+R835</f>
        <v>280.96497654999996</v>
      </c>
      <c r="S108" s="99"/>
      <c r="T108" s="197">
        <f>T109+T448+T835</f>
        <v>0.039334799999999996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68</v>
      </c>
      <c r="AU108" s="20" t="s">
        <v>132</v>
      </c>
      <c r="BK108" s="198">
        <f>BK109+BK448+BK835</f>
        <v>0</v>
      </c>
    </row>
    <row r="109" s="12" customFormat="1" ht="25.92" customHeight="1">
      <c r="A109" s="12"/>
      <c r="B109" s="199"/>
      <c r="C109" s="200"/>
      <c r="D109" s="201" t="s">
        <v>68</v>
      </c>
      <c r="E109" s="202" t="s">
        <v>159</v>
      </c>
      <c r="F109" s="202" t="s">
        <v>160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P110+P138+P206+P256+P337+P398+P445</f>
        <v>0</v>
      </c>
      <c r="Q109" s="207"/>
      <c r="R109" s="208">
        <f>R110+R138+R206+R256+R337+R398+R445</f>
        <v>259.98204406999997</v>
      </c>
      <c r="S109" s="207"/>
      <c r="T109" s="209">
        <f>T110+T138+T206+T256+T337+T398+T445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77</v>
      </c>
      <c r="AT109" s="211" t="s">
        <v>68</v>
      </c>
      <c r="AU109" s="211" t="s">
        <v>69</v>
      </c>
      <c r="AY109" s="210" t="s">
        <v>161</v>
      </c>
      <c r="BK109" s="212">
        <f>BK110+BK138+BK206+BK256+BK337+BK398+BK445</f>
        <v>0</v>
      </c>
    </row>
    <row r="110" s="12" customFormat="1" ht="22.8" customHeight="1">
      <c r="A110" s="12"/>
      <c r="B110" s="199"/>
      <c r="C110" s="200"/>
      <c r="D110" s="201" t="s">
        <v>68</v>
      </c>
      <c r="E110" s="213" t="s">
        <v>77</v>
      </c>
      <c r="F110" s="213" t="s">
        <v>162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SUM(P111:P137)</f>
        <v>0</v>
      </c>
      <c r="Q110" s="207"/>
      <c r="R110" s="208">
        <f>SUM(R111:R137)</f>
        <v>0</v>
      </c>
      <c r="S110" s="207"/>
      <c r="T110" s="209">
        <f>SUM(T111:T137)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77</v>
      </c>
      <c r="AT110" s="211" t="s">
        <v>68</v>
      </c>
      <c r="AU110" s="211" t="s">
        <v>77</v>
      </c>
      <c r="AY110" s="210" t="s">
        <v>161</v>
      </c>
      <c r="BK110" s="212">
        <f>SUM(BK111:BK137)</f>
        <v>0</v>
      </c>
    </row>
    <row r="111" s="2" customFormat="1" ht="24.15" customHeight="1">
      <c r="A111" s="41"/>
      <c r="B111" s="42"/>
      <c r="C111" s="215" t="s">
        <v>77</v>
      </c>
      <c r="D111" s="215" t="s">
        <v>163</v>
      </c>
      <c r="E111" s="216" t="s">
        <v>663</v>
      </c>
      <c r="F111" s="217" t="s">
        <v>664</v>
      </c>
      <c r="G111" s="218" t="s">
        <v>206</v>
      </c>
      <c r="H111" s="219">
        <v>57.119999999999997</v>
      </c>
      <c r="I111" s="220"/>
      <c r="J111" s="221">
        <f>ROUND(I111*H111,2)</f>
        <v>0</v>
      </c>
      <c r="K111" s="217" t="s">
        <v>167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4633</v>
      </c>
    </row>
    <row r="112" s="2" customFormat="1">
      <c r="A112" s="41"/>
      <c r="B112" s="42"/>
      <c r="C112" s="43"/>
      <c r="D112" s="228" t="s">
        <v>170</v>
      </c>
      <c r="E112" s="43"/>
      <c r="F112" s="229" t="s">
        <v>666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170</v>
      </c>
      <c r="AU112" s="20" t="s">
        <v>79</v>
      </c>
    </row>
    <row r="113" s="13" customFormat="1">
      <c r="A113" s="13"/>
      <c r="B113" s="235"/>
      <c r="C113" s="236"/>
      <c r="D113" s="233" t="s">
        <v>178</v>
      </c>
      <c r="E113" s="237" t="s">
        <v>19</v>
      </c>
      <c r="F113" s="238" t="s">
        <v>4634</v>
      </c>
      <c r="G113" s="236"/>
      <c r="H113" s="239">
        <v>57.119999999999997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178</v>
      </c>
      <c r="AU113" s="245" t="s">
        <v>79</v>
      </c>
      <c r="AV113" s="13" t="s">
        <v>79</v>
      </c>
      <c r="AW113" s="13" t="s">
        <v>31</v>
      </c>
      <c r="AX113" s="13" t="s">
        <v>69</v>
      </c>
      <c r="AY113" s="245" t="s">
        <v>161</v>
      </c>
    </row>
    <row r="114" s="15" customFormat="1">
      <c r="A114" s="15"/>
      <c r="B114" s="256"/>
      <c r="C114" s="257"/>
      <c r="D114" s="233" t="s">
        <v>178</v>
      </c>
      <c r="E114" s="258" t="s">
        <v>641</v>
      </c>
      <c r="F114" s="259" t="s">
        <v>221</v>
      </c>
      <c r="G114" s="257"/>
      <c r="H114" s="260">
        <v>57.119999999999997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178</v>
      </c>
      <c r="AU114" s="266" t="s">
        <v>79</v>
      </c>
      <c r="AV114" s="15" t="s">
        <v>168</v>
      </c>
      <c r="AW114" s="15" t="s">
        <v>31</v>
      </c>
      <c r="AX114" s="15" t="s">
        <v>77</v>
      </c>
      <c r="AY114" s="266" t="s">
        <v>161</v>
      </c>
    </row>
    <row r="115" s="2" customFormat="1" ht="37.8" customHeight="1">
      <c r="A115" s="41"/>
      <c r="B115" s="42"/>
      <c r="C115" s="215" t="s">
        <v>79</v>
      </c>
      <c r="D115" s="215" t="s">
        <v>163</v>
      </c>
      <c r="E115" s="216" t="s">
        <v>204</v>
      </c>
      <c r="F115" s="217" t="s">
        <v>205</v>
      </c>
      <c r="G115" s="218" t="s">
        <v>206</v>
      </c>
      <c r="H115" s="219">
        <v>78.369</v>
      </c>
      <c r="I115" s="220"/>
      <c r="J115" s="221">
        <f>ROUND(I115*H115,2)</f>
        <v>0</v>
      </c>
      <c r="K115" s="217" t="s">
        <v>167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4635</v>
      </c>
    </row>
    <row r="116" s="2" customFormat="1">
      <c r="A116" s="41"/>
      <c r="B116" s="42"/>
      <c r="C116" s="43"/>
      <c r="D116" s="228" t="s">
        <v>170</v>
      </c>
      <c r="E116" s="43"/>
      <c r="F116" s="229" t="s">
        <v>208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170</v>
      </c>
      <c r="AU116" s="20" t="s">
        <v>79</v>
      </c>
    </row>
    <row r="117" s="13" customFormat="1">
      <c r="A117" s="13"/>
      <c r="B117" s="235"/>
      <c r="C117" s="236"/>
      <c r="D117" s="233" t="s">
        <v>178</v>
      </c>
      <c r="E117" s="237" t="s">
        <v>19</v>
      </c>
      <c r="F117" s="238" t="s">
        <v>4636</v>
      </c>
      <c r="G117" s="236"/>
      <c r="H117" s="239">
        <v>78.369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178</v>
      </c>
      <c r="AU117" s="245" t="s">
        <v>79</v>
      </c>
      <c r="AV117" s="13" t="s">
        <v>79</v>
      </c>
      <c r="AW117" s="13" t="s">
        <v>31</v>
      </c>
      <c r="AX117" s="13" t="s">
        <v>77</v>
      </c>
      <c r="AY117" s="245" t="s">
        <v>161</v>
      </c>
    </row>
    <row r="118" s="2" customFormat="1" ht="37.8" customHeight="1">
      <c r="A118" s="41"/>
      <c r="B118" s="42"/>
      <c r="C118" s="215" t="s">
        <v>180</v>
      </c>
      <c r="D118" s="215" t="s">
        <v>163</v>
      </c>
      <c r="E118" s="216" t="s">
        <v>4637</v>
      </c>
      <c r="F118" s="217" t="s">
        <v>4638</v>
      </c>
      <c r="G118" s="218" t="s">
        <v>206</v>
      </c>
      <c r="H118" s="219">
        <v>35.871000000000002</v>
      </c>
      <c r="I118" s="220"/>
      <c r="J118" s="221">
        <f>ROUND(I118*H118,2)</f>
        <v>0</v>
      </c>
      <c r="K118" s="217" t="s">
        <v>167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4639</v>
      </c>
    </row>
    <row r="119" s="2" customFormat="1">
      <c r="A119" s="41"/>
      <c r="B119" s="42"/>
      <c r="C119" s="43"/>
      <c r="D119" s="228" t="s">
        <v>170</v>
      </c>
      <c r="E119" s="43"/>
      <c r="F119" s="229" t="s">
        <v>4640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170</v>
      </c>
      <c r="AU119" s="20" t="s">
        <v>79</v>
      </c>
    </row>
    <row r="120" s="13" customFormat="1">
      <c r="A120" s="13"/>
      <c r="B120" s="235"/>
      <c r="C120" s="236"/>
      <c r="D120" s="233" t="s">
        <v>178</v>
      </c>
      <c r="E120" s="237" t="s">
        <v>19</v>
      </c>
      <c r="F120" s="238" t="s">
        <v>4641</v>
      </c>
      <c r="G120" s="236"/>
      <c r="H120" s="239">
        <v>35.871000000000002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178</v>
      </c>
      <c r="AU120" s="245" t="s">
        <v>79</v>
      </c>
      <c r="AV120" s="13" t="s">
        <v>79</v>
      </c>
      <c r="AW120" s="13" t="s">
        <v>31</v>
      </c>
      <c r="AX120" s="13" t="s">
        <v>77</v>
      </c>
      <c r="AY120" s="245" t="s">
        <v>161</v>
      </c>
    </row>
    <row r="121" s="2" customFormat="1" ht="37.8" customHeight="1">
      <c r="A121" s="41"/>
      <c r="B121" s="42"/>
      <c r="C121" s="215" t="s">
        <v>168</v>
      </c>
      <c r="D121" s="215" t="s">
        <v>163</v>
      </c>
      <c r="E121" s="216" t="s">
        <v>4642</v>
      </c>
      <c r="F121" s="217" t="s">
        <v>4643</v>
      </c>
      <c r="G121" s="218" t="s">
        <v>206</v>
      </c>
      <c r="H121" s="219">
        <v>179.35499999999999</v>
      </c>
      <c r="I121" s="220"/>
      <c r="J121" s="221">
        <f>ROUND(I121*H121,2)</f>
        <v>0</v>
      </c>
      <c r="K121" s="217" t="s">
        <v>167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4644</v>
      </c>
    </row>
    <row r="122" s="2" customFormat="1">
      <c r="A122" s="41"/>
      <c r="B122" s="42"/>
      <c r="C122" s="43"/>
      <c r="D122" s="228" t="s">
        <v>170</v>
      </c>
      <c r="E122" s="43"/>
      <c r="F122" s="229" t="s">
        <v>4645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170</v>
      </c>
      <c r="AU122" s="20" t="s">
        <v>79</v>
      </c>
    </row>
    <row r="123" s="2" customFormat="1">
      <c r="A123" s="41"/>
      <c r="B123" s="42"/>
      <c r="C123" s="43"/>
      <c r="D123" s="233" t="s">
        <v>176</v>
      </c>
      <c r="E123" s="43"/>
      <c r="F123" s="234" t="s">
        <v>4646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176</v>
      </c>
      <c r="AU123" s="20" t="s">
        <v>79</v>
      </c>
    </row>
    <row r="124" s="13" customFormat="1">
      <c r="A124" s="13"/>
      <c r="B124" s="235"/>
      <c r="C124" s="236"/>
      <c r="D124" s="233" t="s">
        <v>178</v>
      </c>
      <c r="E124" s="236"/>
      <c r="F124" s="238" t="s">
        <v>4647</v>
      </c>
      <c r="G124" s="236"/>
      <c r="H124" s="239">
        <v>179.35499999999999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178</v>
      </c>
      <c r="AU124" s="245" t="s">
        <v>79</v>
      </c>
      <c r="AV124" s="13" t="s">
        <v>79</v>
      </c>
      <c r="AW124" s="13" t="s">
        <v>4</v>
      </c>
      <c r="AX124" s="13" t="s">
        <v>77</v>
      </c>
      <c r="AY124" s="245" t="s">
        <v>161</v>
      </c>
    </row>
    <row r="125" s="2" customFormat="1" ht="24.15" customHeight="1">
      <c r="A125" s="41"/>
      <c r="B125" s="42"/>
      <c r="C125" s="215" t="s">
        <v>192</v>
      </c>
      <c r="D125" s="215" t="s">
        <v>163</v>
      </c>
      <c r="E125" s="216" t="s">
        <v>681</v>
      </c>
      <c r="F125" s="217" t="s">
        <v>682</v>
      </c>
      <c r="G125" s="218" t="s">
        <v>206</v>
      </c>
      <c r="H125" s="219">
        <v>57.119999999999997</v>
      </c>
      <c r="I125" s="220"/>
      <c r="J125" s="221">
        <f>ROUND(I125*H125,2)</f>
        <v>0</v>
      </c>
      <c r="K125" s="217" t="s">
        <v>167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4648</v>
      </c>
    </row>
    <row r="126" s="2" customFormat="1">
      <c r="A126" s="41"/>
      <c r="B126" s="42"/>
      <c r="C126" s="43"/>
      <c r="D126" s="228" t="s">
        <v>170</v>
      </c>
      <c r="E126" s="43"/>
      <c r="F126" s="229" t="s">
        <v>684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170</v>
      </c>
      <c r="AU126" s="20" t="s">
        <v>79</v>
      </c>
    </row>
    <row r="127" s="13" customFormat="1">
      <c r="A127" s="13"/>
      <c r="B127" s="235"/>
      <c r="C127" s="236"/>
      <c r="D127" s="233" t="s">
        <v>178</v>
      </c>
      <c r="E127" s="237" t="s">
        <v>19</v>
      </c>
      <c r="F127" s="238" t="s">
        <v>685</v>
      </c>
      <c r="G127" s="236"/>
      <c r="H127" s="239">
        <v>57.119999999999997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31</v>
      </c>
      <c r="AX127" s="13" t="s">
        <v>77</v>
      </c>
      <c r="AY127" s="245" t="s">
        <v>161</v>
      </c>
    </row>
    <row r="128" s="2" customFormat="1" ht="24.15" customHeight="1">
      <c r="A128" s="41"/>
      <c r="B128" s="42"/>
      <c r="C128" s="215" t="s">
        <v>197</v>
      </c>
      <c r="D128" s="215" t="s">
        <v>163</v>
      </c>
      <c r="E128" s="216" t="s">
        <v>686</v>
      </c>
      <c r="F128" s="217" t="s">
        <v>501</v>
      </c>
      <c r="G128" s="218" t="s">
        <v>214</v>
      </c>
      <c r="H128" s="219">
        <v>64.567999999999998</v>
      </c>
      <c r="I128" s="220"/>
      <c r="J128" s="221">
        <f>ROUND(I128*H128,2)</f>
        <v>0</v>
      </c>
      <c r="K128" s="217" t="s">
        <v>167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4649</v>
      </c>
    </row>
    <row r="129" s="2" customFormat="1">
      <c r="A129" s="41"/>
      <c r="B129" s="42"/>
      <c r="C129" s="43"/>
      <c r="D129" s="228" t="s">
        <v>170</v>
      </c>
      <c r="E129" s="43"/>
      <c r="F129" s="229" t="s">
        <v>688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170</v>
      </c>
      <c r="AU129" s="20" t="s">
        <v>79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4650</v>
      </c>
      <c r="G130" s="236"/>
      <c r="H130" s="239">
        <v>35.871000000000002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77</v>
      </c>
      <c r="AY130" s="245" t="s">
        <v>161</v>
      </c>
    </row>
    <row r="131" s="13" customFormat="1">
      <c r="A131" s="13"/>
      <c r="B131" s="235"/>
      <c r="C131" s="236"/>
      <c r="D131" s="233" t="s">
        <v>178</v>
      </c>
      <c r="E131" s="236"/>
      <c r="F131" s="238" t="s">
        <v>4651</v>
      </c>
      <c r="G131" s="236"/>
      <c r="H131" s="239">
        <v>64.567999999999998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178</v>
      </c>
      <c r="AU131" s="245" t="s">
        <v>79</v>
      </c>
      <c r="AV131" s="13" t="s">
        <v>79</v>
      </c>
      <c r="AW131" s="13" t="s">
        <v>4</v>
      </c>
      <c r="AX131" s="13" t="s">
        <v>77</v>
      </c>
      <c r="AY131" s="245" t="s">
        <v>161</v>
      </c>
    </row>
    <row r="132" s="2" customFormat="1" ht="24.15" customHeight="1">
      <c r="A132" s="41"/>
      <c r="B132" s="42"/>
      <c r="C132" s="215" t="s">
        <v>203</v>
      </c>
      <c r="D132" s="215" t="s">
        <v>163</v>
      </c>
      <c r="E132" s="216" t="s">
        <v>691</v>
      </c>
      <c r="F132" s="217" t="s">
        <v>692</v>
      </c>
      <c r="G132" s="218" t="s">
        <v>206</v>
      </c>
      <c r="H132" s="219">
        <v>21.248999999999999</v>
      </c>
      <c r="I132" s="220"/>
      <c r="J132" s="221">
        <f>ROUND(I132*H132,2)</f>
        <v>0</v>
      </c>
      <c r="K132" s="217" t="s">
        <v>167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4652</v>
      </c>
    </row>
    <row r="133" s="2" customFormat="1">
      <c r="A133" s="41"/>
      <c r="B133" s="42"/>
      <c r="C133" s="43"/>
      <c r="D133" s="228" t="s">
        <v>170</v>
      </c>
      <c r="E133" s="43"/>
      <c r="F133" s="229" t="s">
        <v>694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170</v>
      </c>
      <c r="AU133" s="20" t="s">
        <v>79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695</v>
      </c>
      <c r="G134" s="236"/>
      <c r="H134" s="239">
        <v>57.119999999999997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3" customFormat="1">
      <c r="A135" s="13"/>
      <c r="B135" s="235"/>
      <c r="C135" s="236"/>
      <c r="D135" s="233" t="s">
        <v>178</v>
      </c>
      <c r="E135" s="237" t="s">
        <v>19</v>
      </c>
      <c r="F135" s="238" t="s">
        <v>4653</v>
      </c>
      <c r="G135" s="236"/>
      <c r="H135" s="239">
        <v>-33.261000000000003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178</v>
      </c>
      <c r="AU135" s="245" t="s">
        <v>79</v>
      </c>
      <c r="AV135" s="13" t="s">
        <v>79</v>
      </c>
      <c r="AW135" s="13" t="s">
        <v>31</v>
      </c>
      <c r="AX135" s="13" t="s">
        <v>69</v>
      </c>
      <c r="AY135" s="245" t="s">
        <v>161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4654</v>
      </c>
      <c r="G136" s="236"/>
      <c r="H136" s="239">
        <v>-2.6099999999999999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5" customFormat="1">
      <c r="A137" s="15"/>
      <c r="B137" s="256"/>
      <c r="C137" s="257"/>
      <c r="D137" s="233" t="s">
        <v>178</v>
      </c>
      <c r="E137" s="258" t="s">
        <v>644</v>
      </c>
      <c r="F137" s="259" t="s">
        <v>221</v>
      </c>
      <c r="G137" s="257"/>
      <c r="H137" s="260">
        <v>21.248999999999999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178</v>
      </c>
      <c r="AU137" s="266" t="s">
        <v>79</v>
      </c>
      <c r="AV137" s="15" t="s">
        <v>168</v>
      </c>
      <c r="AW137" s="15" t="s">
        <v>31</v>
      </c>
      <c r="AX137" s="15" t="s">
        <v>77</v>
      </c>
      <c r="AY137" s="266" t="s">
        <v>161</v>
      </c>
    </row>
    <row r="138" s="12" customFormat="1" ht="22.8" customHeight="1">
      <c r="A138" s="12"/>
      <c r="B138" s="199"/>
      <c r="C138" s="200"/>
      <c r="D138" s="201" t="s">
        <v>68</v>
      </c>
      <c r="E138" s="213" t="s">
        <v>79</v>
      </c>
      <c r="F138" s="213" t="s">
        <v>698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SUM(P139:P205)</f>
        <v>0</v>
      </c>
      <c r="Q138" s="207"/>
      <c r="R138" s="208">
        <f>SUM(R139:R205)</f>
        <v>37.976848449999999</v>
      </c>
      <c r="S138" s="207"/>
      <c r="T138" s="209">
        <f>SUM(T139:T205)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77</v>
      </c>
      <c r="AT138" s="211" t="s">
        <v>68</v>
      </c>
      <c r="AU138" s="211" t="s">
        <v>77</v>
      </c>
      <c r="AY138" s="210" t="s">
        <v>161</v>
      </c>
      <c r="BK138" s="212">
        <f>SUM(BK139:BK205)</f>
        <v>0</v>
      </c>
    </row>
    <row r="139" s="2" customFormat="1" ht="24.15" customHeight="1">
      <c r="A139" s="41"/>
      <c r="B139" s="42"/>
      <c r="C139" s="215" t="s">
        <v>211</v>
      </c>
      <c r="D139" s="215" t="s">
        <v>163</v>
      </c>
      <c r="E139" s="216" t="s">
        <v>4655</v>
      </c>
      <c r="F139" s="217" t="s">
        <v>4656</v>
      </c>
      <c r="G139" s="218" t="s">
        <v>189</v>
      </c>
      <c r="H139" s="219">
        <v>33.5</v>
      </c>
      <c r="I139" s="220"/>
      <c r="J139" s="221">
        <f>ROUND(I139*H139,2)</f>
        <v>0</v>
      </c>
      <c r="K139" s="217" t="s">
        <v>167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0.00032000000000000003</v>
      </c>
      <c r="R139" s="224">
        <f>Q139*H139</f>
        <v>0.01072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4657</v>
      </c>
    </row>
    <row r="140" s="2" customFormat="1">
      <c r="A140" s="41"/>
      <c r="B140" s="42"/>
      <c r="C140" s="43"/>
      <c r="D140" s="228" t="s">
        <v>170</v>
      </c>
      <c r="E140" s="43"/>
      <c r="F140" s="229" t="s">
        <v>4658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170</v>
      </c>
      <c r="AU140" s="20" t="s">
        <v>79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4659</v>
      </c>
      <c r="G141" s="236"/>
      <c r="H141" s="239">
        <v>33.5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77</v>
      </c>
      <c r="AY141" s="245" t="s">
        <v>161</v>
      </c>
    </row>
    <row r="142" s="2" customFormat="1" ht="24.15" customHeight="1">
      <c r="A142" s="41"/>
      <c r="B142" s="42"/>
      <c r="C142" s="215" t="s">
        <v>222</v>
      </c>
      <c r="D142" s="215" t="s">
        <v>163</v>
      </c>
      <c r="E142" s="216" t="s">
        <v>4660</v>
      </c>
      <c r="F142" s="217" t="s">
        <v>4661</v>
      </c>
      <c r="G142" s="218" t="s">
        <v>189</v>
      </c>
      <c r="H142" s="219">
        <v>16.5</v>
      </c>
      <c r="I142" s="220"/>
      <c r="J142" s="221">
        <f>ROUND(I142*H142,2)</f>
        <v>0</v>
      </c>
      <c r="K142" s="217" t="s">
        <v>167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0.00036999999999999999</v>
      </c>
      <c r="R142" s="224">
        <f>Q142*H142</f>
        <v>0.0061050000000000002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4662</v>
      </c>
    </row>
    <row r="143" s="2" customFormat="1">
      <c r="A143" s="41"/>
      <c r="B143" s="42"/>
      <c r="C143" s="43"/>
      <c r="D143" s="228" t="s">
        <v>170</v>
      </c>
      <c r="E143" s="43"/>
      <c r="F143" s="229" t="s">
        <v>4663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170</v>
      </c>
      <c r="AU143" s="20" t="s">
        <v>79</v>
      </c>
    </row>
    <row r="144" s="13" customFormat="1">
      <c r="A144" s="13"/>
      <c r="B144" s="235"/>
      <c r="C144" s="236"/>
      <c r="D144" s="233" t="s">
        <v>178</v>
      </c>
      <c r="E144" s="237" t="s">
        <v>19</v>
      </c>
      <c r="F144" s="238" t="s">
        <v>4664</v>
      </c>
      <c r="G144" s="236"/>
      <c r="H144" s="239">
        <v>16.5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178</v>
      </c>
      <c r="AU144" s="245" t="s">
        <v>79</v>
      </c>
      <c r="AV144" s="13" t="s">
        <v>79</v>
      </c>
      <c r="AW144" s="13" t="s">
        <v>31</v>
      </c>
      <c r="AX144" s="13" t="s">
        <v>77</v>
      </c>
      <c r="AY144" s="245" t="s">
        <v>161</v>
      </c>
    </row>
    <row r="145" s="2" customFormat="1" ht="16.5" customHeight="1">
      <c r="A145" s="41"/>
      <c r="B145" s="42"/>
      <c r="C145" s="215" t="s">
        <v>237</v>
      </c>
      <c r="D145" s="215" t="s">
        <v>163</v>
      </c>
      <c r="E145" s="216" t="s">
        <v>4665</v>
      </c>
      <c r="F145" s="217" t="s">
        <v>4666</v>
      </c>
      <c r="G145" s="218" t="s">
        <v>3086</v>
      </c>
      <c r="H145" s="219">
        <v>33</v>
      </c>
      <c r="I145" s="220"/>
      <c r="J145" s="221">
        <f>ROUND(I145*H145,2)</f>
        <v>0</v>
      </c>
      <c r="K145" s="217" t="s">
        <v>167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0.00014999999999999999</v>
      </c>
      <c r="R145" s="224">
        <f>Q145*H145</f>
        <v>0.0049499999999999995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4667</v>
      </c>
    </row>
    <row r="146" s="2" customFormat="1">
      <c r="A146" s="41"/>
      <c r="B146" s="42"/>
      <c r="C146" s="43"/>
      <c r="D146" s="228" t="s">
        <v>170</v>
      </c>
      <c r="E146" s="43"/>
      <c r="F146" s="229" t="s">
        <v>4668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170</v>
      </c>
      <c r="AU146" s="20" t="s">
        <v>79</v>
      </c>
    </row>
    <row r="147" s="2" customFormat="1">
      <c r="A147" s="41"/>
      <c r="B147" s="42"/>
      <c r="C147" s="43"/>
      <c r="D147" s="233" t="s">
        <v>176</v>
      </c>
      <c r="E147" s="43"/>
      <c r="F147" s="234" t="s">
        <v>4669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176</v>
      </c>
      <c r="AU147" s="20" t="s">
        <v>79</v>
      </c>
    </row>
    <row r="148" s="2" customFormat="1" ht="16.5" customHeight="1">
      <c r="A148" s="41"/>
      <c r="B148" s="42"/>
      <c r="C148" s="271" t="s">
        <v>247</v>
      </c>
      <c r="D148" s="271" t="s">
        <v>715</v>
      </c>
      <c r="E148" s="272" t="s">
        <v>4670</v>
      </c>
      <c r="F148" s="273" t="s">
        <v>4671</v>
      </c>
      <c r="G148" s="274" t="s">
        <v>387</v>
      </c>
      <c r="H148" s="275">
        <v>11</v>
      </c>
      <c r="I148" s="276"/>
      <c r="J148" s="277">
        <f>ROUND(I148*H148,2)</f>
        <v>0</v>
      </c>
      <c r="K148" s="273" t="s">
        <v>167</v>
      </c>
      <c r="L148" s="278"/>
      <c r="M148" s="279" t="s">
        <v>19</v>
      </c>
      <c r="N148" s="280" t="s">
        <v>40</v>
      </c>
      <c r="O148" s="87"/>
      <c r="P148" s="224">
        <f>O148*H148</f>
        <v>0</v>
      </c>
      <c r="Q148" s="224">
        <v>0.0055999999999999999</v>
      </c>
      <c r="R148" s="224">
        <f>Q148*H148</f>
        <v>0.061600000000000002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715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4672</v>
      </c>
    </row>
    <row r="149" s="2" customFormat="1" ht="24.15" customHeight="1">
      <c r="A149" s="41"/>
      <c r="B149" s="42"/>
      <c r="C149" s="215" t="s">
        <v>253</v>
      </c>
      <c r="D149" s="215" t="s">
        <v>163</v>
      </c>
      <c r="E149" s="216" t="s">
        <v>4673</v>
      </c>
      <c r="F149" s="217" t="s">
        <v>4674</v>
      </c>
      <c r="G149" s="218" t="s">
        <v>189</v>
      </c>
      <c r="H149" s="219">
        <v>50</v>
      </c>
      <c r="I149" s="220"/>
      <c r="J149" s="221">
        <f>ROUND(I149*H149,2)</f>
        <v>0</v>
      </c>
      <c r="K149" s="217" t="s">
        <v>167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0.03739</v>
      </c>
      <c r="R149" s="224">
        <f>Q149*H149</f>
        <v>1.8694999999999999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4675</v>
      </c>
    </row>
    <row r="150" s="2" customFormat="1">
      <c r="A150" s="41"/>
      <c r="B150" s="42"/>
      <c r="C150" s="43"/>
      <c r="D150" s="228" t="s">
        <v>170</v>
      </c>
      <c r="E150" s="43"/>
      <c r="F150" s="229" t="s">
        <v>4676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170</v>
      </c>
      <c r="AU150" s="20" t="s">
        <v>79</v>
      </c>
    </row>
    <row r="151" s="13" customFormat="1">
      <c r="A151" s="13"/>
      <c r="B151" s="235"/>
      <c r="C151" s="236"/>
      <c r="D151" s="233" t="s">
        <v>178</v>
      </c>
      <c r="E151" s="237" t="s">
        <v>19</v>
      </c>
      <c r="F151" s="238" t="s">
        <v>4677</v>
      </c>
      <c r="G151" s="236"/>
      <c r="H151" s="239">
        <v>50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178</v>
      </c>
      <c r="AU151" s="245" t="s">
        <v>79</v>
      </c>
      <c r="AV151" s="13" t="s">
        <v>79</v>
      </c>
      <c r="AW151" s="13" t="s">
        <v>31</v>
      </c>
      <c r="AX151" s="13" t="s">
        <v>77</v>
      </c>
      <c r="AY151" s="245" t="s">
        <v>161</v>
      </c>
    </row>
    <row r="152" s="2" customFormat="1" ht="16.5" customHeight="1">
      <c r="A152" s="41"/>
      <c r="B152" s="42"/>
      <c r="C152" s="215" t="s">
        <v>262</v>
      </c>
      <c r="D152" s="215" t="s">
        <v>163</v>
      </c>
      <c r="E152" s="216" t="s">
        <v>4678</v>
      </c>
      <c r="F152" s="217" t="s">
        <v>4679</v>
      </c>
      <c r="G152" s="218" t="s">
        <v>214</v>
      </c>
      <c r="H152" s="219">
        <v>1.331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1.11381</v>
      </c>
      <c r="R152" s="224">
        <f>Q152*H152</f>
        <v>1.4824811099999999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4680</v>
      </c>
    </row>
    <row r="153" s="13" customFormat="1">
      <c r="A153" s="13"/>
      <c r="B153" s="235"/>
      <c r="C153" s="236"/>
      <c r="D153" s="233" t="s">
        <v>178</v>
      </c>
      <c r="E153" s="237" t="s">
        <v>19</v>
      </c>
      <c r="F153" s="238" t="s">
        <v>4681</v>
      </c>
      <c r="G153" s="236"/>
      <c r="H153" s="239">
        <v>1.331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178</v>
      </c>
      <c r="AU153" s="245" t="s">
        <v>79</v>
      </c>
      <c r="AV153" s="13" t="s">
        <v>79</v>
      </c>
      <c r="AW153" s="13" t="s">
        <v>31</v>
      </c>
      <c r="AX153" s="13" t="s">
        <v>77</v>
      </c>
      <c r="AY153" s="245" t="s">
        <v>161</v>
      </c>
    </row>
    <row r="154" s="2" customFormat="1" ht="16.5" customHeight="1">
      <c r="A154" s="41"/>
      <c r="B154" s="42"/>
      <c r="C154" s="215" t="s">
        <v>268</v>
      </c>
      <c r="D154" s="215" t="s">
        <v>163</v>
      </c>
      <c r="E154" s="216" t="s">
        <v>4682</v>
      </c>
      <c r="F154" s="217" t="s">
        <v>4683</v>
      </c>
      <c r="G154" s="218" t="s">
        <v>387</v>
      </c>
      <c r="H154" s="219">
        <v>11</v>
      </c>
      <c r="I154" s="220"/>
      <c r="J154" s="221">
        <f>ROUND(I154*H154,2)</f>
        <v>0</v>
      </c>
      <c r="K154" s="217" t="s">
        <v>167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0.00071000000000000002</v>
      </c>
      <c r="R154" s="224">
        <f>Q154*H154</f>
        <v>0.0078100000000000001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4684</v>
      </c>
    </row>
    <row r="155" s="2" customFormat="1">
      <c r="A155" s="41"/>
      <c r="B155" s="42"/>
      <c r="C155" s="43"/>
      <c r="D155" s="228" t="s">
        <v>170</v>
      </c>
      <c r="E155" s="43"/>
      <c r="F155" s="229" t="s">
        <v>4685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170</v>
      </c>
      <c r="AU155" s="20" t="s">
        <v>79</v>
      </c>
    </row>
    <row r="156" s="2" customFormat="1" ht="16.5" customHeight="1">
      <c r="A156" s="41"/>
      <c r="B156" s="42"/>
      <c r="C156" s="271" t="s">
        <v>8</v>
      </c>
      <c r="D156" s="271" t="s">
        <v>715</v>
      </c>
      <c r="E156" s="272" t="s">
        <v>4686</v>
      </c>
      <c r="F156" s="273" t="s">
        <v>4687</v>
      </c>
      <c r="G156" s="274" t="s">
        <v>214</v>
      </c>
      <c r="H156" s="275">
        <v>0.067000000000000004</v>
      </c>
      <c r="I156" s="276"/>
      <c r="J156" s="277">
        <f>ROUND(I156*H156,2)</f>
        <v>0</v>
      </c>
      <c r="K156" s="273" t="s">
        <v>167</v>
      </c>
      <c r="L156" s="278"/>
      <c r="M156" s="279" t="s">
        <v>19</v>
      </c>
      <c r="N156" s="280" t="s">
        <v>40</v>
      </c>
      <c r="O156" s="87"/>
      <c r="P156" s="224">
        <f>O156*H156</f>
        <v>0</v>
      </c>
      <c r="Q156" s="224">
        <v>1</v>
      </c>
      <c r="R156" s="224">
        <f>Q156*H156</f>
        <v>0.067000000000000004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715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4688</v>
      </c>
    </row>
    <row r="157" s="13" customFormat="1">
      <c r="A157" s="13"/>
      <c r="B157" s="235"/>
      <c r="C157" s="236"/>
      <c r="D157" s="233" t="s">
        <v>178</v>
      </c>
      <c r="E157" s="237" t="s">
        <v>19</v>
      </c>
      <c r="F157" s="238" t="s">
        <v>4689</v>
      </c>
      <c r="G157" s="236"/>
      <c r="H157" s="239">
        <v>0.067000000000000004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178</v>
      </c>
      <c r="AU157" s="245" t="s">
        <v>79</v>
      </c>
      <c r="AV157" s="13" t="s">
        <v>79</v>
      </c>
      <c r="AW157" s="13" t="s">
        <v>31</v>
      </c>
      <c r="AX157" s="13" t="s">
        <v>77</v>
      </c>
      <c r="AY157" s="245" t="s">
        <v>161</v>
      </c>
    </row>
    <row r="158" s="2" customFormat="1" ht="16.5" customHeight="1">
      <c r="A158" s="41"/>
      <c r="B158" s="42"/>
      <c r="C158" s="215" t="s">
        <v>279</v>
      </c>
      <c r="D158" s="215" t="s">
        <v>163</v>
      </c>
      <c r="E158" s="216" t="s">
        <v>730</v>
      </c>
      <c r="F158" s="217" t="s">
        <v>731</v>
      </c>
      <c r="G158" s="218" t="s">
        <v>206</v>
      </c>
      <c r="H158" s="219">
        <v>1.4239999999999999</v>
      </c>
      <c r="I158" s="220"/>
      <c r="J158" s="221">
        <f>ROUND(I158*H158,2)</f>
        <v>0</v>
      </c>
      <c r="K158" s="217" t="s">
        <v>167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2.3010199999999998</v>
      </c>
      <c r="R158" s="224">
        <f>Q158*H158</f>
        <v>3.2766524799999996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4690</v>
      </c>
    </row>
    <row r="159" s="2" customFormat="1">
      <c r="A159" s="41"/>
      <c r="B159" s="42"/>
      <c r="C159" s="43"/>
      <c r="D159" s="228" t="s">
        <v>170</v>
      </c>
      <c r="E159" s="43"/>
      <c r="F159" s="229" t="s">
        <v>733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170</v>
      </c>
      <c r="AU159" s="20" t="s">
        <v>79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4691</v>
      </c>
      <c r="G160" s="236"/>
      <c r="H160" s="239">
        <v>1.4239999999999999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79</v>
      </c>
      <c r="AV160" s="13" t="s">
        <v>79</v>
      </c>
      <c r="AW160" s="13" t="s">
        <v>31</v>
      </c>
      <c r="AX160" s="13" t="s">
        <v>69</v>
      </c>
      <c r="AY160" s="245" t="s">
        <v>161</v>
      </c>
    </row>
    <row r="161" s="15" customFormat="1">
      <c r="A161" s="15"/>
      <c r="B161" s="256"/>
      <c r="C161" s="257"/>
      <c r="D161" s="233" t="s">
        <v>178</v>
      </c>
      <c r="E161" s="258" t="s">
        <v>19</v>
      </c>
      <c r="F161" s="259" t="s">
        <v>221</v>
      </c>
      <c r="G161" s="257"/>
      <c r="H161" s="260">
        <v>1.4239999999999999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178</v>
      </c>
      <c r="AU161" s="266" t="s">
        <v>79</v>
      </c>
      <c r="AV161" s="15" t="s">
        <v>168</v>
      </c>
      <c r="AW161" s="15" t="s">
        <v>31</v>
      </c>
      <c r="AX161" s="15" t="s">
        <v>77</v>
      </c>
      <c r="AY161" s="266" t="s">
        <v>161</v>
      </c>
    </row>
    <row r="162" s="2" customFormat="1" ht="21.75" customHeight="1">
      <c r="A162" s="41"/>
      <c r="B162" s="42"/>
      <c r="C162" s="215" t="s">
        <v>293</v>
      </c>
      <c r="D162" s="215" t="s">
        <v>163</v>
      </c>
      <c r="E162" s="216" t="s">
        <v>4692</v>
      </c>
      <c r="F162" s="217" t="s">
        <v>4693</v>
      </c>
      <c r="G162" s="218" t="s">
        <v>206</v>
      </c>
      <c r="H162" s="219">
        <v>5.4020000000000001</v>
      </c>
      <c r="I162" s="220"/>
      <c r="J162" s="221">
        <f>ROUND(I162*H162,2)</f>
        <v>0</v>
      </c>
      <c r="K162" s="217" t="s">
        <v>167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13.515101739999999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4694</v>
      </c>
    </row>
    <row r="163" s="2" customFormat="1">
      <c r="A163" s="41"/>
      <c r="B163" s="42"/>
      <c r="C163" s="43"/>
      <c r="D163" s="228" t="s">
        <v>170</v>
      </c>
      <c r="E163" s="43"/>
      <c r="F163" s="229" t="s">
        <v>4695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170</v>
      </c>
      <c r="AU163" s="20" t="s">
        <v>79</v>
      </c>
    </row>
    <row r="164" s="13" customFormat="1">
      <c r="A164" s="13"/>
      <c r="B164" s="235"/>
      <c r="C164" s="236"/>
      <c r="D164" s="233" t="s">
        <v>178</v>
      </c>
      <c r="E164" s="237" t="s">
        <v>19</v>
      </c>
      <c r="F164" s="238" t="s">
        <v>4696</v>
      </c>
      <c r="G164" s="236"/>
      <c r="H164" s="239">
        <v>4.1139999999999999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178</v>
      </c>
      <c r="AU164" s="245" t="s">
        <v>79</v>
      </c>
      <c r="AV164" s="13" t="s">
        <v>79</v>
      </c>
      <c r="AW164" s="13" t="s">
        <v>31</v>
      </c>
      <c r="AX164" s="13" t="s">
        <v>69</v>
      </c>
      <c r="AY164" s="245" t="s">
        <v>161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4697</v>
      </c>
      <c r="G165" s="236"/>
      <c r="H165" s="239">
        <v>1.288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79</v>
      </c>
      <c r="AV165" s="13" t="s">
        <v>79</v>
      </c>
      <c r="AW165" s="13" t="s">
        <v>31</v>
      </c>
      <c r="AX165" s="13" t="s">
        <v>69</v>
      </c>
      <c r="AY165" s="245" t="s">
        <v>161</v>
      </c>
    </row>
    <row r="166" s="15" customFormat="1">
      <c r="A166" s="15"/>
      <c r="B166" s="256"/>
      <c r="C166" s="257"/>
      <c r="D166" s="233" t="s">
        <v>178</v>
      </c>
      <c r="E166" s="258" t="s">
        <v>19</v>
      </c>
      <c r="F166" s="259" t="s">
        <v>221</v>
      </c>
      <c r="G166" s="257"/>
      <c r="H166" s="260">
        <v>5.4020000000000001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178</v>
      </c>
      <c r="AU166" s="266" t="s">
        <v>79</v>
      </c>
      <c r="AV166" s="15" t="s">
        <v>168</v>
      </c>
      <c r="AW166" s="15" t="s">
        <v>31</v>
      </c>
      <c r="AX166" s="15" t="s">
        <v>77</v>
      </c>
      <c r="AY166" s="266" t="s">
        <v>161</v>
      </c>
    </row>
    <row r="167" s="2" customFormat="1" ht="16.5" customHeight="1">
      <c r="A167" s="41"/>
      <c r="B167" s="42"/>
      <c r="C167" s="215" t="s">
        <v>299</v>
      </c>
      <c r="D167" s="215" t="s">
        <v>163</v>
      </c>
      <c r="E167" s="216" t="s">
        <v>4698</v>
      </c>
      <c r="F167" s="217" t="s">
        <v>4699</v>
      </c>
      <c r="G167" s="218" t="s">
        <v>166</v>
      </c>
      <c r="H167" s="219">
        <v>9.2560000000000002</v>
      </c>
      <c r="I167" s="220"/>
      <c r="J167" s="221">
        <f>ROUND(I167*H167,2)</f>
        <v>0</v>
      </c>
      <c r="K167" s="217" t="s">
        <v>167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0.0029399999999999999</v>
      </c>
      <c r="R167" s="224">
        <f>Q167*H167</f>
        <v>0.02721264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4700</v>
      </c>
    </row>
    <row r="168" s="2" customFormat="1">
      <c r="A168" s="41"/>
      <c r="B168" s="42"/>
      <c r="C168" s="43"/>
      <c r="D168" s="228" t="s">
        <v>170</v>
      </c>
      <c r="E168" s="43"/>
      <c r="F168" s="229" t="s">
        <v>4701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170</v>
      </c>
      <c r="AU168" s="20" t="s">
        <v>79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4702</v>
      </c>
      <c r="G169" s="236"/>
      <c r="H169" s="239">
        <v>7.2160000000000002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69</v>
      </c>
      <c r="AY169" s="245" t="s">
        <v>161</v>
      </c>
    </row>
    <row r="170" s="13" customFormat="1">
      <c r="A170" s="13"/>
      <c r="B170" s="235"/>
      <c r="C170" s="236"/>
      <c r="D170" s="233" t="s">
        <v>178</v>
      </c>
      <c r="E170" s="237" t="s">
        <v>19</v>
      </c>
      <c r="F170" s="238" t="s">
        <v>4703</v>
      </c>
      <c r="G170" s="236"/>
      <c r="H170" s="239">
        <v>2.04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178</v>
      </c>
      <c r="AU170" s="245" t="s">
        <v>79</v>
      </c>
      <c r="AV170" s="13" t="s">
        <v>79</v>
      </c>
      <c r="AW170" s="13" t="s">
        <v>31</v>
      </c>
      <c r="AX170" s="13" t="s">
        <v>69</v>
      </c>
      <c r="AY170" s="245" t="s">
        <v>161</v>
      </c>
    </row>
    <row r="171" s="15" customFormat="1">
      <c r="A171" s="15"/>
      <c r="B171" s="256"/>
      <c r="C171" s="257"/>
      <c r="D171" s="233" t="s">
        <v>178</v>
      </c>
      <c r="E171" s="258" t="s">
        <v>19</v>
      </c>
      <c r="F171" s="259" t="s">
        <v>221</v>
      </c>
      <c r="G171" s="257"/>
      <c r="H171" s="260">
        <v>9.2560000000000002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178</v>
      </c>
      <c r="AU171" s="266" t="s">
        <v>79</v>
      </c>
      <c r="AV171" s="15" t="s">
        <v>168</v>
      </c>
      <c r="AW171" s="15" t="s">
        <v>31</v>
      </c>
      <c r="AX171" s="15" t="s">
        <v>77</v>
      </c>
      <c r="AY171" s="266" t="s">
        <v>161</v>
      </c>
    </row>
    <row r="172" s="2" customFormat="1" ht="16.5" customHeight="1">
      <c r="A172" s="41"/>
      <c r="B172" s="42"/>
      <c r="C172" s="215" t="s">
        <v>311</v>
      </c>
      <c r="D172" s="215" t="s">
        <v>163</v>
      </c>
      <c r="E172" s="216" t="s">
        <v>4704</v>
      </c>
      <c r="F172" s="217" t="s">
        <v>4705</v>
      </c>
      <c r="G172" s="218" t="s">
        <v>166</v>
      </c>
      <c r="H172" s="219">
        <v>9.2560000000000002</v>
      </c>
      <c r="I172" s="220"/>
      <c r="J172" s="221">
        <f>ROUND(I172*H172,2)</f>
        <v>0</v>
      </c>
      <c r="K172" s="217" t="s">
        <v>167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4706</v>
      </c>
    </row>
    <row r="173" s="2" customFormat="1">
      <c r="A173" s="41"/>
      <c r="B173" s="42"/>
      <c r="C173" s="43"/>
      <c r="D173" s="228" t="s">
        <v>170</v>
      </c>
      <c r="E173" s="43"/>
      <c r="F173" s="229" t="s">
        <v>4707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170</v>
      </c>
      <c r="AU173" s="20" t="s">
        <v>79</v>
      </c>
    </row>
    <row r="174" s="2" customFormat="1" ht="16.5" customHeight="1">
      <c r="A174" s="41"/>
      <c r="B174" s="42"/>
      <c r="C174" s="215" t="s">
        <v>317</v>
      </c>
      <c r="D174" s="215" t="s">
        <v>163</v>
      </c>
      <c r="E174" s="216" t="s">
        <v>4708</v>
      </c>
      <c r="F174" s="217" t="s">
        <v>4709</v>
      </c>
      <c r="G174" s="218" t="s">
        <v>214</v>
      </c>
      <c r="H174" s="219">
        <v>0.71299999999999997</v>
      </c>
      <c r="I174" s="220"/>
      <c r="J174" s="221">
        <f>ROUND(I174*H174,2)</f>
        <v>0</v>
      </c>
      <c r="K174" s="217" t="s">
        <v>167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1.0606199999999999</v>
      </c>
      <c r="R174" s="224">
        <f>Q174*H174</f>
        <v>0.75622205999999992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4710</v>
      </c>
    </row>
    <row r="175" s="2" customFormat="1">
      <c r="A175" s="41"/>
      <c r="B175" s="42"/>
      <c r="C175" s="43"/>
      <c r="D175" s="228" t="s">
        <v>170</v>
      </c>
      <c r="E175" s="43"/>
      <c r="F175" s="229" t="s">
        <v>4711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170</v>
      </c>
      <c r="AU175" s="20" t="s">
        <v>79</v>
      </c>
    </row>
    <row r="176" s="13" customFormat="1">
      <c r="A176" s="13"/>
      <c r="B176" s="235"/>
      <c r="C176" s="236"/>
      <c r="D176" s="233" t="s">
        <v>178</v>
      </c>
      <c r="E176" s="237" t="s">
        <v>19</v>
      </c>
      <c r="F176" s="238" t="s">
        <v>4712</v>
      </c>
      <c r="G176" s="236"/>
      <c r="H176" s="239">
        <v>0.32500000000000001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178</v>
      </c>
      <c r="AU176" s="245" t="s">
        <v>79</v>
      </c>
      <c r="AV176" s="13" t="s">
        <v>79</v>
      </c>
      <c r="AW176" s="13" t="s">
        <v>31</v>
      </c>
      <c r="AX176" s="13" t="s">
        <v>69</v>
      </c>
      <c r="AY176" s="245" t="s">
        <v>161</v>
      </c>
    </row>
    <row r="177" s="13" customFormat="1">
      <c r="A177" s="13"/>
      <c r="B177" s="235"/>
      <c r="C177" s="236"/>
      <c r="D177" s="233" t="s">
        <v>178</v>
      </c>
      <c r="E177" s="237" t="s">
        <v>19</v>
      </c>
      <c r="F177" s="238" t="s">
        <v>4713</v>
      </c>
      <c r="G177" s="236"/>
      <c r="H177" s="239">
        <v>0.26600000000000001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178</v>
      </c>
      <c r="AU177" s="245" t="s">
        <v>79</v>
      </c>
      <c r="AV177" s="13" t="s">
        <v>79</v>
      </c>
      <c r="AW177" s="13" t="s">
        <v>31</v>
      </c>
      <c r="AX177" s="13" t="s">
        <v>69</v>
      </c>
      <c r="AY177" s="245" t="s">
        <v>161</v>
      </c>
    </row>
    <row r="178" s="13" customFormat="1">
      <c r="A178" s="13"/>
      <c r="B178" s="235"/>
      <c r="C178" s="236"/>
      <c r="D178" s="233" t="s">
        <v>178</v>
      </c>
      <c r="E178" s="237" t="s">
        <v>19</v>
      </c>
      <c r="F178" s="238" t="s">
        <v>4714</v>
      </c>
      <c r="G178" s="236"/>
      <c r="H178" s="239">
        <v>0.122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178</v>
      </c>
      <c r="AU178" s="245" t="s">
        <v>79</v>
      </c>
      <c r="AV178" s="13" t="s">
        <v>79</v>
      </c>
      <c r="AW178" s="13" t="s">
        <v>31</v>
      </c>
      <c r="AX178" s="13" t="s">
        <v>69</v>
      </c>
      <c r="AY178" s="245" t="s">
        <v>161</v>
      </c>
    </row>
    <row r="179" s="15" customFormat="1">
      <c r="A179" s="15"/>
      <c r="B179" s="256"/>
      <c r="C179" s="257"/>
      <c r="D179" s="233" t="s">
        <v>178</v>
      </c>
      <c r="E179" s="258" t="s">
        <v>19</v>
      </c>
      <c r="F179" s="259" t="s">
        <v>221</v>
      </c>
      <c r="G179" s="257"/>
      <c r="H179" s="260">
        <v>0.71299999999999997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178</v>
      </c>
      <c r="AU179" s="266" t="s">
        <v>79</v>
      </c>
      <c r="AV179" s="15" t="s">
        <v>168</v>
      </c>
      <c r="AW179" s="15" t="s">
        <v>31</v>
      </c>
      <c r="AX179" s="15" t="s">
        <v>77</v>
      </c>
      <c r="AY179" s="266" t="s">
        <v>161</v>
      </c>
    </row>
    <row r="180" s="2" customFormat="1" ht="21.75" customHeight="1">
      <c r="A180" s="41"/>
      <c r="B180" s="42"/>
      <c r="C180" s="215" t="s">
        <v>7</v>
      </c>
      <c r="D180" s="215" t="s">
        <v>163</v>
      </c>
      <c r="E180" s="216" t="s">
        <v>4715</v>
      </c>
      <c r="F180" s="217" t="s">
        <v>4716</v>
      </c>
      <c r="G180" s="218" t="s">
        <v>206</v>
      </c>
      <c r="H180" s="219">
        <v>1.764</v>
      </c>
      <c r="I180" s="220"/>
      <c r="J180" s="221">
        <f>ROUND(I180*H180,2)</f>
        <v>0</v>
      </c>
      <c r="K180" s="217" t="s">
        <v>167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2.5018699999999998</v>
      </c>
      <c r="R180" s="224">
        <f>Q180*H180</f>
        <v>4.4132986799999996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4717</v>
      </c>
    </row>
    <row r="181" s="2" customFormat="1">
      <c r="A181" s="41"/>
      <c r="B181" s="42"/>
      <c r="C181" s="43"/>
      <c r="D181" s="228" t="s">
        <v>170</v>
      </c>
      <c r="E181" s="43"/>
      <c r="F181" s="229" t="s">
        <v>4718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170</v>
      </c>
      <c r="AU181" s="20" t="s">
        <v>79</v>
      </c>
    </row>
    <row r="182" s="13" customFormat="1">
      <c r="A182" s="13"/>
      <c r="B182" s="235"/>
      <c r="C182" s="236"/>
      <c r="D182" s="233" t="s">
        <v>178</v>
      </c>
      <c r="E182" s="237" t="s">
        <v>19</v>
      </c>
      <c r="F182" s="238" t="s">
        <v>4719</v>
      </c>
      <c r="G182" s="236"/>
      <c r="H182" s="239">
        <v>1.764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178</v>
      </c>
      <c r="AU182" s="245" t="s">
        <v>79</v>
      </c>
      <c r="AV182" s="13" t="s">
        <v>79</v>
      </c>
      <c r="AW182" s="13" t="s">
        <v>31</v>
      </c>
      <c r="AX182" s="13" t="s">
        <v>69</v>
      </c>
      <c r="AY182" s="245" t="s">
        <v>161</v>
      </c>
    </row>
    <row r="183" s="15" customFormat="1">
      <c r="A183" s="15"/>
      <c r="B183" s="256"/>
      <c r="C183" s="257"/>
      <c r="D183" s="233" t="s">
        <v>178</v>
      </c>
      <c r="E183" s="258" t="s">
        <v>19</v>
      </c>
      <c r="F183" s="259" t="s">
        <v>221</v>
      </c>
      <c r="G183" s="257"/>
      <c r="H183" s="260">
        <v>1.764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178</v>
      </c>
      <c r="AU183" s="266" t="s">
        <v>79</v>
      </c>
      <c r="AV183" s="15" t="s">
        <v>168</v>
      </c>
      <c r="AW183" s="15" t="s">
        <v>31</v>
      </c>
      <c r="AX183" s="15" t="s">
        <v>77</v>
      </c>
      <c r="AY183" s="266" t="s">
        <v>161</v>
      </c>
    </row>
    <row r="184" s="2" customFormat="1" ht="16.5" customHeight="1">
      <c r="A184" s="41"/>
      <c r="B184" s="42"/>
      <c r="C184" s="215" t="s">
        <v>332</v>
      </c>
      <c r="D184" s="215" t="s">
        <v>163</v>
      </c>
      <c r="E184" s="216" t="s">
        <v>750</v>
      </c>
      <c r="F184" s="217" t="s">
        <v>751</v>
      </c>
      <c r="G184" s="218" t="s">
        <v>166</v>
      </c>
      <c r="H184" s="219">
        <v>12.74</v>
      </c>
      <c r="I184" s="220"/>
      <c r="J184" s="221">
        <f>ROUND(I184*H184,2)</f>
        <v>0</v>
      </c>
      <c r="K184" s="217" t="s">
        <v>167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0.0026900000000000001</v>
      </c>
      <c r="R184" s="224">
        <f>Q184*H184</f>
        <v>0.034270600000000005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4720</v>
      </c>
    </row>
    <row r="185" s="2" customFormat="1">
      <c r="A185" s="41"/>
      <c r="B185" s="42"/>
      <c r="C185" s="43"/>
      <c r="D185" s="228" t="s">
        <v>170</v>
      </c>
      <c r="E185" s="43"/>
      <c r="F185" s="229" t="s">
        <v>753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170</v>
      </c>
      <c r="AU185" s="20" t="s">
        <v>79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4721</v>
      </c>
      <c r="G186" s="236"/>
      <c r="H186" s="239">
        <v>12.74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79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5" customFormat="1">
      <c r="A187" s="15"/>
      <c r="B187" s="256"/>
      <c r="C187" s="257"/>
      <c r="D187" s="233" t="s">
        <v>178</v>
      </c>
      <c r="E187" s="258" t="s">
        <v>19</v>
      </c>
      <c r="F187" s="259" t="s">
        <v>221</v>
      </c>
      <c r="G187" s="257"/>
      <c r="H187" s="260">
        <v>12.74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178</v>
      </c>
      <c r="AU187" s="266" t="s">
        <v>79</v>
      </c>
      <c r="AV187" s="15" t="s">
        <v>168</v>
      </c>
      <c r="AW187" s="15" t="s">
        <v>31</v>
      </c>
      <c r="AX187" s="15" t="s">
        <v>77</v>
      </c>
      <c r="AY187" s="266" t="s">
        <v>161</v>
      </c>
    </row>
    <row r="188" s="2" customFormat="1" ht="16.5" customHeight="1">
      <c r="A188" s="41"/>
      <c r="B188" s="42"/>
      <c r="C188" s="215" t="s">
        <v>337</v>
      </c>
      <c r="D188" s="215" t="s">
        <v>163</v>
      </c>
      <c r="E188" s="216" t="s">
        <v>756</v>
      </c>
      <c r="F188" s="217" t="s">
        <v>757</v>
      </c>
      <c r="G188" s="218" t="s">
        <v>166</v>
      </c>
      <c r="H188" s="219">
        <v>12.74</v>
      </c>
      <c r="I188" s="220"/>
      <c r="J188" s="221">
        <f>ROUND(I188*H188,2)</f>
        <v>0</v>
      </c>
      <c r="K188" s="217" t="s">
        <v>167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4722</v>
      </c>
    </row>
    <row r="189" s="2" customFormat="1">
      <c r="A189" s="41"/>
      <c r="B189" s="42"/>
      <c r="C189" s="43"/>
      <c r="D189" s="228" t="s">
        <v>170</v>
      </c>
      <c r="E189" s="43"/>
      <c r="F189" s="229" t="s">
        <v>759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170</v>
      </c>
      <c r="AU189" s="20" t="s">
        <v>79</v>
      </c>
    </row>
    <row r="190" s="2" customFormat="1" ht="16.5" customHeight="1">
      <c r="A190" s="41"/>
      <c r="B190" s="42"/>
      <c r="C190" s="215" t="s">
        <v>343</v>
      </c>
      <c r="D190" s="215" t="s">
        <v>163</v>
      </c>
      <c r="E190" s="216" t="s">
        <v>760</v>
      </c>
      <c r="F190" s="217" t="s">
        <v>761</v>
      </c>
      <c r="G190" s="218" t="s">
        <v>214</v>
      </c>
      <c r="H190" s="219">
        <v>0.19700000000000001</v>
      </c>
      <c r="I190" s="220"/>
      <c r="J190" s="221">
        <f>ROUND(I190*H190,2)</f>
        <v>0</v>
      </c>
      <c r="K190" s="217" t="s">
        <v>167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1.0606199999999999</v>
      </c>
      <c r="R190" s="224">
        <f>Q190*H190</f>
        <v>0.20894214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168</v>
      </c>
      <c r="AT190" s="226" t="s">
        <v>163</v>
      </c>
      <c r="AU190" s="226" t="s">
        <v>79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4723</v>
      </c>
    </row>
    <row r="191" s="2" customFormat="1">
      <c r="A191" s="41"/>
      <c r="B191" s="42"/>
      <c r="C191" s="43"/>
      <c r="D191" s="228" t="s">
        <v>170</v>
      </c>
      <c r="E191" s="43"/>
      <c r="F191" s="229" t="s">
        <v>763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170</v>
      </c>
      <c r="AU191" s="20" t="s">
        <v>79</v>
      </c>
    </row>
    <row r="192" s="13" customFormat="1">
      <c r="A192" s="13"/>
      <c r="B192" s="235"/>
      <c r="C192" s="236"/>
      <c r="D192" s="233" t="s">
        <v>178</v>
      </c>
      <c r="E192" s="237" t="s">
        <v>19</v>
      </c>
      <c r="F192" s="238" t="s">
        <v>4724</v>
      </c>
      <c r="G192" s="236"/>
      <c r="H192" s="239">
        <v>0.19700000000000001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178</v>
      </c>
      <c r="AU192" s="245" t="s">
        <v>79</v>
      </c>
      <c r="AV192" s="13" t="s">
        <v>79</v>
      </c>
      <c r="AW192" s="13" t="s">
        <v>31</v>
      </c>
      <c r="AX192" s="13" t="s">
        <v>69</v>
      </c>
      <c r="AY192" s="245" t="s">
        <v>161</v>
      </c>
    </row>
    <row r="193" s="15" customFormat="1">
      <c r="A193" s="15"/>
      <c r="B193" s="256"/>
      <c r="C193" s="257"/>
      <c r="D193" s="233" t="s">
        <v>178</v>
      </c>
      <c r="E193" s="258" t="s">
        <v>19</v>
      </c>
      <c r="F193" s="259" t="s">
        <v>221</v>
      </c>
      <c r="G193" s="257"/>
      <c r="H193" s="260">
        <v>0.19700000000000001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178</v>
      </c>
      <c r="AU193" s="266" t="s">
        <v>79</v>
      </c>
      <c r="AV193" s="15" t="s">
        <v>168</v>
      </c>
      <c r="AW193" s="15" t="s">
        <v>31</v>
      </c>
      <c r="AX193" s="15" t="s">
        <v>77</v>
      </c>
      <c r="AY193" s="266" t="s">
        <v>161</v>
      </c>
    </row>
    <row r="194" s="2" customFormat="1" ht="16.5" customHeight="1">
      <c r="A194" s="41"/>
      <c r="B194" s="42"/>
      <c r="C194" s="215" t="s">
        <v>353</v>
      </c>
      <c r="D194" s="215" t="s">
        <v>163</v>
      </c>
      <c r="E194" s="216" t="s">
        <v>4725</v>
      </c>
      <c r="F194" s="217" t="s">
        <v>4726</v>
      </c>
      <c r="G194" s="218" t="s">
        <v>206</v>
      </c>
      <c r="H194" s="219">
        <v>4.5</v>
      </c>
      <c r="I194" s="220"/>
      <c r="J194" s="221">
        <f>ROUND(I194*H194,2)</f>
        <v>0</v>
      </c>
      <c r="K194" s="217" t="s">
        <v>167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2.5018699999999998</v>
      </c>
      <c r="R194" s="224">
        <f>Q194*H194</f>
        <v>11.258414999999999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168</v>
      </c>
      <c r="AT194" s="226" t="s">
        <v>163</v>
      </c>
      <c r="AU194" s="226" t="s">
        <v>79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4727</v>
      </c>
    </row>
    <row r="195" s="2" customFormat="1">
      <c r="A195" s="41"/>
      <c r="B195" s="42"/>
      <c r="C195" s="43"/>
      <c r="D195" s="228" t="s">
        <v>170</v>
      </c>
      <c r="E195" s="43"/>
      <c r="F195" s="229" t="s">
        <v>4728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170</v>
      </c>
      <c r="AU195" s="20" t="s">
        <v>79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4729</v>
      </c>
      <c r="G196" s="236"/>
      <c r="H196" s="239">
        <v>4.5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79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5" customFormat="1">
      <c r="A197" s="15"/>
      <c r="B197" s="256"/>
      <c r="C197" s="257"/>
      <c r="D197" s="233" t="s">
        <v>178</v>
      </c>
      <c r="E197" s="258" t="s">
        <v>19</v>
      </c>
      <c r="F197" s="259" t="s">
        <v>221</v>
      </c>
      <c r="G197" s="257"/>
      <c r="H197" s="260">
        <v>4.5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178</v>
      </c>
      <c r="AU197" s="266" t="s">
        <v>79</v>
      </c>
      <c r="AV197" s="15" t="s">
        <v>168</v>
      </c>
      <c r="AW197" s="15" t="s">
        <v>31</v>
      </c>
      <c r="AX197" s="15" t="s">
        <v>77</v>
      </c>
      <c r="AY197" s="266" t="s">
        <v>161</v>
      </c>
    </row>
    <row r="198" s="2" customFormat="1" ht="16.5" customHeight="1">
      <c r="A198" s="41"/>
      <c r="B198" s="42"/>
      <c r="C198" s="215" t="s">
        <v>359</v>
      </c>
      <c r="D198" s="215" t="s">
        <v>163</v>
      </c>
      <c r="E198" s="216" t="s">
        <v>4730</v>
      </c>
      <c r="F198" s="217" t="s">
        <v>4731</v>
      </c>
      <c r="G198" s="218" t="s">
        <v>166</v>
      </c>
      <c r="H198" s="219">
        <v>45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0.0027499999999999998</v>
      </c>
      <c r="R198" s="224">
        <f>Q198*H198</f>
        <v>0.12375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4732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4733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79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4734</v>
      </c>
      <c r="G200" s="236"/>
      <c r="H200" s="239">
        <v>45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79</v>
      </c>
      <c r="AV200" s="13" t="s">
        <v>79</v>
      </c>
      <c r="AW200" s="13" t="s">
        <v>31</v>
      </c>
      <c r="AX200" s="13" t="s">
        <v>77</v>
      </c>
      <c r="AY200" s="245" t="s">
        <v>161</v>
      </c>
    </row>
    <row r="201" s="2" customFormat="1" ht="16.5" customHeight="1">
      <c r="A201" s="41"/>
      <c r="B201" s="42"/>
      <c r="C201" s="215" t="s">
        <v>368</v>
      </c>
      <c r="D201" s="215" t="s">
        <v>163</v>
      </c>
      <c r="E201" s="216" t="s">
        <v>4735</v>
      </c>
      <c r="F201" s="217" t="s">
        <v>4736</v>
      </c>
      <c r="G201" s="218" t="s">
        <v>166</v>
      </c>
      <c r="H201" s="219">
        <v>45</v>
      </c>
      <c r="I201" s="220"/>
      <c r="J201" s="221">
        <f>ROUND(I201*H201,2)</f>
        <v>0</v>
      </c>
      <c r="K201" s="217" t="s">
        <v>167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4737</v>
      </c>
    </row>
    <row r="202" s="2" customFormat="1">
      <c r="A202" s="41"/>
      <c r="B202" s="42"/>
      <c r="C202" s="43"/>
      <c r="D202" s="228" t="s">
        <v>170</v>
      </c>
      <c r="E202" s="43"/>
      <c r="F202" s="229" t="s">
        <v>4738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170</v>
      </c>
      <c r="AU202" s="20" t="s">
        <v>79</v>
      </c>
    </row>
    <row r="203" s="2" customFormat="1" ht="33" customHeight="1">
      <c r="A203" s="41"/>
      <c r="B203" s="42"/>
      <c r="C203" s="215" t="s">
        <v>375</v>
      </c>
      <c r="D203" s="215" t="s">
        <v>163</v>
      </c>
      <c r="E203" s="216" t="s">
        <v>4739</v>
      </c>
      <c r="F203" s="217" t="s">
        <v>4740</v>
      </c>
      <c r="G203" s="218" t="s">
        <v>214</v>
      </c>
      <c r="H203" s="219">
        <v>0.80500000000000005</v>
      </c>
      <c r="I203" s="220"/>
      <c r="J203" s="221">
        <f>ROUND(I203*H203,2)</f>
        <v>0</v>
      </c>
      <c r="K203" s="217" t="s">
        <v>167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1.0593999999999999</v>
      </c>
      <c r="R203" s="224">
        <f>Q203*H203</f>
        <v>0.85281699999999994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4741</v>
      </c>
    </row>
    <row r="204" s="2" customFormat="1">
      <c r="A204" s="41"/>
      <c r="B204" s="42"/>
      <c r="C204" s="43"/>
      <c r="D204" s="228" t="s">
        <v>170</v>
      </c>
      <c r="E204" s="43"/>
      <c r="F204" s="229" t="s">
        <v>4742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170</v>
      </c>
      <c r="AU204" s="20" t="s">
        <v>79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4743</v>
      </c>
      <c r="G205" s="236"/>
      <c r="H205" s="239">
        <v>0.80500000000000005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79</v>
      </c>
      <c r="AV205" s="13" t="s">
        <v>79</v>
      </c>
      <c r="AW205" s="13" t="s">
        <v>31</v>
      </c>
      <c r="AX205" s="13" t="s">
        <v>77</v>
      </c>
      <c r="AY205" s="245" t="s">
        <v>161</v>
      </c>
    </row>
    <row r="206" s="12" customFormat="1" ht="22.8" customHeight="1">
      <c r="A206" s="12"/>
      <c r="B206" s="199"/>
      <c r="C206" s="200"/>
      <c r="D206" s="201" t="s">
        <v>68</v>
      </c>
      <c r="E206" s="213" t="s">
        <v>180</v>
      </c>
      <c r="F206" s="213" t="s">
        <v>210</v>
      </c>
      <c r="G206" s="200"/>
      <c r="H206" s="200"/>
      <c r="I206" s="203"/>
      <c r="J206" s="214">
        <f>BK206</f>
        <v>0</v>
      </c>
      <c r="K206" s="200"/>
      <c r="L206" s="205"/>
      <c r="M206" s="206"/>
      <c r="N206" s="207"/>
      <c r="O206" s="207"/>
      <c r="P206" s="208">
        <f>SUM(P207:P255)</f>
        <v>0</v>
      </c>
      <c r="Q206" s="207"/>
      <c r="R206" s="208">
        <f>SUM(R207:R255)</f>
        <v>122.73298093999999</v>
      </c>
      <c r="S206" s="207"/>
      <c r="T206" s="209">
        <f>SUM(T207:T255)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77</v>
      </c>
      <c r="AT206" s="211" t="s">
        <v>68</v>
      </c>
      <c r="AU206" s="211" t="s">
        <v>77</v>
      </c>
      <c r="AY206" s="210" t="s">
        <v>161</v>
      </c>
      <c r="BK206" s="212">
        <f>SUM(BK207:BK255)</f>
        <v>0</v>
      </c>
    </row>
    <row r="207" s="2" customFormat="1" ht="24.15" customHeight="1">
      <c r="A207" s="41"/>
      <c r="B207" s="42"/>
      <c r="C207" s="215" t="s">
        <v>384</v>
      </c>
      <c r="D207" s="215" t="s">
        <v>163</v>
      </c>
      <c r="E207" s="216" t="s">
        <v>765</v>
      </c>
      <c r="F207" s="217" t="s">
        <v>766</v>
      </c>
      <c r="G207" s="218" t="s">
        <v>206</v>
      </c>
      <c r="H207" s="219">
        <v>14.16</v>
      </c>
      <c r="I207" s="220"/>
      <c r="J207" s="221">
        <f>ROUND(I207*H207,2)</f>
        <v>0</v>
      </c>
      <c r="K207" s="217" t="s">
        <v>167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1.8775</v>
      </c>
      <c r="R207" s="224">
        <f>Q207*H207</f>
        <v>26.5854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168</v>
      </c>
      <c r="AT207" s="226" t="s">
        <v>163</v>
      </c>
      <c r="AU207" s="226" t="s">
        <v>79</v>
      </c>
      <c r="AY207" s="20" t="s">
        <v>161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168</v>
      </c>
      <c r="BM207" s="226" t="s">
        <v>4744</v>
      </c>
    </row>
    <row r="208" s="2" customFormat="1">
      <c r="A208" s="41"/>
      <c r="B208" s="42"/>
      <c r="C208" s="43"/>
      <c r="D208" s="228" t="s">
        <v>170</v>
      </c>
      <c r="E208" s="43"/>
      <c r="F208" s="229" t="s">
        <v>768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170</v>
      </c>
      <c r="AU208" s="20" t="s">
        <v>79</v>
      </c>
    </row>
    <row r="209" s="14" customFormat="1">
      <c r="A209" s="14"/>
      <c r="B209" s="246"/>
      <c r="C209" s="247"/>
      <c r="D209" s="233" t="s">
        <v>178</v>
      </c>
      <c r="E209" s="248" t="s">
        <v>19</v>
      </c>
      <c r="F209" s="249" t="s">
        <v>769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178</v>
      </c>
      <c r="AU209" s="255" t="s">
        <v>79</v>
      </c>
      <c r="AV209" s="14" t="s">
        <v>77</v>
      </c>
      <c r="AW209" s="14" t="s">
        <v>31</v>
      </c>
      <c r="AX209" s="14" t="s">
        <v>69</v>
      </c>
      <c r="AY209" s="255" t="s">
        <v>161</v>
      </c>
    </row>
    <row r="210" s="13" customFormat="1">
      <c r="A210" s="13"/>
      <c r="B210" s="235"/>
      <c r="C210" s="236"/>
      <c r="D210" s="233" t="s">
        <v>178</v>
      </c>
      <c r="E210" s="237" t="s">
        <v>19</v>
      </c>
      <c r="F210" s="238" t="s">
        <v>4745</v>
      </c>
      <c r="G210" s="236"/>
      <c r="H210" s="239">
        <v>0.52000000000000002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178</v>
      </c>
      <c r="AU210" s="245" t="s">
        <v>79</v>
      </c>
      <c r="AV210" s="13" t="s">
        <v>79</v>
      </c>
      <c r="AW210" s="13" t="s">
        <v>31</v>
      </c>
      <c r="AX210" s="13" t="s">
        <v>69</v>
      </c>
      <c r="AY210" s="245" t="s">
        <v>161</v>
      </c>
    </row>
    <row r="211" s="14" customFormat="1">
      <c r="A211" s="14"/>
      <c r="B211" s="246"/>
      <c r="C211" s="247"/>
      <c r="D211" s="233" t="s">
        <v>178</v>
      </c>
      <c r="E211" s="248" t="s">
        <v>19</v>
      </c>
      <c r="F211" s="249" t="s">
        <v>305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178</v>
      </c>
      <c r="AU211" s="255" t="s">
        <v>79</v>
      </c>
      <c r="AV211" s="14" t="s">
        <v>77</v>
      </c>
      <c r="AW211" s="14" t="s">
        <v>31</v>
      </c>
      <c r="AX211" s="14" t="s">
        <v>69</v>
      </c>
      <c r="AY211" s="255" t="s">
        <v>161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4746</v>
      </c>
      <c r="G212" s="236"/>
      <c r="H212" s="239">
        <v>3.649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69</v>
      </c>
      <c r="AY212" s="245" t="s">
        <v>161</v>
      </c>
    </row>
    <row r="213" s="14" customFormat="1">
      <c r="A213" s="14"/>
      <c r="B213" s="246"/>
      <c r="C213" s="247"/>
      <c r="D213" s="233" t="s">
        <v>178</v>
      </c>
      <c r="E213" s="248" t="s">
        <v>19</v>
      </c>
      <c r="F213" s="249" t="s">
        <v>307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178</v>
      </c>
      <c r="AU213" s="255" t="s">
        <v>79</v>
      </c>
      <c r="AV213" s="14" t="s">
        <v>77</v>
      </c>
      <c r="AW213" s="14" t="s">
        <v>31</v>
      </c>
      <c r="AX213" s="14" t="s">
        <v>69</v>
      </c>
      <c r="AY213" s="255" t="s">
        <v>161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4747</v>
      </c>
      <c r="G214" s="236"/>
      <c r="H214" s="239">
        <v>4.0229999999999997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79</v>
      </c>
      <c r="AV214" s="13" t="s">
        <v>79</v>
      </c>
      <c r="AW214" s="13" t="s">
        <v>31</v>
      </c>
      <c r="AX214" s="13" t="s">
        <v>69</v>
      </c>
      <c r="AY214" s="245" t="s">
        <v>161</v>
      </c>
    </row>
    <row r="215" s="14" customFormat="1">
      <c r="A215" s="14"/>
      <c r="B215" s="246"/>
      <c r="C215" s="247"/>
      <c r="D215" s="233" t="s">
        <v>178</v>
      </c>
      <c r="E215" s="248" t="s">
        <v>19</v>
      </c>
      <c r="F215" s="249" t="s">
        <v>309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178</v>
      </c>
      <c r="AU215" s="255" t="s">
        <v>79</v>
      </c>
      <c r="AV215" s="14" t="s">
        <v>77</v>
      </c>
      <c r="AW215" s="14" t="s">
        <v>31</v>
      </c>
      <c r="AX215" s="14" t="s">
        <v>69</v>
      </c>
      <c r="AY215" s="255" t="s">
        <v>161</v>
      </c>
    </row>
    <row r="216" s="13" customFormat="1">
      <c r="A216" s="13"/>
      <c r="B216" s="235"/>
      <c r="C216" s="236"/>
      <c r="D216" s="233" t="s">
        <v>178</v>
      </c>
      <c r="E216" s="237" t="s">
        <v>19</v>
      </c>
      <c r="F216" s="238" t="s">
        <v>4748</v>
      </c>
      <c r="G216" s="236"/>
      <c r="H216" s="239">
        <v>5.968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178</v>
      </c>
      <c r="AU216" s="245" t="s">
        <v>79</v>
      </c>
      <c r="AV216" s="13" t="s">
        <v>79</v>
      </c>
      <c r="AW216" s="13" t="s">
        <v>31</v>
      </c>
      <c r="AX216" s="13" t="s">
        <v>69</v>
      </c>
      <c r="AY216" s="245" t="s">
        <v>161</v>
      </c>
    </row>
    <row r="217" s="15" customFormat="1">
      <c r="A217" s="15"/>
      <c r="B217" s="256"/>
      <c r="C217" s="257"/>
      <c r="D217" s="233" t="s">
        <v>178</v>
      </c>
      <c r="E217" s="258" t="s">
        <v>19</v>
      </c>
      <c r="F217" s="259" t="s">
        <v>221</v>
      </c>
      <c r="G217" s="257"/>
      <c r="H217" s="260">
        <v>14.16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178</v>
      </c>
      <c r="AU217" s="266" t="s">
        <v>79</v>
      </c>
      <c r="AV217" s="15" t="s">
        <v>168</v>
      </c>
      <c r="AW217" s="15" t="s">
        <v>31</v>
      </c>
      <c r="AX217" s="15" t="s">
        <v>77</v>
      </c>
      <c r="AY217" s="266" t="s">
        <v>161</v>
      </c>
    </row>
    <row r="218" s="2" customFormat="1" ht="21.75" customHeight="1">
      <c r="A218" s="41"/>
      <c r="B218" s="42"/>
      <c r="C218" s="215" t="s">
        <v>391</v>
      </c>
      <c r="D218" s="215" t="s">
        <v>163</v>
      </c>
      <c r="E218" s="216" t="s">
        <v>4749</v>
      </c>
      <c r="F218" s="217" t="s">
        <v>4750</v>
      </c>
      <c r="G218" s="218" t="s">
        <v>206</v>
      </c>
      <c r="H218" s="219">
        <v>27.469000000000001</v>
      </c>
      <c r="I218" s="220"/>
      <c r="J218" s="221">
        <f>ROUND(I218*H218,2)</f>
        <v>0</v>
      </c>
      <c r="K218" s="217" t="s">
        <v>167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2.5018699999999998</v>
      </c>
      <c r="R218" s="224">
        <f>Q218*H218</f>
        <v>68.723867029999994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79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4751</v>
      </c>
    </row>
    <row r="219" s="2" customFormat="1">
      <c r="A219" s="41"/>
      <c r="B219" s="42"/>
      <c r="C219" s="43"/>
      <c r="D219" s="228" t="s">
        <v>170</v>
      </c>
      <c r="E219" s="43"/>
      <c r="F219" s="229" t="s">
        <v>4752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170</v>
      </c>
      <c r="AU219" s="20" t="s">
        <v>79</v>
      </c>
    </row>
    <row r="220" s="13" customFormat="1">
      <c r="A220" s="13"/>
      <c r="B220" s="235"/>
      <c r="C220" s="236"/>
      <c r="D220" s="233" t="s">
        <v>178</v>
      </c>
      <c r="E220" s="237" t="s">
        <v>19</v>
      </c>
      <c r="F220" s="238" t="s">
        <v>4753</v>
      </c>
      <c r="G220" s="236"/>
      <c r="H220" s="239">
        <v>26.399999999999999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178</v>
      </c>
      <c r="AU220" s="245" t="s">
        <v>79</v>
      </c>
      <c r="AV220" s="13" t="s">
        <v>79</v>
      </c>
      <c r="AW220" s="13" t="s">
        <v>31</v>
      </c>
      <c r="AX220" s="13" t="s">
        <v>69</v>
      </c>
      <c r="AY220" s="245" t="s">
        <v>161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4754</v>
      </c>
      <c r="G221" s="236"/>
      <c r="H221" s="239">
        <v>1.069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69</v>
      </c>
      <c r="AY221" s="245" t="s">
        <v>161</v>
      </c>
    </row>
    <row r="222" s="15" customFormat="1">
      <c r="A222" s="15"/>
      <c r="B222" s="256"/>
      <c r="C222" s="257"/>
      <c r="D222" s="233" t="s">
        <v>178</v>
      </c>
      <c r="E222" s="258" t="s">
        <v>19</v>
      </c>
      <c r="F222" s="259" t="s">
        <v>221</v>
      </c>
      <c r="G222" s="257"/>
      <c r="H222" s="260">
        <v>27.469000000000001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178</v>
      </c>
      <c r="AU222" s="266" t="s">
        <v>79</v>
      </c>
      <c r="AV222" s="15" t="s">
        <v>168</v>
      </c>
      <c r="AW222" s="15" t="s">
        <v>31</v>
      </c>
      <c r="AX222" s="15" t="s">
        <v>77</v>
      </c>
      <c r="AY222" s="266" t="s">
        <v>161</v>
      </c>
    </row>
    <row r="223" s="2" customFormat="1" ht="16.5" customHeight="1">
      <c r="A223" s="41"/>
      <c r="B223" s="42"/>
      <c r="C223" s="215" t="s">
        <v>397</v>
      </c>
      <c r="D223" s="215" t="s">
        <v>163</v>
      </c>
      <c r="E223" s="216" t="s">
        <v>4755</v>
      </c>
      <c r="F223" s="217" t="s">
        <v>4756</v>
      </c>
      <c r="G223" s="218" t="s">
        <v>166</v>
      </c>
      <c r="H223" s="219">
        <v>362.93000000000001</v>
      </c>
      <c r="I223" s="220"/>
      <c r="J223" s="221">
        <f>ROUND(I223*H223,2)</f>
        <v>0</v>
      </c>
      <c r="K223" s="217" t="s">
        <v>167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0.00313</v>
      </c>
      <c r="R223" s="224">
        <f>Q223*H223</f>
        <v>1.1359709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168</v>
      </c>
      <c r="AT223" s="226" t="s">
        <v>163</v>
      </c>
      <c r="AU223" s="226" t="s">
        <v>79</v>
      </c>
      <c r="AY223" s="20" t="s">
        <v>161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168</v>
      </c>
      <c r="BM223" s="226" t="s">
        <v>4757</v>
      </c>
    </row>
    <row r="224" s="2" customFormat="1">
      <c r="A224" s="41"/>
      <c r="B224" s="42"/>
      <c r="C224" s="43"/>
      <c r="D224" s="228" t="s">
        <v>170</v>
      </c>
      <c r="E224" s="43"/>
      <c r="F224" s="229" t="s">
        <v>4758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170</v>
      </c>
      <c r="AU224" s="20" t="s">
        <v>79</v>
      </c>
    </row>
    <row r="225" s="13" customFormat="1">
      <c r="A225" s="13"/>
      <c r="B225" s="235"/>
      <c r="C225" s="236"/>
      <c r="D225" s="233" t="s">
        <v>178</v>
      </c>
      <c r="E225" s="237" t="s">
        <v>19</v>
      </c>
      <c r="F225" s="238" t="s">
        <v>4759</v>
      </c>
      <c r="G225" s="236"/>
      <c r="H225" s="239">
        <v>348.68000000000001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178</v>
      </c>
      <c r="AU225" s="245" t="s">
        <v>79</v>
      </c>
      <c r="AV225" s="13" t="s">
        <v>79</v>
      </c>
      <c r="AW225" s="13" t="s">
        <v>31</v>
      </c>
      <c r="AX225" s="13" t="s">
        <v>69</v>
      </c>
      <c r="AY225" s="245" t="s">
        <v>161</v>
      </c>
    </row>
    <row r="226" s="13" customFormat="1">
      <c r="A226" s="13"/>
      <c r="B226" s="235"/>
      <c r="C226" s="236"/>
      <c r="D226" s="233" t="s">
        <v>178</v>
      </c>
      <c r="E226" s="237" t="s">
        <v>19</v>
      </c>
      <c r="F226" s="238" t="s">
        <v>4760</v>
      </c>
      <c r="G226" s="236"/>
      <c r="H226" s="239">
        <v>14.25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178</v>
      </c>
      <c r="AU226" s="245" t="s">
        <v>79</v>
      </c>
      <c r="AV226" s="13" t="s">
        <v>79</v>
      </c>
      <c r="AW226" s="13" t="s">
        <v>31</v>
      </c>
      <c r="AX226" s="13" t="s">
        <v>69</v>
      </c>
      <c r="AY226" s="245" t="s">
        <v>161</v>
      </c>
    </row>
    <row r="227" s="15" customFormat="1">
      <c r="A227" s="15"/>
      <c r="B227" s="256"/>
      <c r="C227" s="257"/>
      <c r="D227" s="233" t="s">
        <v>178</v>
      </c>
      <c r="E227" s="258" t="s">
        <v>19</v>
      </c>
      <c r="F227" s="259" t="s">
        <v>221</v>
      </c>
      <c r="G227" s="257"/>
      <c r="H227" s="260">
        <v>362.93000000000001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178</v>
      </c>
      <c r="AU227" s="266" t="s">
        <v>79</v>
      </c>
      <c r="AV227" s="15" t="s">
        <v>168</v>
      </c>
      <c r="AW227" s="15" t="s">
        <v>31</v>
      </c>
      <c r="AX227" s="15" t="s">
        <v>77</v>
      </c>
      <c r="AY227" s="266" t="s">
        <v>161</v>
      </c>
    </row>
    <row r="228" s="2" customFormat="1" ht="16.5" customHeight="1">
      <c r="A228" s="41"/>
      <c r="B228" s="42"/>
      <c r="C228" s="215" t="s">
        <v>406</v>
      </c>
      <c r="D228" s="215" t="s">
        <v>163</v>
      </c>
      <c r="E228" s="216" t="s">
        <v>4761</v>
      </c>
      <c r="F228" s="217" t="s">
        <v>4762</v>
      </c>
      <c r="G228" s="218" t="s">
        <v>166</v>
      </c>
      <c r="H228" s="219">
        <v>362.93000000000001</v>
      </c>
      <c r="I228" s="220"/>
      <c r="J228" s="221">
        <f>ROUND(I228*H228,2)</f>
        <v>0</v>
      </c>
      <c r="K228" s="217" t="s">
        <v>167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168</v>
      </c>
      <c r="AT228" s="226" t="s">
        <v>163</v>
      </c>
      <c r="AU228" s="226" t="s">
        <v>79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4763</v>
      </c>
    </row>
    <row r="229" s="2" customFormat="1">
      <c r="A229" s="41"/>
      <c r="B229" s="42"/>
      <c r="C229" s="43"/>
      <c r="D229" s="228" t="s">
        <v>170</v>
      </c>
      <c r="E229" s="43"/>
      <c r="F229" s="229" t="s">
        <v>4764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170</v>
      </c>
      <c r="AU229" s="20" t="s">
        <v>79</v>
      </c>
    </row>
    <row r="230" s="2" customFormat="1" ht="24.15" customHeight="1">
      <c r="A230" s="41"/>
      <c r="B230" s="42"/>
      <c r="C230" s="215" t="s">
        <v>412</v>
      </c>
      <c r="D230" s="215" t="s">
        <v>163</v>
      </c>
      <c r="E230" s="216" t="s">
        <v>797</v>
      </c>
      <c r="F230" s="217" t="s">
        <v>798</v>
      </c>
      <c r="G230" s="218" t="s">
        <v>214</v>
      </c>
      <c r="H230" s="219">
        <v>1.8839999999999999</v>
      </c>
      <c r="I230" s="220"/>
      <c r="J230" s="221">
        <f>ROUND(I230*H230,2)</f>
        <v>0</v>
      </c>
      <c r="K230" s="217" t="s">
        <v>167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1.04922</v>
      </c>
      <c r="R230" s="224">
        <f>Q230*H230</f>
        <v>1.9767304800000001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79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4765</v>
      </c>
    </row>
    <row r="231" s="2" customFormat="1">
      <c r="A231" s="41"/>
      <c r="B231" s="42"/>
      <c r="C231" s="43"/>
      <c r="D231" s="228" t="s">
        <v>170</v>
      </c>
      <c r="E231" s="43"/>
      <c r="F231" s="229" t="s">
        <v>800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170</v>
      </c>
      <c r="AU231" s="20" t="s">
        <v>79</v>
      </c>
    </row>
    <row r="232" s="13" customFormat="1">
      <c r="A232" s="13"/>
      <c r="B232" s="235"/>
      <c r="C232" s="236"/>
      <c r="D232" s="233" t="s">
        <v>178</v>
      </c>
      <c r="E232" s="237" t="s">
        <v>19</v>
      </c>
      <c r="F232" s="238" t="s">
        <v>4766</v>
      </c>
      <c r="G232" s="236"/>
      <c r="H232" s="239">
        <v>1.742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178</v>
      </c>
      <c r="AU232" s="245" t="s">
        <v>79</v>
      </c>
      <c r="AV232" s="13" t="s">
        <v>79</v>
      </c>
      <c r="AW232" s="13" t="s">
        <v>31</v>
      </c>
      <c r="AX232" s="13" t="s">
        <v>69</v>
      </c>
      <c r="AY232" s="245" t="s">
        <v>161</v>
      </c>
    </row>
    <row r="233" s="13" customFormat="1">
      <c r="A233" s="13"/>
      <c r="B233" s="235"/>
      <c r="C233" s="236"/>
      <c r="D233" s="233" t="s">
        <v>178</v>
      </c>
      <c r="E233" s="237" t="s">
        <v>19</v>
      </c>
      <c r="F233" s="238" t="s">
        <v>4767</v>
      </c>
      <c r="G233" s="236"/>
      <c r="H233" s="239">
        <v>0.14199999999999999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178</v>
      </c>
      <c r="AU233" s="245" t="s">
        <v>79</v>
      </c>
      <c r="AV233" s="13" t="s">
        <v>79</v>
      </c>
      <c r="AW233" s="13" t="s">
        <v>31</v>
      </c>
      <c r="AX233" s="13" t="s">
        <v>69</v>
      </c>
      <c r="AY233" s="245" t="s">
        <v>161</v>
      </c>
    </row>
    <row r="234" s="15" customFormat="1">
      <c r="A234" s="15"/>
      <c r="B234" s="256"/>
      <c r="C234" s="257"/>
      <c r="D234" s="233" t="s">
        <v>178</v>
      </c>
      <c r="E234" s="258" t="s">
        <v>19</v>
      </c>
      <c r="F234" s="259" t="s">
        <v>221</v>
      </c>
      <c r="G234" s="257"/>
      <c r="H234" s="260">
        <v>1.8839999999999999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178</v>
      </c>
      <c r="AU234" s="266" t="s">
        <v>79</v>
      </c>
      <c r="AV234" s="15" t="s">
        <v>168</v>
      </c>
      <c r="AW234" s="15" t="s">
        <v>31</v>
      </c>
      <c r="AX234" s="15" t="s">
        <v>77</v>
      </c>
      <c r="AY234" s="266" t="s">
        <v>161</v>
      </c>
    </row>
    <row r="235" s="2" customFormat="1" ht="24.15" customHeight="1">
      <c r="A235" s="41"/>
      <c r="B235" s="42"/>
      <c r="C235" s="215" t="s">
        <v>421</v>
      </c>
      <c r="D235" s="215" t="s">
        <v>163</v>
      </c>
      <c r="E235" s="216" t="s">
        <v>4768</v>
      </c>
      <c r="F235" s="217" t="s">
        <v>4769</v>
      </c>
      <c r="G235" s="218" t="s">
        <v>206</v>
      </c>
      <c r="H235" s="219">
        <v>9.1229999999999993</v>
      </c>
      <c r="I235" s="220"/>
      <c r="J235" s="221">
        <f>ROUND(I235*H235,2)</f>
        <v>0</v>
      </c>
      <c r="K235" s="217" t="s">
        <v>167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2.5018699999999998</v>
      </c>
      <c r="R235" s="224">
        <f>Q235*H235</f>
        <v>22.824560009999995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168</v>
      </c>
      <c r="AT235" s="226" t="s">
        <v>163</v>
      </c>
      <c r="AU235" s="226" t="s">
        <v>79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4770</v>
      </c>
    </row>
    <row r="236" s="2" customFormat="1">
      <c r="A236" s="41"/>
      <c r="B236" s="42"/>
      <c r="C236" s="43"/>
      <c r="D236" s="228" t="s">
        <v>170</v>
      </c>
      <c r="E236" s="43"/>
      <c r="F236" s="229" t="s">
        <v>4771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170</v>
      </c>
      <c r="AU236" s="20" t="s">
        <v>79</v>
      </c>
    </row>
    <row r="237" s="14" customFormat="1">
      <c r="A237" s="14"/>
      <c r="B237" s="246"/>
      <c r="C237" s="247"/>
      <c r="D237" s="233" t="s">
        <v>178</v>
      </c>
      <c r="E237" s="248" t="s">
        <v>19</v>
      </c>
      <c r="F237" s="249" t="s">
        <v>4772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178</v>
      </c>
      <c r="AU237" s="255" t="s">
        <v>79</v>
      </c>
      <c r="AV237" s="14" t="s">
        <v>77</v>
      </c>
      <c r="AW237" s="14" t="s">
        <v>31</v>
      </c>
      <c r="AX237" s="14" t="s">
        <v>69</v>
      </c>
      <c r="AY237" s="25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4773</v>
      </c>
      <c r="G238" s="236"/>
      <c r="H238" s="239">
        <v>2.25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79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3" customFormat="1">
      <c r="A239" s="13"/>
      <c r="B239" s="235"/>
      <c r="C239" s="236"/>
      <c r="D239" s="233" t="s">
        <v>178</v>
      </c>
      <c r="E239" s="237" t="s">
        <v>19</v>
      </c>
      <c r="F239" s="238" t="s">
        <v>4774</v>
      </c>
      <c r="G239" s="236"/>
      <c r="H239" s="239">
        <v>2.6099999999999999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178</v>
      </c>
      <c r="AU239" s="245" t="s">
        <v>79</v>
      </c>
      <c r="AV239" s="13" t="s">
        <v>79</v>
      </c>
      <c r="AW239" s="13" t="s">
        <v>31</v>
      </c>
      <c r="AX239" s="13" t="s">
        <v>69</v>
      </c>
      <c r="AY239" s="245" t="s">
        <v>161</v>
      </c>
    </row>
    <row r="240" s="13" customFormat="1">
      <c r="A240" s="13"/>
      <c r="B240" s="235"/>
      <c r="C240" s="236"/>
      <c r="D240" s="233" t="s">
        <v>178</v>
      </c>
      <c r="E240" s="237" t="s">
        <v>19</v>
      </c>
      <c r="F240" s="238" t="s">
        <v>4775</v>
      </c>
      <c r="G240" s="236"/>
      <c r="H240" s="239">
        <v>4.2629999999999999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178</v>
      </c>
      <c r="AU240" s="245" t="s">
        <v>79</v>
      </c>
      <c r="AV240" s="13" t="s">
        <v>79</v>
      </c>
      <c r="AW240" s="13" t="s">
        <v>31</v>
      </c>
      <c r="AX240" s="13" t="s">
        <v>69</v>
      </c>
      <c r="AY240" s="245" t="s">
        <v>161</v>
      </c>
    </row>
    <row r="241" s="15" customFormat="1">
      <c r="A241" s="15"/>
      <c r="B241" s="256"/>
      <c r="C241" s="257"/>
      <c r="D241" s="233" t="s">
        <v>178</v>
      </c>
      <c r="E241" s="258" t="s">
        <v>19</v>
      </c>
      <c r="F241" s="259" t="s">
        <v>221</v>
      </c>
      <c r="G241" s="257"/>
      <c r="H241" s="260">
        <v>9.1229999999999993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178</v>
      </c>
      <c r="AU241" s="266" t="s">
        <v>79</v>
      </c>
      <c r="AV241" s="15" t="s">
        <v>168</v>
      </c>
      <c r="AW241" s="15" t="s">
        <v>31</v>
      </c>
      <c r="AX241" s="15" t="s">
        <v>77</v>
      </c>
      <c r="AY241" s="266" t="s">
        <v>161</v>
      </c>
    </row>
    <row r="242" s="2" customFormat="1" ht="24.15" customHeight="1">
      <c r="A242" s="41"/>
      <c r="B242" s="42"/>
      <c r="C242" s="215" t="s">
        <v>427</v>
      </c>
      <c r="D242" s="215" t="s">
        <v>163</v>
      </c>
      <c r="E242" s="216" t="s">
        <v>4776</v>
      </c>
      <c r="F242" s="217" t="s">
        <v>4777</v>
      </c>
      <c r="G242" s="218" t="s">
        <v>166</v>
      </c>
      <c r="H242" s="219">
        <v>110.62000000000001</v>
      </c>
      <c r="I242" s="220"/>
      <c r="J242" s="221">
        <f>ROUND(I242*H242,2)</f>
        <v>0</v>
      </c>
      <c r="K242" s="217" t="s">
        <v>167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0.0024399999999999999</v>
      </c>
      <c r="R242" s="224">
        <f>Q242*H242</f>
        <v>0.26991280000000001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79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4778</v>
      </c>
    </row>
    <row r="243" s="2" customFormat="1">
      <c r="A243" s="41"/>
      <c r="B243" s="42"/>
      <c r="C243" s="43"/>
      <c r="D243" s="228" t="s">
        <v>170</v>
      </c>
      <c r="E243" s="43"/>
      <c r="F243" s="229" t="s">
        <v>4779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170</v>
      </c>
      <c r="AU243" s="20" t="s">
        <v>79</v>
      </c>
    </row>
    <row r="244" s="13" customFormat="1">
      <c r="A244" s="13"/>
      <c r="B244" s="235"/>
      <c r="C244" s="236"/>
      <c r="D244" s="233" t="s">
        <v>178</v>
      </c>
      <c r="E244" s="237" t="s">
        <v>19</v>
      </c>
      <c r="F244" s="238" t="s">
        <v>4780</v>
      </c>
      <c r="G244" s="236"/>
      <c r="H244" s="239">
        <v>30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178</v>
      </c>
      <c r="AU244" s="245" t="s">
        <v>79</v>
      </c>
      <c r="AV244" s="13" t="s">
        <v>79</v>
      </c>
      <c r="AW244" s="13" t="s">
        <v>31</v>
      </c>
      <c r="AX244" s="13" t="s">
        <v>69</v>
      </c>
      <c r="AY244" s="245" t="s">
        <v>161</v>
      </c>
    </row>
    <row r="245" s="13" customFormat="1">
      <c r="A245" s="13"/>
      <c r="B245" s="235"/>
      <c r="C245" s="236"/>
      <c r="D245" s="233" t="s">
        <v>178</v>
      </c>
      <c r="E245" s="237" t="s">
        <v>19</v>
      </c>
      <c r="F245" s="238" t="s">
        <v>4781</v>
      </c>
      <c r="G245" s="236"/>
      <c r="H245" s="239">
        <v>34.799999999999997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178</v>
      </c>
      <c r="AU245" s="245" t="s">
        <v>79</v>
      </c>
      <c r="AV245" s="13" t="s">
        <v>79</v>
      </c>
      <c r="AW245" s="13" t="s">
        <v>31</v>
      </c>
      <c r="AX245" s="13" t="s">
        <v>69</v>
      </c>
      <c r="AY245" s="245" t="s">
        <v>161</v>
      </c>
    </row>
    <row r="246" s="13" customFormat="1">
      <c r="A246" s="13"/>
      <c r="B246" s="235"/>
      <c r="C246" s="236"/>
      <c r="D246" s="233" t="s">
        <v>178</v>
      </c>
      <c r="E246" s="237" t="s">
        <v>19</v>
      </c>
      <c r="F246" s="238" t="s">
        <v>4782</v>
      </c>
      <c r="G246" s="236"/>
      <c r="H246" s="239">
        <v>45.82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178</v>
      </c>
      <c r="AU246" s="245" t="s">
        <v>79</v>
      </c>
      <c r="AV246" s="13" t="s">
        <v>79</v>
      </c>
      <c r="AW246" s="13" t="s">
        <v>31</v>
      </c>
      <c r="AX246" s="13" t="s">
        <v>69</v>
      </c>
      <c r="AY246" s="245" t="s">
        <v>161</v>
      </c>
    </row>
    <row r="247" s="15" customFormat="1">
      <c r="A247" s="15"/>
      <c r="B247" s="256"/>
      <c r="C247" s="257"/>
      <c r="D247" s="233" t="s">
        <v>178</v>
      </c>
      <c r="E247" s="258" t="s">
        <v>19</v>
      </c>
      <c r="F247" s="259" t="s">
        <v>221</v>
      </c>
      <c r="G247" s="257"/>
      <c r="H247" s="260">
        <v>110.62000000000001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178</v>
      </c>
      <c r="AU247" s="266" t="s">
        <v>79</v>
      </c>
      <c r="AV247" s="15" t="s">
        <v>168</v>
      </c>
      <c r="AW247" s="15" t="s">
        <v>31</v>
      </c>
      <c r="AX247" s="15" t="s">
        <v>77</v>
      </c>
      <c r="AY247" s="266" t="s">
        <v>161</v>
      </c>
    </row>
    <row r="248" s="2" customFormat="1" ht="24.15" customHeight="1">
      <c r="A248" s="41"/>
      <c r="B248" s="42"/>
      <c r="C248" s="215" t="s">
        <v>433</v>
      </c>
      <c r="D248" s="215" t="s">
        <v>163</v>
      </c>
      <c r="E248" s="216" t="s">
        <v>4783</v>
      </c>
      <c r="F248" s="217" t="s">
        <v>4784</v>
      </c>
      <c r="G248" s="218" t="s">
        <v>166</v>
      </c>
      <c r="H248" s="219">
        <v>110.62000000000001</v>
      </c>
      <c r="I248" s="220"/>
      <c r="J248" s="221">
        <f>ROUND(I248*H248,2)</f>
        <v>0</v>
      </c>
      <c r="K248" s="217" t="s">
        <v>167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168</v>
      </c>
      <c r="AT248" s="226" t="s">
        <v>163</v>
      </c>
      <c r="AU248" s="226" t="s">
        <v>79</v>
      </c>
      <c r="AY248" s="20" t="s">
        <v>161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168</v>
      </c>
      <c r="BM248" s="226" t="s">
        <v>4785</v>
      </c>
    </row>
    <row r="249" s="2" customFormat="1">
      <c r="A249" s="41"/>
      <c r="B249" s="42"/>
      <c r="C249" s="43"/>
      <c r="D249" s="228" t="s">
        <v>170</v>
      </c>
      <c r="E249" s="43"/>
      <c r="F249" s="229" t="s">
        <v>4786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170</v>
      </c>
      <c r="AU249" s="20" t="s">
        <v>79</v>
      </c>
    </row>
    <row r="250" s="2" customFormat="1" ht="24.15" customHeight="1">
      <c r="A250" s="41"/>
      <c r="B250" s="42"/>
      <c r="C250" s="215" t="s">
        <v>440</v>
      </c>
      <c r="D250" s="215" t="s">
        <v>163</v>
      </c>
      <c r="E250" s="216" t="s">
        <v>4787</v>
      </c>
      <c r="F250" s="217" t="s">
        <v>4788</v>
      </c>
      <c r="G250" s="218" t="s">
        <v>214</v>
      </c>
      <c r="H250" s="219">
        <v>1.1559999999999999</v>
      </c>
      <c r="I250" s="220"/>
      <c r="J250" s="221">
        <f>ROUND(I250*H250,2)</f>
        <v>0</v>
      </c>
      <c r="K250" s="217" t="s">
        <v>167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1.05237</v>
      </c>
      <c r="R250" s="224">
        <f>Q250*H250</f>
        <v>1.2165397199999999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168</v>
      </c>
      <c r="AT250" s="226" t="s">
        <v>163</v>
      </c>
      <c r="AU250" s="226" t="s">
        <v>79</v>
      </c>
      <c r="AY250" s="20" t="s">
        <v>161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168</v>
      </c>
      <c r="BM250" s="226" t="s">
        <v>4789</v>
      </c>
    </row>
    <row r="251" s="2" customFormat="1">
      <c r="A251" s="41"/>
      <c r="B251" s="42"/>
      <c r="C251" s="43"/>
      <c r="D251" s="228" t="s">
        <v>170</v>
      </c>
      <c r="E251" s="43"/>
      <c r="F251" s="229" t="s">
        <v>4790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170</v>
      </c>
      <c r="AU251" s="20" t="s">
        <v>79</v>
      </c>
    </row>
    <row r="252" s="13" customFormat="1">
      <c r="A252" s="13"/>
      <c r="B252" s="235"/>
      <c r="C252" s="236"/>
      <c r="D252" s="233" t="s">
        <v>178</v>
      </c>
      <c r="E252" s="237" t="s">
        <v>19</v>
      </c>
      <c r="F252" s="238" t="s">
        <v>4791</v>
      </c>
      <c r="G252" s="236"/>
      <c r="H252" s="239">
        <v>0.34200000000000003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178</v>
      </c>
      <c r="AU252" s="245" t="s">
        <v>79</v>
      </c>
      <c r="AV252" s="13" t="s">
        <v>79</v>
      </c>
      <c r="AW252" s="13" t="s">
        <v>31</v>
      </c>
      <c r="AX252" s="13" t="s">
        <v>69</v>
      </c>
      <c r="AY252" s="245" t="s">
        <v>161</v>
      </c>
    </row>
    <row r="253" s="13" customFormat="1">
      <c r="A253" s="13"/>
      <c r="B253" s="235"/>
      <c r="C253" s="236"/>
      <c r="D253" s="233" t="s">
        <v>178</v>
      </c>
      <c r="E253" s="237" t="s">
        <v>19</v>
      </c>
      <c r="F253" s="238" t="s">
        <v>4792</v>
      </c>
      <c r="G253" s="236"/>
      <c r="H253" s="239">
        <v>0.40000000000000002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178</v>
      </c>
      <c r="AU253" s="245" t="s">
        <v>79</v>
      </c>
      <c r="AV253" s="13" t="s">
        <v>79</v>
      </c>
      <c r="AW253" s="13" t="s">
        <v>31</v>
      </c>
      <c r="AX253" s="13" t="s">
        <v>69</v>
      </c>
      <c r="AY253" s="245" t="s">
        <v>161</v>
      </c>
    </row>
    <row r="254" s="13" customFormat="1">
      <c r="A254" s="13"/>
      <c r="B254" s="235"/>
      <c r="C254" s="236"/>
      <c r="D254" s="233" t="s">
        <v>178</v>
      </c>
      <c r="E254" s="237" t="s">
        <v>19</v>
      </c>
      <c r="F254" s="238" t="s">
        <v>4793</v>
      </c>
      <c r="G254" s="236"/>
      <c r="H254" s="239">
        <v>0.41399999999999998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178</v>
      </c>
      <c r="AU254" s="245" t="s">
        <v>79</v>
      </c>
      <c r="AV254" s="13" t="s">
        <v>79</v>
      </c>
      <c r="AW254" s="13" t="s">
        <v>31</v>
      </c>
      <c r="AX254" s="13" t="s">
        <v>69</v>
      </c>
      <c r="AY254" s="245" t="s">
        <v>161</v>
      </c>
    </row>
    <row r="255" s="15" customFormat="1">
      <c r="A255" s="15"/>
      <c r="B255" s="256"/>
      <c r="C255" s="257"/>
      <c r="D255" s="233" t="s">
        <v>178</v>
      </c>
      <c r="E255" s="258" t="s">
        <v>19</v>
      </c>
      <c r="F255" s="259" t="s">
        <v>221</v>
      </c>
      <c r="G255" s="257"/>
      <c r="H255" s="260">
        <v>1.1559999999999999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178</v>
      </c>
      <c r="AU255" s="266" t="s">
        <v>79</v>
      </c>
      <c r="AV255" s="15" t="s">
        <v>168</v>
      </c>
      <c r="AW255" s="15" t="s">
        <v>31</v>
      </c>
      <c r="AX255" s="15" t="s">
        <v>77</v>
      </c>
      <c r="AY255" s="266" t="s">
        <v>161</v>
      </c>
    </row>
    <row r="256" s="12" customFormat="1" ht="22.8" customHeight="1">
      <c r="A256" s="12"/>
      <c r="B256" s="199"/>
      <c r="C256" s="200"/>
      <c r="D256" s="201" t="s">
        <v>68</v>
      </c>
      <c r="E256" s="213" t="s">
        <v>168</v>
      </c>
      <c r="F256" s="213" t="s">
        <v>830</v>
      </c>
      <c r="G256" s="200"/>
      <c r="H256" s="200"/>
      <c r="I256" s="203"/>
      <c r="J256" s="214">
        <f>BK256</f>
        <v>0</v>
      </c>
      <c r="K256" s="200"/>
      <c r="L256" s="205"/>
      <c r="M256" s="206"/>
      <c r="N256" s="207"/>
      <c r="O256" s="207"/>
      <c r="P256" s="208">
        <f>SUM(P257:P336)</f>
        <v>0</v>
      </c>
      <c r="Q256" s="207"/>
      <c r="R256" s="208">
        <f>SUM(R257:R336)</f>
        <v>73.469788230000006</v>
      </c>
      <c r="S256" s="207"/>
      <c r="T256" s="209">
        <f>SUM(T257:T336)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0" t="s">
        <v>77</v>
      </c>
      <c r="AT256" s="211" t="s">
        <v>68</v>
      </c>
      <c r="AU256" s="211" t="s">
        <v>77</v>
      </c>
      <c r="AY256" s="210" t="s">
        <v>161</v>
      </c>
      <c r="BK256" s="212">
        <f>SUM(BK257:BK336)</f>
        <v>0</v>
      </c>
    </row>
    <row r="257" s="2" customFormat="1" ht="24.15" customHeight="1">
      <c r="A257" s="41"/>
      <c r="B257" s="42"/>
      <c r="C257" s="215" t="s">
        <v>447</v>
      </c>
      <c r="D257" s="215" t="s">
        <v>163</v>
      </c>
      <c r="E257" s="216" t="s">
        <v>4794</v>
      </c>
      <c r="F257" s="217" t="s">
        <v>4795</v>
      </c>
      <c r="G257" s="218" t="s">
        <v>206</v>
      </c>
      <c r="H257" s="219">
        <v>14.523999999999999</v>
      </c>
      <c r="I257" s="220"/>
      <c r="J257" s="221">
        <f>ROUND(I257*H257,2)</f>
        <v>0</v>
      </c>
      <c r="K257" s="217" t="s">
        <v>167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2.5020099999999998</v>
      </c>
      <c r="R257" s="224">
        <f>Q257*H257</f>
        <v>36.339193239999993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168</v>
      </c>
      <c r="AT257" s="226" t="s">
        <v>163</v>
      </c>
      <c r="AU257" s="226" t="s">
        <v>79</v>
      </c>
      <c r="AY257" s="20" t="s">
        <v>161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168</v>
      </c>
      <c r="BM257" s="226" t="s">
        <v>4796</v>
      </c>
    </row>
    <row r="258" s="2" customFormat="1">
      <c r="A258" s="41"/>
      <c r="B258" s="42"/>
      <c r="C258" s="43"/>
      <c r="D258" s="228" t="s">
        <v>170</v>
      </c>
      <c r="E258" s="43"/>
      <c r="F258" s="229" t="s">
        <v>4797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170</v>
      </c>
      <c r="AU258" s="20" t="s">
        <v>79</v>
      </c>
    </row>
    <row r="259" s="13" customFormat="1">
      <c r="A259" s="13"/>
      <c r="B259" s="235"/>
      <c r="C259" s="236"/>
      <c r="D259" s="233" t="s">
        <v>178</v>
      </c>
      <c r="E259" s="237" t="s">
        <v>19</v>
      </c>
      <c r="F259" s="238" t="s">
        <v>4798</v>
      </c>
      <c r="G259" s="236"/>
      <c r="H259" s="239">
        <v>6.2969999999999997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178</v>
      </c>
      <c r="AU259" s="245" t="s">
        <v>79</v>
      </c>
      <c r="AV259" s="13" t="s">
        <v>79</v>
      </c>
      <c r="AW259" s="13" t="s">
        <v>31</v>
      </c>
      <c r="AX259" s="13" t="s">
        <v>69</v>
      </c>
      <c r="AY259" s="245" t="s">
        <v>161</v>
      </c>
    </row>
    <row r="260" s="13" customFormat="1">
      <c r="A260" s="13"/>
      <c r="B260" s="235"/>
      <c r="C260" s="236"/>
      <c r="D260" s="233" t="s">
        <v>178</v>
      </c>
      <c r="E260" s="237" t="s">
        <v>19</v>
      </c>
      <c r="F260" s="238" t="s">
        <v>4799</v>
      </c>
      <c r="G260" s="236"/>
      <c r="H260" s="239">
        <v>3.6000000000000001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178</v>
      </c>
      <c r="AU260" s="245" t="s">
        <v>79</v>
      </c>
      <c r="AV260" s="13" t="s">
        <v>79</v>
      </c>
      <c r="AW260" s="13" t="s">
        <v>31</v>
      </c>
      <c r="AX260" s="13" t="s">
        <v>69</v>
      </c>
      <c r="AY260" s="245" t="s">
        <v>161</v>
      </c>
    </row>
    <row r="261" s="13" customFormat="1">
      <c r="A261" s="13"/>
      <c r="B261" s="235"/>
      <c r="C261" s="236"/>
      <c r="D261" s="233" t="s">
        <v>178</v>
      </c>
      <c r="E261" s="237" t="s">
        <v>19</v>
      </c>
      <c r="F261" s="238" t="s">
        <v>4800</v>
      </c>
      <c r="G261" s="236"/>
      <c r="H261" s="239">
        <v>1.3799999999999999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178</v>
      </c>
      <c r="AU261" s="245" t="s">
        <v>79</v>
      </c>
      <c r="AV261" s="13" t="s">
        <v>79</v>
      </c>
      <c r="AW261" s="13" t="s">
        <v>31</v>
      </c>
      <c r="AX261" s="13" t="s">
        <v>69</v>
      </c>
      <c r="AY261" s="245" t="s">
        <v>161</v>
      </c>
    </row>
    <row r="262" s="13" customFormat="1">
      <c r="A262" s="13"/>
      <c r="B262" s="235"/>
      <c r="C262" s="236"/>
      <c r="D262" s="233" t="s">
        <v>178</v>
      </c>
      <c r="E262" s="237" t="s">
        <v>19</v>
      </c>
      <c r="F262" s="238" t="s">
        <v>4801</v>
      </c>
      <c r="G262" s="236"/>
      <c r="H262" s="239">
        <v>1.1499999999999999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178</v>
      </c>
      <c r="AU262" s="245" t="s">
        <v>79</v>
      </c>
      <c r="AV262" s="13" t="s">
        <v>79</v>
      </c>
      <c r="AW262" s="13" t="s">
        <v>31</v>
      </c>
      <c r="AX262" s="13" t="s">
        <v>69</v>
      </c>
      <c r="AY262" s="245" t="s">
        <v>161</v>
      </c>
    </row>
    <row r="263" s="13" customFormat="1">
      <c r="A263" s="13"/>
      <c r="B263" s="235"/>
      <c r="C263" s="236"/>
      <c r="D263" s="233" t="s">
        <v>178</v>
      </c>
      <c r="E263" s="237" t="s">
        <v>19</v>
      </c>
      <c r="F263" s="238" t="s">
        <v>4802</v>
      </c>
      <c r="G263" s="236"/>
      <c r="H263" s="239">
        <v>0.23999999999999999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178</v>
      </c>
      <c r="AU263" s="245" t="s">
        <v>79</v>
      </c>
      <c r="AV263" s="13" t="s">
        <v>79</v>
      </c>
      <c r="AW263" s="13" t="s">
        <v>31</v>
      </c>
      <c r="AX263" s="13" t="s">
        <v>69</v>
      </c>
      <c r="AY263" s="245" t="s">
        <v>161</v>
      </c>
    </row>
    <row r="264" s="13" customFormat="1">
      <c r="A264" s="13"/>
      <c r="B264" s="235"/>
      <c r="C264" s="236"/>
      <c r="D264" s="233" t="s">
        <v>178</v>
      </c>
      <c r="E264" s="237" t="s">
        <v>19</v>
      </c>
      <c r="F264" s="238" t="s">
        <v>4803</v>
      </c>
      <c r="G264" s="236"/>
      <c r="H264" s="239">
        <v>0.17399999999999999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178</v>
      </c>
      <c r="AU264" s="245" t="s">
        <v>79</v>
      </c>
      <c r="AV264" s="13" t="s">
        <v>79</v>
      </c>
      <c r="AW264" s="13" t="s">
        <v>31</v>
      </c>
      <c r="AX264" s="13" t="s">
        <v>69</v>
      </c>
      <c r="AY264" s="245" t="s">
        <v>161</v>
      </c>
    </row>
    <row r="265" s="13" customFormat="1">
      <c r="A265" s="13"/>
      <c r="B265" s="235"/>
      <c r="C265" s="236"/>
      <c r="D265" s="233" t="s">
        <v>178</v>
      </c>
      <c r="E265" s="237" t="s">
        <v>19</v>
      </c>
      <c r="F265" s="238" t="s">
        <v>4804</v>
      </c>
      <c r="G265" s="236"/>
      <c r="H265" s="239">
        <v>0.435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178</v>
      </c>
      <c r="AU265" s="245" t="s">
        <v>79</v>
      </c>
      <c r="AV265" s="13" t="s">
        <v>79</v>
      </c>
      <c r="AW265" s="13" t="s">
        <v>31</v>
      </c>
      <c r="AX265" s="13" t="s">
        <v>69</v>
      </c>
      <c r="AY265" s="24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4805</v>
      </c>
      <c r="G266" s="236"/>
      <c r="H266" s="239">
        <v>1.248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79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5" customFormat="1">
      <c r="A267" s="15"/>
      <c r="B267" s="256"/>
      <c r="C267" s="257"/>
      <c r="D267" s="233" t="s">
        <v>178</v>
      </c>
      <c r="E267" s="258" t="s">
        <v>19</v>
      </c>
      <c r="F267" s="259" t="s">
        <v>221</v>
      </c>
      <c r="G267" s="257"/>
      <c r="H267" s="260">
        <v>14.523999999999999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178</v>
      </c>
      <c r="AU267" s="266" t="s">
        <v>79</v>
      </c>
      <c r="AV267" s="15" t="s">
        <v>168</v>
      </c>
      <c r="AW267" s="15" t="s">
        <v>31</v>
      </c>
      <c r="AX267" s="15" t="s">
        <v>77</v>
      </c>
      <c r="AY267" s="266" t="s">
        <v>161</v>
      </c>
    </row>
    <row r="268" s="2" customFormat="1" ht="21.75" customHeight="1">
      <c r="A268" s="41"/>
      <c r="B268" s="42"/>
      <c r="C268" s="215" t="s">
        <v>453</v>
      </c>
      <c r="D268" s="215" t="s">
        <v>163</v>
      </c>
      <c r="E268" s="216" t="s">
        <v>836</v>
      </c>
      <c r="F268" s="217" t="s">
        <v>837</v>
      </c>
      <c r="G268" s="218" t="s">
        <v>166</v>
      </c>
      <c r="H268" s="219">
        <v>104.645</v>
      </c>
      <c r="I268" s="220"/>
      <c r="J268" s="221">
        <f>ROUND(I268*H268,2)</f>
        <v>0</v>
      </c>
      <c r="K268" s="217" t="s">
        <v>167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0.0053299999999999997</v>
      </c>
      <c r="R268" s="224">
        <f>Q268*H268</f>
        <v>0.55775785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168</v>
      </c>
      <c r="AT268" s="226" t="s">
        <v>163</v>
      </c>
      <c r="AU268" s="226" t="s">
        <v>79</v>
      </c>
      <c r="AY268" s="20" t="s">
        <v>161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168</v>
      </c>
      <c r="BM268" s="226" t="s">
        <v>4806</v>
      </c>
    </row>
    <row r="269" s="2" customFormat="1">
      <c r="A269" s="41"/>
      <c r="B269" s="42"/>
      <c r="C269" s="43"/>
      <c r="D269" s="228" t="s">
        <v>170</v>
      </c>
      <c r="E269" s="43"/>
      <c r="F269" s="229" t="s">
        <v>839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170</v>
      </c>
      <c r="AU269" s="20" t="s">
        <v>79</v>
      </c>
    </row>
    <row r="270" s="13" customFormat="1">
      <c r="A270" s="13"/>
      <c r="B270" s="235"/>
      <c r="C270" s="236"/>
      <c r="D270" s="233" t="s">
        <v>178</v>
      </c>
      <c r="E270" s="237" t="s">
        <v>19</v>
      </c>
      <c r="F270" s="238" t="s">
        <v>4807</v>
      </c>
      <c r="G270" s="236"/>
      <c r="H270" s="239">
        <v>45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178</v>
      </c>
      <c r="AU270" s="245" t="s">
        <v>79</v>
      </c>
      <c r="AV270" s="13" t="s">
        <v>79</v>
      </c>
      <c r="AW270" s="13" t="s">
        <v>31</v>
      </c>
      <c r="AX270" s="13" t="s">
        <v>69</v>
      </c>
      <c r="AY270" s="245" t="s">
        <v>161</v>
      </c>
    </row>
    <row r="271" s="13" customFormat="1">
      <c r="A271" s="13"/>
      <c r="B271" s="235"/>
      <c r="C271" s="236"/>
      <c r="D271" s="233" t="s">
        <v>178</v>
      </c>
      <c r="E271" s="237" t="s">
        <v>19</v>
      </c>
      <c r="F271" s="238" t="s">
        <v>4808</v>
      </c>
      <c r="G271" s="236"/>
      <c r="H271" s="239">
        <v>49.335000000000001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178</v>
      </c>
      <c r="AU271" s="245" t="s">
        <v>79</v>
      </c>
      <c r="AV271" s="13" t="s">
        <v>79</v>
      </c>
      <c r="AW271" s="13" t="s">
        <v>31</v>
      </c>
      <c r="AX271" s="13" t="s">
        <v>69</v>
      </c>
      <c r="AY271" s="245" t="s">
        <v>161</v>
      </c>
    </row>
    <row r="272" s="13" customFormat="1">
      <c r="A272" s="13"/>
      <c r="B272" s="235"/>
      <c r="C272" s="236"/>
      <c r="D272" s="233" t="s">
        <v>178</v>
      </c>
      <c r="E272" s="237" t="s">
        <v>19</v>
      </c>
      <c r="F272" s="238" t="s">
        <v>4809</v>
      </c>
      <c r="G272" s="236"/>
      <c r="H272" s="239">
        <v>10.310000000000001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178</v>
      </c>
      <c r="AU272" s="245" t="s">
        <v>79</v>
      </c>
      <c r="AV272" s="13" t="s">
        <v>79</v>
      </c>
      <c r="AW272" s="13" t="s">
        <v>31</v>
      </c>
      <c r="AX272" s="13" t="s">
        <v>69</v>
      </c>
      <c r="AY272" s="245" t="s">
        <v>161</v>
      </c>
    </row>
    <row r="273" s="15" customFormat="1">
      <c r="A273" s="15"/>
      <c r="B273" s="256"/>
      <c r="C273" s="257"/>
      <c r="D273" s="233" t="s">
        <v>178</v>
      </c>
      <c r="E273" s="258" t="s">
        <v>19</v>
      </c>
      <c r="F273" s="259" t="s">
        <v>221</v>
      </c>
      <c r="G273" s="257"/>
      <c r="H273" s="260">
        <v>104.645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178</v>
      </c>
      <c r="AU273" s="266" t="s">
        <v>79</v>
      </c>
      <c r="AV273" s="15" t="s">
        <v>168</v>
      </c>
      <c r="AW273" s="15" t="s">
        <v>31</v>
      </c>
      <c r="AX273" s="15" t="s">
        <v>77</v>
      </c>
      <c r="AY273" s="266" t="s">
        <v>161</v>
      </c>
    </row>
    <row r="274" s="2" customFormat="1" ht="24.15" customHeight="1">
      <c r="A274" s="41"/>
      <c r="B274" s="42"/>
      <c r="C274" s="215" t="s">
        <v>458</v>
      </c>
      <c r="D274" s="215" t="s">
        <v>163</v>
      </c>
      <c r="E274" s="216" t="s">
        <v>842</v>
      </c>
      <c r="F274" s="217" t="s">
        <v>843</v>
      </c>
      <c r="G274" s="218" t="s">
        <v>166</v>
      </c>
      <c r="H274" s="219">
        <v>104.645</v>
      </c>
      <c r="I274" s="220"/>
      <c r="J274" s="221">
        <f>ROUND(I274*H274,2)</f>
        <v>0</v>
      </c>
      <c r="K274" s="217" t="s">
        <v>167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168</v>
      </c>
      <c r="AT274" s="226" t="s">
        <v>163</v>
      </c>
      <c r="AU274" s="226" t="s">
        <v>79</v>
      </c>
      <c r="AY274" s="20" t="s">
        <v>161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168</v>
      </c>
      <c r="BM274" s="226" t="s">
        <v>4810</v>
      </c>
    </row>
    <row r="275" s="2" customFormat="1">
      <c r="A275" s="41"/>
      <c r="B275" s="42"/>
      <c r="C275" s="43"/>
      <c r="D275" s="228" t="s">
        <v>170</v>
      </c>
      <c r="E275" s="43"/>
      <c r="F275" s="229" t="s">
        <v>845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170</v>
      </c>
      <c r="AU275" s="20" t="s">
        <v>79</v>
      </c>
    </row>
    <row r="276" s="2" customFormat="1" ht="24.15" customHeight="1">
      <c r="A276" s="41"/>
      <c r="B276" s="42"/>
      <c r="C276" s="215" t="s">
        <v>465</v>
      </c>
      <c r="D276" s="215" t="s">
        <v>163</v>
      </c>
      <c r="E276" s="216" t="s">
        <v>853</v>
      </c>
      <c r="F276" s="217" t="s">
        <v>854</v>
      </c>
      <c r="G276" s="218" t="s">
        <v>166</v>
      </c>
      <c r="H276" s="219">
        <v>104.645</v>
      </c>
      <c r="I276" s="220"/>
      <c r="J276" s="221">
        <f>ROUND(I276*H276,2)</f>
        <v>0</v>
      </c>
      <c r="K276" s="217" t="s">
        <v>167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0.00080999999999999996</v>
      </c>
      <c r="R276" s="224">
        <f>Q276*H276</f>
        <v>0.084762449999999989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168</v>
      </c>
      <c r="AT276" s="226" t="s">
        <v>163</v>
      </c>
      <c r="AU276" s="226" t="s">
        <v>79</v>
      </c>
      <c r="AY276" s="20" t="s">
        <v>161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168</v>
      </c>
      <c r="BM276" s="226" t="s">
        <v>4811</v>
      </c>
    </row>
    <row r="277" s="2" customFormat="1">
      <c r="A277" s="41"/>
      <c r="B277" s="42"/>
      <c r="C277" s="43"/>
      <c r="D277" s="228" t="s">
        <v>170</v>
      </c>
      <c r="E277" s="43"/>
      <c r="F277" s="229" t="s">
        <v>856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170</v>
      </c>
      <c r="AU277" s="20" t="s">
        <v>79</v>
      </c>
    </row>
    <row r="278" s="13" customFormat="1">
      <c r="A278" s="13"/>
      <c r="B278" s="235"/>
      <c r="C278" s="236"/>
      <c r="D278" s="233" t="s">
        <v>178</v>
      </c>
      <c r="E278" s="237" t="s">
        <v>19</v>
      </c>
      <c r="F278" s="238" t="s">
        <v>4812</v>
      </c>
      <c r="G278" s="236"/>
      <c r="H278" s="239">
        <v>104.645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178</v>
      </c>
      <c r="AU278" s="245" t="s">
        <v>79</v>
      </c>
      <c r="AV278" s="13" t="s">
        <v>79</v>
      </c>
      <c r="AW278" s="13" t="s">
        <v>31</v>
      </c>
      <c r="AX278" s="13" t="s">
        <v>69</v>
      </c>
      <c r="AY278" s="245" t="s">
        <v>161</v>
      </c>
    </row>
    <row r="279" s="15" customFormat="1">
      <c r="A279" s="15"/>
      <c r="B279" s="256"/>
      <c r="C279" s="257"/>
      <c r="D279" s="233" t="s">
        <v>178</v>
      </c>
      <c r="E279" s="258" t="s">
        <v>19</v>
      </c>
      <c r="F279" s="259" t="s">
        <v>221</v>
      </c>
      <c r="G279" s="257"/>
      <c r="H279" s="260">
        <v>104.645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178</v>
      </c>
      <c r="AU279" s="266" t="s">
        <v>79</v>
      </c>
      <c r="AV279" s="15" t="s">
        <v>168</v>
      </c>
      <c r="AW279" s="15" t="s">
        <v>31</v>
      </c>
      <c r="AX279" s="15" t="s">
        <v>77</v>
      </c>
      <c r="AY279" s="266" t="s">
        <v>161</v>
      </c>
    </row>
    <row r="280" s="2" customFormat="1" ht="24.15" customHeight="1">
      <c r="A280" s="41"/>
      <c r="B280" s="42"/>
      <c r="C280" s="215" t="s">
        <v>469</v>
      </c>
      <c r="D280" s="215" t="s">
        <v>163</v>
      </c>
      <c r="E280" s="216" t="s">
        <v>858</v>
      </c>
      <c r="F280" s="217" t="s">
        <v>859</v>
      </c>
      <c r="G280" s="218" t="s">
        <v>166</v>
      </c>
      <c r="H280" s="219">
        <v>104.645</v>
      </c>
      <c r="I280" s="220"/>
      <c r="J280" s="221">
        <f>ROUND(I280*H280,2)</f>
        <v>0</v>
      </c>
      <c r="K280" s="217" t="s">
        <v>167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168</v>
      </c>
      <c r="AT280" s="226" t="s">
        <v>163</v>
      </c>
      <c r="AU280" s="226" t="s">
        <v>79</v>
      </c>
      <c r="AY280" s="20" t="s">
        <v>161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168</v>
      </c>
      <c r="BM280" s="226" t="s">
        <v>4813</v>
      </c>
    </row>
    <row r="281" s="2" customFormat="1">
      <c r="A281" s="41"/>
      <c r="B281" s="42"/>
      <c r="C281" s="43"/>
      <c r="D281" s="228" t="s">
        <v>170</v>
      </c>
      <c r="E281" s="43"/>
      <c r="F281" s="229" t="s">
        <v>861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170</v>
      </c>
      <c r="AU281" s="20" t="s">
        <v>79</v>
      </c>
    </row>
    <row r="282" s="2" customFormat="1" ht="24.15" customHeight="1">
      <c r="A282" s="41"/>
      <c r="B282" s="42"/>
      <c r="C282" s="215" t="s">
        <v>475</v>
      </c>
      <c r="D282" s="215" t="s">
        <v>163</v>
      </c>
      <c r="E282" s="216" t="s">
        <v>4814</v>
      </c>
      <c r="F282" s="217" t="s">
        <v>4815</v>
      </c>
      <c r="G282" s="218" t="s">
        <v>166</v>
      </c>
      <c r="H282" s="219">
        <v>24.382000000000001</v>
      </c>
      <c r="I282" s="220"/>
      <c r="J282" s="221">
        <f>ROUND(I282*H282,2)</f>
        <v>0</v>
      </c>
      <c r="K282" s="217" t="s">
        <v>167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0.0066299999999999996</v>
      </c>
      <c r="R282" s="224">
        <f>Q282*H282</f>
        <v>0.16165266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168</v>
      </c>
      <c r="AT282" s="226" t="s">
        <v>163</v>
      </c>
      <c r="AU282" s="226" t="s">
        <v>79</v>
      </c>
      <c r="AY282" s="20" t="s">
        <v>161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168</v>
      </c>
      <c r="BM282" s="226" t="s">
        <v>4816</v>
      </c>
    </row>
    <row r="283" s="2" customFormat="1">
      <c r="A283" s="41"/>
      <c r="B283" s="42"/>
      <c r="C283" s="43"/>
      <c r="D283" s="228" t="s">
        <v>170</v>
      </c>
      <c r="E283" s="43"/>
      <c r="F283" s="229" t="s">
        <v>4817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170</v>
      </c>
      <c r="AU283" s="20" t="s">
        <v>79</v>
      </c>
    </row>
    <row r="284" s="13" customFormat="1">
      <c r="A284" s="13"/>
      <c r="B284" s="235"/>
      <c r="C284" s="236"/>
      <c r="D284" s="233" t="s">
        <v>178</v>
      </c>
      <c r="E284" s="237" t="s">
        <v>19</v>
      </c>
      <c r="F284" s="238" t="s">
        <v>4818</v>
      </c>
      <c r="G284" s="236"/>
      <c r="H284" s="239">
        <v>2.5600000000000001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178</v>
      </c>
      <c r="AU284" s="245" t="s">
        <v>79</v>
      </c>
      <c r="AV284" s="13" t="s">
        <v>79</v>
      </c>
      <c r="AW284" s="13" t="s">
        <v>31</v>
      </c>
      <c r="AX284" s="13" t="s">
        <v>69</v>
      </c>
      <c r="AY284" s="245" t="s">
        <v>161</v>
      </c>
    </row>
    <row r="285" s="13" customFormat="1">
      <c r="A285" s="13"/>
      <c r="B285" s="235"/>
      <c r="C285" s="236"/>
      <c r="D285" s="233" t="s">
        <v>178</v>
      </c>
      <c r="E285" s="237" t="s">
        <v>19</v>
      </c>
      <c r="F285" s="238" t="s">
        <v>4819</v>
      </c>
      <c r="G285" s="236"/>
      <c r="H285" s="239">
        <v>3.1320000000000001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178</v>
      </c>
      <c r="AU285" s="245" t="s">
        <v>79</v>
      </c>
      <c r="AV285" s="13" t="s">
        <v>79</v>
      </c>
      <c r="AW285" s="13" t="s">
        <v>31</v>
      </c>
      <c r="AX285" s="13" t="s">
        <v>69</v>
      </c>
      <c r="AY285" s="245" t="s">
        <v>161</v>
      </c>
    </row>
    <row r="286" s="13" customFormat="1">
      <c r="A286" s="13"/>
      <c r="B286" s="235"/>
      <c r="C286" s="236"/>
      <c r="D286" s="233" t="s">
        <v>178</v>
      </c>
      <c r="E286" s="237" t="s">
        <v>19</v>
      </c>
      <c r="F286" s="238" t="s">
        <v>4820</v>
      </c>
      <c r="G286" s="236"/>
      <c r="H286" s="239">
        <v>7.25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178</v>
      </c>
      <c r="AU286" s="245" t="s">
        <v>79</v>
      </c>
      <c r="AV286" s="13" t="s">
        <v>79</v>
      </c>
      <c r="AW286" s="13" t="s">
        <v>31</v>
      </c>
      <c r="AX286" s="13" t="s">
        <v>69</v>
      </c>
      <c r="AY286" s="245" t="s">
        <v>161</v>
      </c>
    </row>
    <row r="287" s="13" customFormat="1">
      <c r="A287" s="13"/>
      <c r="B287" s="235"/>
      <c r="C287" s="236"/>
      <c r="D287" s="233" t="s">
        <v>178</v>
      </c>
      <c r="E287" s="237" t="s">
        <v>19</v>
      </c>
      <c r="F287" s="238" t="s">
        <v>4821</v>
      </c>
      <c r="G287" s="236"/>
      <c r="H287" s="239">
        <v>11.44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178</v>
      </c>
      <c r="AU287" s="245" t="s">
        <v>79</v>
      </c>
      <c r="AV287" s="13" t="s">
        <v>79</v>
      </c>
      <c r="AW287" s="13" t="s">
        <v>31</v>
      </c>
      <c r="AX287" s="13" t="s">
        <v>69</v>
      </c>
      <c r="AY287" s="245" t="s">
        <v>161</v>
      </c>
    </row>
    <row r="288" s="15" customFormat="1">
      <c r="A288" s="15"/>
      <c r="B288" s="256"/>
      <c r="C288" s="257"/>
      <c r="D288" s="233" t="s">
        <v>178</v>
      </c>
      <c r="E288" s="258" t="s">
        <v>19</v>
      </c>
      <c r="F288" s="259" t="s">
        <v>221</v>
      </c>
      <c r="G288" s="257"/>
      <c r="H288" s="260">
        <v>24.382000000000001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178</v>
      </c>
      <c r="AU288" s="266" t="s">
        <v>79</v>
      </c>
      <c r="AV288" s="15" t="s">
        <v>168</v>
      </c>
      <c r="AW288" s="15" t="s">
        <v>31</v>
      </c>
      <c r="AX288" s="15" t="s">
        <v>77</v>
      </c>
      <c r="AY288" s="266" t="s">
        <v>161</v>
      </c>
    </row>
    <row r="289" s="2" customFormat="1" ht="24.15" customHeight="1">
      <c r="A289" s="41"/>
      <c r="B289" s="42"/>
      <c r="C289" s="215" t="s">
        <v>481</v>
      </c>
      <c r="D289" s="215" t="s">
        <v>163</v>
      </c>
      <c r="E289" s="216" t="s">
        <v>4822</v>
      </c>
      <c r="F289" s="217" t="s">
        <v>4823</v>
      </c>
      <c r="G289" s="218" t="s">
        <v>166</v>
      </c>
      <c r="H289" s="219">
        <v>24.382000000000001</v>
      </c>
      <c r="I289" s="220"/>
      <c r="J289" s="221">
        <f>ROUND(I289*H289,2)</f>
        <v>0</v>
      </c>
      <c r="K289" s="217" t="s">
        <v>167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168</v>
      </c>
      <c r="AT289" s="226" t="s">
        <v>163</v>
      </c>
      <c r="AU289" s="226" t="s">
        <v>79</v>
      </c>
      <c r="AY289" s="20" t="s">
        <v>161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168</v>
      </c>
      <c r="BM289" s="226" t="s">
        <v>4824</v>
      </c>
    </row>
    <row r="290" s="2" customFormat="1">
      <c r="A290" s="41"/>
      <c r="B290" s="42"/>
      <c r="C290" s="43"/>
      <c r="D290" s="228" t="s">
        <v>170</v>
      </c>
      <c r="E290" s="43"/>
      <c r="F290" s="229" t="s">
        <v>4825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170</v>
      </c>
      <c r="AU290" s="20" t="s">
        <v>79</v>
      </c>
    </row>
    <row r="291" s="2" customFormat="1" ht="24.15" customHeight="1">
      <c r="A291" s="41"/>
      <c r="B291" s="42"/>
      <c r="C291" s="215" t="s">
        <v>487</v>
      </c>
      <c r="D291" s="215" t="s">
        <v>163</v>
      </c>
      <c r="E291" s="216" t="s">
        <v>4826</v>
      </c>
      <c r="F291" s="217" t="s">
        <v>4827</v>
      </c>
      <c r="G291" s="218" t="s">
        <v>166</v>
      </c>
      <c r="H291" s="219">
        <v>24.382000000000001</v>
      </c>
      <c r="I291" s="220"/>
      <c r="J291" s="221">
        <f>ROUND(I291*H291,2)</f>
        <v>0</v>
      </c>
      <c r="K291" s="217" t="s">
        <v>167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0.0015</v>
      </c>
      <c r="R291" s="224">
        <f>Q291*H291</f>
        <v>0.036573000000000001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168</v>
      </c>
      <c r="AT291" s="226" t="s">
        <v>163</v>
      </c>
      <c r="AU291" s="226" t="s">
        <v>79</v>
      </c>
      <c r="AY291" s="20" t="s">
        <v>161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168</v>
      </c>
      <c r="BM291" s="226" t="s">
        <v>4828</v>
      </c>
    </row>
    <row r="292" s="2" customFormat="1">
      <c r="A292" s="41"/>
      <c r="B292" s="42"/>
      <c r="C292" s="43"/>
      <c r="D292" s="228" t="s">
        <v>170</v>
      </c>
      <c r="E292" s="43"/>
      <c r="F292" s="229" t="s">
        <v>4829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170</v>
      </c>
      <c r="AU292" s="20" t="s">
        <v>79</v>
      </c>
    </row>
    <row r="293" s="13" customFormat="1">
      <c r="A293" s="13"/>
      <c r="B293" s="235"/>
      <c r="C293" s="236"/>
      <c r="D293" s="233" t="s">
        <v>178</v>
      </c>
      <c r="E293" s="237" t="s">
        <v>19</v>
      </c>
      <c r="F293" s="238" t="s">
        <v>4830</v>
      </c>
      <c r="G293" s="236"/>
      <c r="H293" s="239">
        <v>24.382000000000001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178</v>
      </c>
      <c r="AU293" s="245" t="s">
        <v>79</v>
      </c>
      <c r="AV293" s="13" t="s">
        <v>79</v>
      </c>
      <c r="AW293" s="13" t="s">
        <v>31</v>
      </c>
      <c r="AX293" s="13" t="s">
        <v>77</v>
      </c>
      <c r="AY293" s="245" t="s">
        <v>161</v>
      </c>
    </row>
    <row r="294" s="2" customFormat="1" ht="24.15" customHeight="1">
      <c r="A294" s="41"/>
      <c r="B294" s="42"/>
      <c r="C294" s="215" t="s">
        <v>493</v>
      </c>
      <c r="D294" s="215" t="s">
        <v>163</v>
      </c>
      <c r="E294" s="216" t="s">
        <v>4831</v>
      </c>
      <c r="F294" s="217" t="s">
        <v>4832</v>
      </c>
      <c r="G294" s="218" t="s">
        <v>166</v>
      </c>
      <c r="H294" s="219">
        <v>24.382000000000001</v>
      </c>
      <c r="I294" s="220"/>
      <c r="J294" s="221">
        <f>ROUND(I294*H294,2)</f>
        <v>0</v>
      </c>
      <c r="K294" s="217" t="s">
        <v>167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168</v>
      </c>
      <c r="AT294" s="226" t="s">
        <v>163</v>
      </c>
      <c r="AU294" s="226" t="s">
        <v>79</v>
      </c>
      <c r="AY294" s="20" t="s">
        <v>161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168</v>
      </c>
      <c r="BM294" s="226" t="s">
        <v>4833</v>
      </c>
    </row>
    <row r="295" s="2" customFormat="1">
      <c r="A295" s="41"/>
      <c r="B295" s="42"/>
      <c r="C295" s="43"/>
      <c r="D295" s="228" t="s">
        <v>170</v>
      </c>
      <c r="E295" s="43"/>
      <c r="F295" s="229" t="s">
        <v>4834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170</v>
      </c>
      <c r="AU295" s="20" t="s">
        <v>79</v>
      </c>
    </row>
    <row r="296" s="2" customFormat="1" ht="44.25" customHeight="1">
      <c r="A296" s="41"/>
      <c r="B296" s="42"/>
      <c r="C296" s="215" t="s">
        <v>499</v>
      </c>
      <c r="D296" s="215" t="s">
        <v>163</v>
      </c>
      <c r="E296" s="216" t="s">
        <v>4835</v>
      </c>
      <c r="F296" s="217" t="s">
        <v>4836</v>
      </c>
      <c r="G296" s="218" t="s">
        <v>214</v>
      </c>
      <c r="H296" s="219">
        <v>1.5960000000000001</v>
      </c>
      <c r="I296" s="220"/>
      <c r="J296" s="221">
        <f>ROUND(I296*H296,2)</f>
        <v>0</v>
      </c>
      <c r="K296" s="217" t="s">
        <v>167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1.05555</v>
      </c>
      <c r="R296" s="224">
        <f>Q296*H296</f>
        <v>1.6846578000000001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168</v>
      </c>
      <c r="AT296" s="226" t="s">
        <v>163</v>
      </c>
      <c r="AU296" s="226" t="s">
        <v>79</v>
      </c>
      <c r="AY296" s="20" t="s">
        <v>161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168</v>
      </c>
      <c r="BM296" s="226" t="s">
        <v>4837</v>
      </c>
    </row>
    <row r="297" s="2" customFormat="1">
      <c r="A297" s="41"/>
      <c r="B297" s="42"/>
      <c r="C297" s="43"/>
      <c r="D297" s="228" t="s">
        <v>170</v>
      </c>
      <c r="E297" s="43"/>
      <c r="F297" s="229" t="s">
        <v>4838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170</v>
      </c>
      <c r="AU297" s="20" t="s">
        <v>79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4839</v>
      </c>
      <c r="G298" s="236"/>
      <c r="H298" s="239">
        <v>0.81599999999999995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79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3" customFormat="1">
      <c r="A299" s="13"/>
      <c r="B299" s="235"/>
      <c r="C299" s="236"/>
      <c r="D299" s="233" t="s">
        <v>178</v>
      </c>
      <c r="E299" s="237" t="s">
        <v>19</v>
      </c>
      <c r="F299" s="238" t="s">
        <v>4840</v>
      </c>
      <c r="G299" s="236"/>
      <c r="H299" s="239">
        <v>0.25600000000000001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178</v>
      </c>
      <c r="AU299" s="245" t="s">
        <v>79</v>
      </c>
      <c r="AV299" s="13" t="s">
        <v>79</v>
      </c>
      <c r="AW299" s="13" t="s">
        <v>31</v>
      </c>
      <c r="AX299" s="13" t="s">
        <v>69</v>
      </c>
      <c r="AY299" s="24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4841</v>
      </c>
      <c r="G300" s="236"/>
      <c r="H300" s="239">
        <v>0.080000000000000002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79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3" customFormat="1">
      <c r="A301" s="13"/>
      <c r="B301" s="235"/>
      <c r="C301" s="236"/>
      <c r="D301" s="233" t="s">
        <v>178</v>
      </c>
      <c r="E301" s="237" t="s">
        <v>19</v>
      </c>
      <c r="F301" s="238" t="s">
        <v>4842</v>
      </c>
      <c r="G301" s="236"/>
      <c r="H301" s="239">
        <v>0.080000000000000002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178</v>
      </c>
      <c r="AU301" s="245" t="s">
        <v>79</v>
      </c>
      <c r="AV301" s="13" t="s">
        <v>79</v>
      </c>
      <c r="AW301" s="13" t="s">
        <v>31</v>
      </c>
      <c r="AX301" s="13" t="s">
        <v>69</v>
      </c>
      <c r="AY301" s="24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4843</v>
      </c>
      <c r="G302" s="236"/>
      <c r="H302" s="239">
        <v>0.025000000000000001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79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3" customFormat="1">
      <c r="A303" s="13"/>
      <c r="B303" s="235"/>
      <c r="C303" s="236"/>
      <c r="D303" s="233" t="s">
        <v>178</v>
      </c>
      <c r="E303" s="237" t="s">
        <v>19</v>
      </c>
      <c r="F303" s="238" t="s">
        <v>4844</v>
      </c>
      <c r="G303" s="236"/>
      <c r="H303" s="239">
        <v>0.048000000000000001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178</v>
      </c>
      <c r="AU303" s="245" t="s">
        <v>79</v>
      </c>
      <c r="AV303" s="13" t="s">
        <v>79</v>
      </c>
      <c r="AW303" s="13" t="s">
        <v>31</v>
      </c>
      <c r="AX303" s="13" t="s">
        <v>69</v>
      </c>
      <c r="AY303" s="245" t="s">
        <v>161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4845</v>
      </c>
      <c r="G304" s="236"/>
      <c r="H304" s="239">
        <v>0.16400000000000001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79</v>
      </c>
      <c r="AV304" s="13" t="s">
        <v>79</v>
      </c>
      <c r="AW304" s="13" t="s">
        <v>31</v>
      </c>
      <c r="AX304" s="13" t="s">
        <v>69</v>
      </c>
      <c r="AY304" s="245" t="s">
        <v>161</v>
      </c>
    </row>
    <row r="305" s="13" customFormat="1">
      <c r="A305" s="13"/>
      <c r="B305" s="235"/>
      <c r="C305" s="236"/>
      <c r="D305" s="233" t="s">
        <v>178</v>
      </c>
      <c r="E305" s="237" t="s">
        <v>19</v>
      </c>
      <c r="F305" s="238" t="s">
        <v>4846</v>
      </c>
      <c r="G305" s="236"/>
      <c r="H305" s="239">
        <v>0.112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178</v>
      </c>
      <c r="AU305" s="245" t="s">
        <v>79</v>
      </c>
      <c r="AV305" s="13" t="s">
        <v>79</v>
      </c>
      <c r="AW305" s="13" t="s">
        <v>31</v>
      </c>
      <c r="AX305" s="13" t="s">
        <v>69</v>
      </c>
      <c r="AY305" s="245" t="s">
        <v>161</v>
      </c>
    </row>
    <row r="306" s="13" customFormat="1">
      <c r="A306" s="13"/>
      <c r="B306" s="235"/>
      <c r="C306" s="236"/>
      <c r="D306" s="233" t="s">
        <v>178</v>
      </c>
      <c r="E306" s="237" t="s">
        <v>19</v>
      </c>
      <c r="F306" s="238" t="s">
        <v>4847</v>
      </c>
      <c r="G306" s="236"/>
      <c r="H306" s="239">
        <v>0.014999999999999999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178</v>
      </c>
      <c r="AU306" s="245" t="s">
        <v>79</v>
      </c>
      <c r="AV306" s="13" t="s">
        <v>79</v>
      </c>
      <c r="AW306" s="13" t="s">
        <v>31</v>
      </c>
      <c r="AX306" s="13" t="s">
        <v>69</v>
      </c>
      <c r="AY306" s="245" t="s">
        <v>161</v>
      </c>
    </row>
    <row r="307" s="15" customFormat="1">
      <c r="A307" s="15"/>
      <c r="B307" s="256"/>
      <c r="C307" s="257"/>
      <c r="D307" s="233" t="s">
        <v>178</v>
      </c>
      <c r="E307" s="258" t="s">
        <v>19</v>
      </c>
      <c r="F307" s="259" t="s">
        <v>221</v>
      </c>
      <c r="G307" s="257"/>
      <c r="H307" s="260">
        <v>1.5960000000000001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178</v>
      </c>
      <c r="AU307" s="266" t="s">
        <v>79</v>
      </c>
      <c r="AV307" s="15" t="s">
        <v>168</v>
      </c>
      <c r="AW307" s="15" t="s">
        <v>31</v>
      </c>
      <c r="AX307" s="15" t="s">
        <v>77</v>
      </c>
      <c r="AY307" s="266" t="s">
        <v>161</v>
      </c>
    </row>
    <row r="308" s="2" customFormat="1" ht="16.5" customHeight="1">
      <c r="A308" s="41"/>
      <c r="B308" s="42"/>
      <c r="C308" s="215" t="s">
        <v>505</v>
      </c>
      <c r="D308" s="215" t="s">
        <v>163</v>
      </c>
      <c r="E308" s="216" t="s">
        <v>901</v>
      </c>
      <c r="F308" s="217" t="s">
        <v>902</v>
      </c>
      <c r="G308" s="218" t="s">
        <v>206</v>
      </c>
      <c r="H308" s="219">
        <v>2.5129999999999999</v>
      </c>
      <c r="I308" s="220"/>
      <c r="J308" s="221">
        <f>ROUND(I308*H308,2)</f>
        <v>0</v>
      </c>
      <c r="K308" s="217" t="s">
        <v>167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2.5019800000000001</v>
      </c>
      <c r="R308" s="224">
        <f>Q308*H308</f>
        <v>6.2874757399999996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168</v>
      </c>
      <c r="AT308" s="226" t="s">
        <v>163</v>
      </c>
      <c r="AU308" s="226" t="s">
        <v>79</v>
      </c>
      <c r="AY308" s="20" t="s">
        <v>161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168</v>
      </c>
      <c r="BM308" s="226" t="s">
        <v>4848</v>
      </c>
    </row>
    <row r="309" s="2" customFormat="1">
      <c r="A309" s="41"/>
      <c r="B309" s="42"/>
      <c r="C309" s="43"/>
      <c r="D309" s="228" t="s">
        <v>170</v>
      </c>
      <c r="E309" s="43"/>
      <c r="F309" s="229" t="s">
        <v>904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170</v>
      </c>
      <c r="AU309" s="20" t="s">
        <v>79</v>
      </c>
    </row>
    <row r="310" s="13" customFormat="1">
      <c r="A310" s="13"/>
      <c r="B310" s="235"/>
      <c r="C310" s="236"/>
      <c r="D310" s="233" t="s">
        <v>178</v>
      </c>
      <c r="E310" s="237" t="s">
        <v>19</v>
      </c>
      <c r="F310" s="238" t="s">
        <v>4849</v>
      </c>
      <c r="G310" s="236"/>
      <c r="H310" s="239">
        <v>2.5129999999999999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178</v>
      </c>
      <c r="AU310" s="245" t="s">
        <v>79</v>
      </c>
      <c r="AV310" s="13" t="s">
        <v>79</v>
      </c>
      <c r="AW310" s="13" t="s">
        <v>31</v>
      </c>
      <c r="AX310" s="13" t="s">
        <v>77</v>
      </c>
      <c r="AY310" s="245" t="s">
        <v>161</v>
      </c>
    </row>
    <row r="311" s="2" customFormat="1" ht="16.5" customHeight="1">
      <c r="A311" s="41"/>
      <c r="B311" s="42"/>
      <c r="C311" s="215" t="s">
        <v>511</v>
      </c>
      <c r="D311" s="215" t="s">
        <v>163</v>
      </c>
      <c r="E311" s="216" t="s">
        <v>913</v>
      </c>
      <c r="F311" s="217" t="s">
        <v>914</v>
      </c>
      <c r="G311" s="218" t="s">
        <v>166</v>
      </c>
      <c r="H311" s="219">
        <v>16.75</v>
      </c>
      <c r="I311" s="220"/>
      <c r="J311" s="221">
        <f>ROUND(I311*H311,2)</f>
        <v>0</v>
      </c>
      <c r="K311" s="217" t="s">
        <v>167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0.011169999999999999</v>
      </c>
      <c r="R311" s="224">
        <f>Q311*H311</f>
        <v>0.1870975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168</v>
      </c>
      <c r="AT311" s="226" t="s">
        <v>163</v>
      </c>
      <c r="AU311" s="226" t="s">
        <v>79</v>
      </c>
      <c r="AY311" s="20" t="s">
        <v>161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168</v>
      </c>
      <c r="BM311" s="226" t="s">
        <v>4850</v>
      </c>
    </row>
    <row r="312" s="2" customFormat="1">
      <c r="A312" s="41"/>
      <c r="B312" s="42"/>
      <c r="C312" s="43"/>
      <c r="D312" s="228" t="s">
        <v>170</v>
      </c>
      <c r="E312" s="43"/>
      <c r="F312" s="229" t="s">
        <v>916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170</v>
      </c>
      <c r="AU312" s="20" t="s">
        <v>79</v>
      </c>
    </row>
    <row r="313" s="13" customFormat="1">
      <c r="A313" s="13"/>
      <c r="B313" s="235"/>
      <c r="C313" s="236"/>
      <c r="D313" s="233" t="s">
        <v>178</v>
      </c>
      <c r="E313" s="237" t="s">
        <v>19</v>
      </c>
      <c r="F313" s="238" t="s">
        <v>4851</v>
      </c>
      <c r="G313" s="236"/>
      <c r="H313" s="239">
        <v>16.75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178</v>
      </c>
      <c r="AU313" s="245" t="s">
        <v>79</v>
      </c>
      <c r="AV313" s="13" t="s">
        <v>79</v>
      </c>
      <c r="AW313" s="13" t="s">
        <v>31</v>
      </c>
      <c r="AX313" s="13" t="s">
        <v>77</v>
      </c>
      <c r="AY313" s="245" t="s">
        <v>161</v>
      </c>
    </row>
    <row r="314" s="2" customFormat="1" ht="16.5" customHeight="1">
      <c r="A314" s="41"/>
      <c r="B314" s="42"/>
      <c r="C314" s="215" t="s">
        <v>519</v>
      </c>
      <c r="D314" s="215" t="s">
        <v>163</v>
      </c>
      <c r="E314" s="216" t="s">
        <v>926</v>
      </c>
      <c r="F314" s="217" t="s">
        <v>927</v>
      </c>
      <c r="G314" s="218" t="s">
        <v>166</v>
      </c>
      <c r="H314" s="219">
        <v>16.75</v>
      </c>
      <c r="I314" s="220"/>
      <c r="J314" s="221">
        <f>ROUND(I314*H314,2)</f>
        <v>0</v>
      </c>
      <c r="K314" s="217" t="s">
        <v>167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168</v>
      </c>
      <c r="AT314" s="226" t="s">
        <v>163</v>
      </c>
      <c r="AU314" s="226" t="s">
        <v>79</v>
      </c>
      <c r="AY314" s="20" t="s">
        <v>161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168</v>
      </c>
      <c r="BM314" s="226" t="s">
        <v>4852</v>
      </c>
    </row>
    <row r="315" s="2" customFormat="1">
      <c r="A315" s="41"/>
      <c r="B315" s="42"/>
      <c r="C315" s="43"/>
      <c r="D315" s="228" t="s">
        <v>170</v>
      </c>
      <c r="E315" s="43"/>
      <c r="F315" s="229" t="s">
        <v>929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170</v>
      </c>
      <c r="AU315" s="20" t="s">
        <v>79</v>
      </c>
    </row>
    <row r="316" s="2" customFormat="1" ht="16.5" customHeight="1">
      <c r="A316" s="41"/>
      <c r="B316" s="42"/>
      <c r="C316" s="215" t="s">
        <v>529</v>
      </c>
      <c r="D316" s="215" t="s">
        <v>163</v>
      </c>
      <c r="E316" s="216" t="s">
        <v>930</v>
      </c>
      <c r="F316" s="217" t="s">
        <v>931</v>
      </c>
      <c r="G316" s="218" t="s">
        <v>214</v>
      </c>
      <c r="H316" s="219">
        <v>0.20100000000000001</v>
      </c>
      <c r="I316" s="220"/>
      <c r="J316" s="221">
        <f>ROUND(I316*H316,2)</f>
        <v>0</v>
      </c>
      <c r="K316" s="217" t="s">
        <v>167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1.05291</v>
      </c>
      <c r="R316" s="224">
        <f>Q316*H316</f>
        <v>0.21163491000000001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168</v>
      </c>
      <c r="AT316" s="226" t="s">
        <v>163</v>
      </c>
      <c r="AU316" s="226" t="s">
        <v>79</v>
      </c>
      <c r="AY316" s="20" t="s">
        <v>161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168</v>
      </c>
      <c r="BM316" s="226" t="s">
        <v>4853</v>
      </c>
    </row>
    <row r="317" s="2" customFormat="1">
      <c r="A317" s="41"/>
      <c r="B317" s="42"/>
      <c r="C317" s="43"/>
      <c r="D317" s="228" t="s">
        <v>170</v>
      </c>
      <c r="E317" s="43"/>
      <c r="F317" s="229" t="s">
        <v>933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170</v>
      </c>
      <c r="AU317" s="20" t="s">
        <v>79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4854</v>
      </c>
      <c r="G318" s="236"/>
      <c r="H318" s="239">
        <v>0.20100000000000001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79</v>
      </c>
      <c r="AV318" s="13" t="s">
        <v>79</v>
      </c>
      <c r="AW318" s="13" t="s">
        <v>31</v>
      </c>
      <c r="AX318" s="13" t="s">
        <v>77</v>
      </c>
      <c r="AY318" s="245" t="s">
        <v>161</v>
      </c>
    </row>
    <row r="319" s="2" customFormat="1" ht="24.15" customHeight="1">
      <c r="A319" s="41"/>
      <c r="B319" s="42"/>
      <c r="C319" s="215" t="s">
        <v>538</v>
      </c>
      <c r="D319" s="215" t="s">
        <v>163</v>
      </c>
      <c r="E319" s="216" t="s">
        <v>4855</v>
      </c>
      <c r="F319" s="217" t="s">
        <v>4856</v>
      </c>
      <c r="G319" s="218" t="s">
        <v>206</v>
      </c>
      <c r="H319" s="219">
        <v>7.5599999999999996</v>
      </c>
      <c r="I319" s="220"/>
      <c r="J319" s="221">
        <f>ROUND(I319*H319,2)</f>
        <v>0</v>
      </c>
      <c r="K319" s="217" t="s">
        <v>167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2.5019499999999999</v>
      </c>
      <c r="R319" s="224">
        <f>Q319*H319</f>
        <v>18.914741999999997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168</v>
      </c>
      <c r="AT319" s="226" t="s">
        <v>163</v>
      </c>
      <c r="AU319" s="226" t="s">
        <v>79</v>
      </c>
      <c r="AY319" s="20" t="s">
        <v>161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168</v>
      </c>
      <c r="BM319" s="226" t="s">
        <v>4857</v>
      </c>
    </row>
    <row r="320" s="2" customFormat="1">
      <c r="A320" s="41"/>
      <c r="B320" s="42"/>
      <c r="C320" s="43"/>
      <c r="D320" s="228" t="s">
        <v>170</v>
      </c>
      <c r="E320" s="43"/>
      <c r="F320" s="229" t="s">
        <v>4858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170</v>
      </c>
      <c r="AU320" s="20" t="s">
        <v>79</v>
      </c>
    </row>
    <row r="321" s="14" customFormat="1">
      <c r="A321" s="14"/>
      <c r="B321" s="246"/>
      <c r="C321" s="247"/>
      <c r="D321" s="233" t="s">
        <v>178</v>
      </c>
      <c r="E321" s="248" t="s">
        <v>19</v>
      </c>
      <c r="F321" s="249" t="s">
        <v>4859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178</v>
      </c>
      <c r="AU321" s="255" t="s">
        <v>79</v>
      </c>
      <c r="AV321" s="14" t="s">
        <v>77</v>
      </c>
      <c r="AW321" s="14" t="s">
        <v>31</v>
      </c>
      <c r="AX321" s="14" t="s">
        <v>69</v>
      </c>
      <c r="AY321" s="255" t="s">
        <v>161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4860</v>
      </c>
      <c r="G322" s="236"/>
      <c r="H322" s="239">
        <v>7.5599999999999996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79</v>
      </c>
      <c r="AV322" s="13" t="s">
        <v>79</v>
      </c>
      <c r="AW322" s="13" t="s">
        <v>31</v>
      </c>
      <c r="AX322" s="13" t="s">
        <v>77</v>
      </c>
      <c r="AY322" s="245" t="s">
        <v>161</v>
      </c>
    </row>
    <row r="323" s="2" customFormat="1" ht="24.15" customHeight="1">
      <c r="A323" s="41"/>
      <c r="B323" s="42"/>
      <c r="C323" s="215" t="s">
        <v>547</v>
      </c>
      <c r="D323" s="215" t="s">
        <v>163</v>
      </c>
      <c r="E323" s="216" t="s">
        <v>4861</v>
      </c>
      <c r="F323" s="217" t="s">
        <v>4862</v>
      </c>
      <c r="G323" s="218" t="s">
        <v>166</v>
      </c>
      <c r="H323" s="219">
        <v>21.600000000000001</v>
      </c>
      <c r="I323" s="220"/>
      <c r="J323" s="221">
        <f>ROUND(I323*H323,2)</f>
        <v>0</v>
      </c>
      <c r="K323" s="217" t="s">
        <v>167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0.012959999999999999</v>
      </c>
      <c r="R323" s="224">
        <f>Q323*H323</f>
        <v>0.27993600000000002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168</v>
      </c>
      <c r="AT323" s="226" t="s">
        <v>163</v>
      </c>
      <c r="AU323" s="226" t="s">
        <v>79</v>
      </c>
      <c r="AY323" s="20" t="s">
        <v>161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168</v>
      </c>
      <c r="BM323" s="226" t="s">
        <v>4863</v>
      </c>
    </row>
    <row r="324" s="2" customFormat="1">
      <c r="A324" s="41"/>
      <c r="B324" s="42"/>
      <c r="C324" s="43"/>
      <c r="D324" s="228" t="s">
        <v>170</v>
      </c>
      <c r="E324" s="43"/>
      <c r="F324" s="229" t="s">
        <v>4864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170</v>
      </c>
      <c r="AU324" s="20" t="s">
        <v>79</v>
      </c>
    </row>
    <row r="325" s="13" customFormat="1">
      <c r="A325" s="13"/>
      <c r="B325" s="235"/>
      <c r="C325" s="236"/>
      <c r="D325" s="233" t="s">
        <v>178</v>
      </c>
      <c r="E325" s="237" t="s">
        <v>19</v>
      </c>
      <c r="F325" s="238" t="s">
        <v>4865</v>
      </c>
      <c r="G325" s="236"/>
      <c r="H325" s="239">
        <v>21.600000000000001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178</v>
      </c>
      <c r="AU325" s="245" t="s">
        <v>79</v>
      </c>
      <c r="AV325" s="13" t="s">
        <v>79</v>
      </c>
      <c r="AW325" s="13" t="s">
        <v>31</v>
      </c>
      <c r="AX325" s="13" t="s">
        <v>77</v>
      </c>
      <c r="AY325" s="245" t="s">
        <v>161</v>
      </c>
    </row>
    <row r="326" s="2" customFormat="1" ht="24.15" customHeight="1">
      <c r="A326" s="41"/>
      <c r="B326" s="42"/>
      <c r="C326" s="215" t="s">
        <v>553</v>
      </c>
      <c r="D326" s="215" t="s">
        <v>163</v>
      </c>
      <c r="E326" s="216" t="s">
        <v>4866</v>
      </c>
      <c r="F326" s="217" t="s">
        <v>4867</v>
      </c>
      <c r="G326" s="218" t="s">
        <v>166</v>
      </c>
      <c r="H326" s="219">
        <v>21.600000000000001</v>
      </c>
      <c r="I326" s="220"/>
      <c r="J326" s="221">
        <f>ROUND(I326*H326,2)</f>
        <v>0</v>
      </c>
      <c r="K326" s="217" t="s">
        <v>167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168</v>
      </c>
      <c r="AT326" s="226" t="s">
        <v>163</v>
      </c>
      <c r="AU326" s="226" t="s">
        <v>79</v>
      </c>
      <c r="AY326" s="20" t="s">
        <v>161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168</v>
      </c>
      <c r="BM326" s="226" t="s">
        <v>4868</v>
      </c>
    </row>
    <row r="327" s="2" customFormat="1">
      <c r="A327" s="41"/>
      <c r="B327" s="42"/>
      <c r="C327" s="43"/>
      <c r="D327" s="228" t="s">
        <v>170</v>
      </c>
      <c r="E327" s="43"/>
      <c r="F327" s="229" t="s">
        <v>4869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170</v>
      </c>
      <c r="AU327" s="20" t="s">
        <v>79</v>
      </c>
    </row>
    <row r="328" s="2" customFormat="1" ht="24.15" customHeight="1">
      <c r="A328" s="41"/>
      <c r="B328" s="42"/>
      <c r="C328" s="215" t="s">
        <v>561</v>
      </c>
      <c r="D328" s="215" t="s">
        <v>163</v>
      </c>
      <c r="E328" s="216" t="s">
        <v>4870</v>
      </c>
      <c r="F328" s="217" t="s">
        <v>4871</v>
      </c>
      <c r="G328" s="218" t="s">
        <v>214</v>
      </c>
      <c r="H328" s="219">
        <v>0.20399999999999999</v>
      </c>
      <c r="I328" s="220"/>
      <c r="J328" s="221">
        <f>ROUND(I328*H328,2)</f>
        <v>0</v>
      </c>
      <c r="K328" s="217" t="s">
        <v>167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1.06277</v>
      </c>
      <c r="R328" s="224">
        <f>Q328*H328</f>
        <v>0.21680507999999998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168</v>
      </c>
      <c r="AT328" s="226" t="s">
        <v>163</v>
      </c>
      <c r="AU328" s="226" t="s">
        <v>79</v>
      </c>
      <c r="AY328" s="20" t="s">
        <v>161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168</v>
      </c>
      <c r="BM328" s="226" t="s">
        <v>4872</v>
      </c>
    </row>
    <row r="329" s="2" customFormat="1">
      <c r="A329" s="41"/>
      <c r="B329" s="42"/>
      <c r="C329" s="43"/>
      <c r="D329" s="228" t="s">
        <v>170</v>
      </c>
      <c r="E329" s="43"/>
      <c r="F329" s="229" t="s">
        <v>4873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170</v>
      </c>
      <c r="AU329" s="20" t="s">
        <v>79</v>
      </c>
    </row>
    <row r="330" s="13" customFormat="1">
      <c r="A330" s="13"/>
      <c r="B330" s="235"/>
      <c r="C330" s="236"/>
      <c r="D330" s="233" t="s">
        <v>178</v>
      </c>
      <c r="E330" s="237" t="s">
        <v>19</v>
      </c>
      <c r="F330" s="238" t="s">
        <v>4874</v>
      </c>
      <c r="G330" s="236"/>
      <c r="H330" s="239">
        <v>0.20399999999999999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178</v>
      </c>
      <c r="AU330" s="245" t="s">
        <v>79</v>
      </c>
      <c r="AV330" s="13" t="s">
        <v>79</v>
      </c>
      <c r="AW330" s="13" t="s">
        <v>31</v>
      </c>
      <c r="AX330" s="13" t="s">
        <v>77</v>
      </c>
      <c r="AY330" s="245" t="s">
        <v>161</v>
      </c>
    </row>
    <row r="331" s="2" customFormat="1" ht="16.5" customHeight="1">
      <c r="A331" s="41"/>
      <c r="B331" s="42"/>
      <c r="C331" s="215" t="s">
        <v>569</v>
      </c>
      <c r="D331" s="215" t="s">
        <v>163</v>
      </c>
      <c r="E331" s="216" t="s">
        <v>942</v>
      </c>
      <c r="F331" s="217" t="s">
        <v>4875</v>
      </c>
      <c r="G331" s="218" t="s">
        <v>944</v>
      </c>
      <c r="H331" s="219">
        <v>250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0.03363</v>
      </c>
      <c r="R331" s="224">
        <f>Q331*H331</f>
        <v>8.4075000000000006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168</v>
      </c>
      <c r="AT331" s="226" t="s">
        <v>163</v>
      </c>
      <c r="AU331" s="226" t="s">
        <v>79</v>
      </c>
      <c r="AY331" s="20" t="s">
        <v>161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168</v>
      </c>
      <c r="BM331" s="226" t="s">
        <v>4876</v>
      </c>
    </row>
    <row r="332" s="13" customFormat="1">
      <c r="A332" s="13"/>
      <c r="B332" s="235"/>
      <c r="C332" s="236"/>
      <c r="D332" s="233" t="s">
        <v>178</v>
      </c>
      <c r="E332" s="237" t="s">
        <v>19</v>
      </c>
      <c r="F332" s="238" t="s">
        <v>4877</v>
      </c>
      <c r="G332" s="236"/>
      <c r="H332" s="239">
        <v>250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178</v>
      </c>
      <c r="AU332" s="245" t="s">
        <v>79</v>
      </c>
      <c r="AV332" s="13" t="s">
        <v>79</v>
      </c>
      <c r="AW332" s="13" t="s">
        <v>31</v>
      </c>
      <c r="AX332" s="13" t="s">
        <v>77</v>
      </c>
      <c r="AY332" s="245" t="s">
        <v>161</v>
      </c>
    </row>
    <row r="333" s="2" customFormat="1" ht="16.5" customHeight="1">
      <c r="A333" s="41"/>
      <c r="B333" s="42"/>
      <c r="C333" s="271" t="s">
        <v>579</v>
      </c>
      <c r="D333" s="271" t="s">
        <v>715</v>
      </c>
      <c r="E333" s="272" t="s">
        <v>947</v>
      </c>
      <c r="F333" s="273" t="s">
        <v>948</v>
      </c>
      <c r="G333" s="274" t="s">
        <v>214</v>
      </c>
      <c r="H333" s="275">
        <v>0.040000000000000001</v>
      </c>
      <c r="I333" s="276"/>
      <c r="J333" s="277">
        <f>ROUND(I333*H333,2)</f>
        <v>0</v>
      </c>
      <c r="K333" s="273" t="s">
        <v>167</v>
      </c>
      <c r="L333" s="278"/>
      <c r="M333" s="279" t="s">
        <v>19</v>
      </c>
      <c r="N333" s="280" t="s">
        <v>40</v>
      </c>
      <c r="O333" s="87"/>
      <c r="P333" s="224">
        <f>O333*H333</f>
        <v>0</v>
      </c>
      <c r="Q333" s="224">
        <v>1</v>
      </c>
      <c r="R333" s="224">
        <f>Q333*H333</f>
        <v>0.040000000000000001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211</v>
      </c>
      <c r="AT333" s="226" t="s">
        <v>715</v>
      </c>
      <c r="AU333" s="226" t="s">
        <v>79</v>
      </c>
      <c r="AY333" s="20" t="s">
        <v>161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168</v>
      </c>
      <c r="BM333" s="226" t="s">
        <v>4878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950</v>
      </c>
      <c r="G334" s="236"/>
      <c r="H334" s="239">
        <v>0.040000000000000001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79</v>
      </c>
      <c r="AV334" s="13" t="s">
        <v>79</v>
      </c>
      <c r="AW334" s="13" t="s">
        <v>31</v>
      </c>
      <c r="AX334" s="13" t="s">
        <v>77</v>
      </c>
      <c r="AY334" s="245" t="s">
        <v>161</v>
      </c>
    </row>
    <row r="335" s="2" customFormat="1" ht="16.5" customHeight="1">
      <c r="A335" s="41"/>
      <c r="B335" s="42"/>
      <c r="C335" s="271" t="s">
        <v>591</v>
      </c>
      <c r="D335" s="271" t="s">
        <v>715</v>
      </c>
      <c r="E335" s="272" t="s">
        <v>4879</v>
      </c>
      <c r="F335" s="273" t="s">
        <v>4880</v>
      </c>
      <c r="G335" s="274" t="s">
        <v>214</v>
      </c>
      <c r="H335" s="275">
        <v>0.059999999999999998</v>
      </c>
      <c r="I335" s="276"/>
      <c r="J335" s="277">
        <f>ROUND(I335*H335,2)</f>
        <v>0</v>
      </c>
      <c r="K335" s="273" t="s">
        <v>167</v>
      </c>
      <c r="L335" s="278"/>
      <c r="M335" s="279" t="s">
        <v>19</v>
      </c>
      <c r="N335" s="280" t="s">
        <v>40</v>
      </c>
      <c r="O335" s="87"/>
      <c r="P335" s="224">
        <f>O335*H335</f>
        <v>0</v>
      </c>
      <c r="Q335" s="224">
        <v>1</v>
      </c>
      <c r="R335" s="224">
        <f>Q335*H335</f>
        <v>0.059999999999999998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211</v>
      </c>
      <c r="AT335" s="226" t="s">
        <v>715</v>
      </c>
      <c r="AU335" s="226" t="s">
        <v>79</v>
      </c>
      <c r="AY335" s="20" t="s">
        <v>161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168</v>
      </c>
      <c r="BM335" s="226" t="s">
        <v>4881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4882</v>
      </c>
      <c r="G336" s="236"/>
      <c r="H336" s="239">
        <v>0.059999999999999998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79</v>
      </c>
      <c r="AV336" s="13" t="s">
        <v>79</v>
      </c>
      <c r="AW336" s="13" t="s">
        <v>31</v>
      </c>
      <c r="AX336" s="13" t="s">
        <v>77</v>
      </c>
      <c r="AY336" s="245" t="s">
        <v>161</v>
      </c>
    </row>
    <row r="337" s="12" customFormat="1" ht="22.8" customHeight="1">
      <c r="A337" s="12"/>
      <c r="B337" s="199"/>
      <c r="C337" s="200"/>
      <c r="D337" s="201" t="s">
        <v>68</v>
      </c>
      <c r="E337" s="213" t="s">
        <v>197</v>
      </c>
      <c r="F337" s="213" t="s">
        <v>236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SUM(P338:P397)</f>
        <v>0</v>
      </c>
      <c r="Q337" s="207"/>
      <c r="R337" s="208">
        <f>SUM(R338:R397)</f>
        <v>18.707127450000002</v>
      </c>
      <c r="S337" s="207"/>
      <c r="T337" s="209">
        <f>SUM(T338:T397)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77</v>
      </c>
      <c r="AT337" s="211" t="s">
        <v>68</v>
      </c>
      <c r="AU337" s="211" t="s">
        <v>77</v>
      </c>
      <c r="AY337" s="210" t="s">
        <v>161</v>
      </c>
      <c r="BK337" s="212">
        <f>SUM(BK338:BK397)</f>
        <v>0</v>
      </c>
    </row>
    <row r="338" s="2" customFormat="1" ht="16.5" customHeight="1">
      <c r="A338" s="41"/>
      <c r="B338" s="42"/>
      <c r="C338" s="215" t="s">
        <v>986</v>
      </c>
      <c r="D338" s="215" t="s">
        <v>163</v>
      </c>
      <c r="E338" s="216" t="s">
        <v>951</v>
      </c>
      <c r="F338" s="217" t="s">
        <v>952</v>
      </c>
      <c r="G338" s="218" t="s">
        <v>166</v>
      </c>
      <c r="H338" s="219">
        <v>15</v>
      </c>
      <c r="I338" s="220"/>
      <c r="J338" s="221">
        <f>ROUND(I338*H338,2)</f>
        <v>0</v>
      </c>
      <c r="K338" s="217" t="s">
        <v>167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0.04795</v>
      </c>
      <c r="R338" s="224">
        <f>Q338*H338</f>
        <v>0.71924999999999994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168</v>
      </c>
      <c r="AT338" s="226" t="s">
        <v>163</v>
      </c>
      <c r="AU338" s="226" t="s">
        <v>79</v>
      </c>
      <c r="AY338" s="20" t="s">
        <v>161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168</v>
      </c>
      <c r="BM338" s="226" t="s">
        <v>4883</v>
      </c>
    </row>
    <row r="339" s="2" customFormat="1">
      <c r="A339" s="41"/>
      <c r="B339" s="42"/>
      <c r="C339" s="43"/>
      <c r="D339" s="228" t="s">
        <v>170</v>
      </c>
      <c r="E339" s="43"/>
      <c r="F339" s="229" t="s">
        <v>954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170</v>
      </c>
      <c r="AU339" s="20" t="s">
        <v>79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4884</v>
      </c>
      <c r="G340" s="236"/>
      <c r="H340" s="239">
        <v>15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79</v>
      </c>
      <c r="AV340" s="13" t="s">
        <v>79</v>
      </c>
      <c r="AW340" s="13" t="s">
        <v>31</v>
      </c>
      <c r="AX340" s="13" t="s">
        <v>77</v>
      </c>
      <c r="AY340" s="245" t="s">
        <v>161</v>
      </c>
    </row>
    <row r="341" s="2" customFormat="1" ht="21.75" customHeight="1">
      <c r="A341" s="41"/>
      <c r="B341" s="42"/>
      <c r="C341" s="215" t="s">
        <v>991</v>
      </c>
      <c r="D341" s="215" t="s">
        <v>163</v>
      </c>
      <c r="E341" s="216" t="s">
        <v>956</v>
      </c>
      <c r="F341" s="217" t="s">
        <v>957</v>
      </c>
      <c r="G341" s="218" t="s">
        <v>166</v>
      </c>
      <c r="H341" s="219">
        <v>51.680999999999997</v>
      </c>
      <c r="I341" s="220"/>
      <c r="J341" s="221">
        <f>ROUND(I341*H341,2)</f>
        <v>0</v>
      </c>
      <c r="K341" s="217" t="s">
        <v>167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0.0073499999999999998</v>
      </c>
      <c r="R341" s="224">
        <f>Q341*H341</f>
        <v>0.37985534999999998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168</v>
      </c>
      <c r="AT341" s="226" t="s">
        <v>163</v>
      </c>
      <c r="AU341" s="226" t="s">
        <v>79</v>
      </c>
      <c r="AY341" s="20" t="s">
        <v>161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168</v>
      </c>
      <c r="BM341" s="226" t="s">
        <v>4885</v>
      </c>
    </row>
    <row r="342" s="2" customFormat="1">
      <c r="A342" s="41"/>
      <c r="B342" s="42"/>
      <c r="C342" s="43"/>
      <c r="D342" s="228" t="s">
        <v>170</v>
      </c>
      <c r="E342" s="43"/>
      <c r="F342" s="229" t="s">
        <v>959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170</v>
      </c>
      <c r="AU342" s="20" t="s">
        <v>79</v>
      </c>
    </row>
    <row r="343" s="14" customFormat="1">
      <c r="A343" s="14"/>
      <c r="B343" s="246"/>
      <c r="C343" s="247"/>
      <c r="D343" s="233" t="s">
        <v>178</v>
      </c>
      <c r="E343" s="248" t="s">
        <v>19</v>
      </c>
      <c r="F343" s="249" t="s">
        <v>964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178</v>
      </c>
      <c r="AU343" s="255" t="s">
        <v>79</v>
      </c>
      <c r="AV343" s="14" t="s">
        <v>77</v>
      </c>
      <c r="AW343" s="14" t="s">
        <v>31</v>
      </c>
      <c r="AX343" s="14" t="s">
        <v>69</v>
      </c>
      <c r="AY343" s="255" t="s">
        <v>161</v>
      </c>
    </row>
    <row r="344" s="13" customFormat="1">
      <c r="A344" s="13"/>
      <c r="B344" s="235"/>
      <c r="C344" s="236"/>
      <c r="D344" s="233" t="s">
        <v>178</v>
      </c>
      <c r="E344" s="237" t="s">
        <v>19</v>
      </c>
      <c r="F344" s="238" t="s">
        <v>4886</v>
      </c>
      <c r="G344" s="236"/>
      <c r="H344" s="239">
        <v>2.4199999999999999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178</v>
      </c>
      <c r="AU344" s="245" t="s">
        <v>79</v>
      </c>
      <c r="AV344" s="13" t="s">
        <v>79</v>
      </c>
      <c r="AW344" s="13" t="s">
        <v>31</v>
      </c>
      <c r="AX344" s="13" t="s">
        <v>69</v>
      </c>
      <c r="AY344" s="245" t="s">
        <v>161</v>
      </c>
    </row>
    <row r="345" s="13" customFormat="1">
      <c r="A345" s="13"/>
      <c r="B345" s="235"/>
      <c r="C345" s="236"/>
      <c r="D345" s="233" t="s">
        <v>178</v>
      </c>
      <c r="E345" s="237" t="s">
        <v>19</v>
      </c>
      <c r="F345" s="238" t="s">
        <v>4887</v>
      </c>
      <c r="G345" s="236"/>
      <c r="H345" s="239">
        <v>12.16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178</v>
      </c>
      <c r="AU345" s="245" t="s">
        <v>79</v>
      </c>
      <c r="AV345" s="13" t="s">
        <v>79</v>
      </c>
      <c r="AW345" s="13" t="s">
        <v>31</v>
      </c>
      <c r="AX345" s="13" t="s">
        <v>69</v>
      </c>
      <c r="AY345" s="245" t="s">
        <v>161</v>
      </c>
    </row>
    <row r="346" s="13" customFormat="1">
      <c r="A346" s="13"/>
      <c r="B346" s="235"/>
      <c r="C346" s="236"/>
      <c r="D346" s="233" t="s">
        <v>178</v>
      </c>
      <c r="E346" s="237" t="s">
        <v>19</v>
      </c>
      <c r="F346" s="238" t="s">
        <v>4888</v>
      </c>
      <c r="G346" s="236"/>
      <c r="H346" s="239">
        <v>14.32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79</v>
      </c>
      <c r="AV346" s="13" t="s">
        <v>79</v>
      </c>
      <c r="AW346" s="13" t="s">
        <v>31</v>
      </c>
      <c r="AX346" s="13" t="s">
        <v>69</v>
      </c>
      <c r="AY346" s="245" t="s">
        <v>161</v>
      </c>
    </row>
    <row r="347" s="13" customFormat="1">
      <c r="A347" s="13"/>
      <c r="B347" s="235"/>
      <c r="C347" s="236"/>
      <c r="D347" s="233" t="s">
        <v>178</v>
      </c>
      <c r="E347" s="237" t="s">
        <v>19</v>
      </c>
      <c r="F347" s="238" t="s">
        <v>4889</v>
      </c>
      <c r="G347" s="236"/>
      <c r="H347" s="239">
        <v>20.32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178</v>
      </c>
      <c r="AU347" s="245" t="s">
        <v>79</v>
      </c>
      <c r="AV347" s="13" t="s">
        <v>79</v>
      </c>
      <c r="AW347" s="13" t="s">
        <v>31</v>
      </c>
      <c r="AX347" s="13" t="s">
        <v>69</v>
      </c>
      <c r="AY347" s="245" t="s">
        <v>161</v>
      </c>
    </row>
    <row r="348" s="15" customFormat="1">
      <c r="A348" s="15"/>
      <c r="B348" s="256"/>
      <c r="C348" s="257"/>
      <c r="D348" s="233" t="s">
        <v>178</v>
      </c>
      <c r="E348" s="258" t="s">
        <v>19</v>
      </c>
      <c r="F348" s="259" t="s">
        <v>221</v>
      </c>
      <c r="G348" s="257"/>
      <c r="H348" s="260">
        <v>49.219999999999999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178</v>
      </c>
      <c r="AU348" s="266" t="s">
        <v>79</v>
      </c>
      <c r="AV348" s="15" t="s">
        <v>168</v>
      </c>
      <c r="AW348" s="15" t="s">
        <v>31</v>
      </c>
      <c r="AX348" s="15" t="s">
        <v>77</v>
      </c>
      <c r="AY348" s="266" t="s">
        <v>161</v>
      </c>
    </row>
    <row r="349" s="13" customFormat="1">
      <c r="A349" s="13"/>
      <c r="B349" s="235"/>
      <c r="C349" s="236"/>
      <c r="D349" s="233" t="s">
        <v>178</v>
      </c>
      <c r="E349" s="236"/>
      <c r="F349" s="238" t="s">
        <v>4890</v>
      </c>
      <c r="G349" s="236"/>
      <c r="H349" s="239">
        <v>51.680999999999997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178</v>
      </c>
      <c r="AU349" s="245" t="s">
        <v>79</v>
      </c>
      <c r="AV349" s="13" t="s">
        <v>79</v>
      </c>
      <c r="AW349" s="13" t="s">
        <v>4</v>
      </c>
      <c r="AX349" s="13" t="s">
        <v>77</v>
      </c>
      <c r="AY349" s="245" t="s">
        <v>161</v>
      </c>
    </row>
    <row r="350" s="2" customFormat="1" ht="24.15" customHeight="1">
      <c r="A350" s="41"/>
      <c r="B350" s="42"/>
      <c r="C350" s="215" t="s">
        <v>997</v>
      </c>
      <c r="D350" s="215" t="s">
        <v>163</v>
      </c>
      <c r="E350" s="216" t="s">
        <v>970</v>
      </c>
      <c r="F350" s="217" t="s">
        <v>971</v>
      </c>
      <c r="G350" s="218" t="s">
        <v>166</v>
      </c>
      <c r="H350" s="219">
        <v>51.680999999999997</v>
      </c>
      <c r="I350" s="220"/>
      <c r="J350" s="221">
        <f>ROUND(I350*H350,2)</f>
        <v>0</v>
      </c>
      <c r="K350" s="217" t="s">
        <v>167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0.016279999999999999</v>
      </c>
      <c r="R350" s="224">
        <f>Q350*H350</f>
        <v>0.84136667999999992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168</v>
      </c>
      <c r="AT350" s="226" t="s">
        <v>163</v>
      </c>
      <c r="AU350" s="226" t="s">
        <v>79</v>
      </c>
      <c r="AY350" s="20" t="s">
        <v>161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168</v>
      </c>
      <c r="BM350" s="226" t="s">
        <v>4891</v>
      </c>
    </row>
    <row r="351" s="2" customFormat="1">
      <c r="A351" s="41"/>
      <c r="B351" s="42"/>
      <c r="C351" s="43"/>
      <c r="D351" s="228" t="s">
        <v>170</v>
      </c>
      <c r="E351" s="43"/>
      <c r="F351" s="229" t="s">
        <v>973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170</v>
      </c>
      <c r="AU351" s="20" t="s">
        <v>79</v>
      </c>
    </row>
    <row r="352" s="13" customFormat="1">
      <c r="A352" s="13"/>
      <c r="B352" s="235"/>
      <c r="C352" s="236"/>
      <c r="D352" s="233" t="s">
        <v>178</v>
      </c>
      <c r="E352" s="236"/>
      <c r="F352" s="238" t="s">
        <v>4890</v>
      </c>
      <c r="G352" s="236"/>
      <c r="H352" s="239">
        <v>51.680999999999997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178</v>
      </c>
      <c r="AU352" s="245" t="s">
        <v>79</v>
      </c>
      <c r="AV352" s="13" t="s">
        <v>79</v>
      </c>
      <c r="AW352" s="13" t="s">
        <v>4</v>
      </c>
      <c r="AX352" s="13" t="s">
        <v>77</v>
      </c>
      <c r="AY352" s="245" t="s">
        <v>161</v>
      </c>
    </row>
    <row r="353" s="2" customFormat="1" ht="24.15" customHeight="1">
      <c r="A353" s="41"/>
      <c r="B353" s="42"/>
      <c r="C353" s="215" t="s">
        <v>1005</v>
      </c>
      <c r="D353" s="215" t="s">
        <v>163</v>
      </c>
      <c r="E353" s="216" t="s">
        <v>974</v>
      </c>
      <c r="F353" s="217" t="s">
        <v>975</v>
      </c>
      <c r="G353" s="218" t="s">
        <v>166</v>
      </c>
      <c r="H353" s="219">
        <v>30</v>
      </c>
      <c r="I353" s="220"/>
      <c r="J353" s="221">
        <f>ROUND(I353*H353,2)</f>
        <v>0</v>
      </c>
      <c r="K353" s="217" t="s">
        <v>167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0.018380000000000001</v>
      </c>
      <c r="R353" s="224">
        <f>Q353*H353</f>
        <v>0.5514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168</v>
      </c>
      <c r="AT353" s="226" t="s">
        <v>163</v>
      </c>
      <c r="AU353" s="226" t="s">
        <v>79</v>
      </c>
      <c r="AY353" s="20" t="s">
        <v>161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168</v>
      </c>
      <c r="BM353" s="226" t="s">
        <v>4892</v>
      </c>
    </row>
    <row r="354" s="2" customFormat="1">
      <c r="A354" s="41"/>
      <c r="B354" s="42"/>
      <c r="C354" s="43"/>
      <c r="D354" s="228" t="s">
        <v>170</v>
      </c>
      <c r="E354" s="43"/>
      <c r="F354" s="229" t="s">
        <v>977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170</v>
      </c>
      <c r="AU354" s="20" t="s">
        <v>79</v>
      </c>
    </row>
    <row r="355" s="13" customFormat="1">
      <c r="A355" s="13"/>
      <c r="B355" s="235"/>
      <c r="C355" s="236"/>
      <c r="D355" s="233" t="s">
        <v>178</v>
      </c>
      <c r="E355" s="237" t="s">
        <v>19</v>
      </c>
      <c r="F355" s="238" t="s">
        <v>4893</v>
      </c>
      <c r="G355" s="236"/>
      <c r="H355" s="239">
        <v>30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178</v>
      </c>
      <c r="AU355" s="245" t="s">
        <v>79</v>
      </c>
      <c r="AV355" s="13" t="s">
        <v>79</v>
      </c>
      <c r="AW355" s="13" t="s">
        <v>31</v>
      </c>
      <c r="AX355" s="13" t="s">
        <v>77</v>
      </c>
      <c r="AY355" s="245" t="s">
        <v>161</v>
      </c>
    </row>
    <row r="356" s="2" customFormat="1" ht="24.15" customHeight="1">
      <c r="A356" s="41"/>
      <c r="B356" s="42"/>
      <c r="C356" s="215" t="s">
        <v>1010</v>
      </c>
      <c r="D356" s="215" t="s">
        <v>163</v>
      </c>
      <c r="E356" s="216" t="s">
        <v>979</v>
      </c>
      <c r="F356" s="217" t="s">
        <v>980</v>
      </c>
      <c r="G356" s="218" t="s">
        <v>166</v>
      </c>
      <c r="H356" s="219">
        <v>42.956000000000003</v>
      </c>
      <c r="I356" s="220"/>
      <c r="J356" s="221">
        <f>ROUND(I356*H356,2)</f>
        <v>0</v>
      </c>
      <c r="K356" s="217" t="s">
        <v>167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0.0043800000000000002</v>
      </c>
      <c r="R356" s="224">
        <f>Q356*H356</f>
        <v>0.18814728000000003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168</v>
      </c>
      <c r="AT356" s="226" t="s">
        <v>163</v>
      </c>
      <c r="AU356" s="226" t="s">
        <v>79</v>
      </c>
      <c r="AY356" s="20" t="s">
        <v>161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168</v>
      </c>
      <c r="BM356" s="226" t="s">
        <v>4894</v>
      </c>
    </row>
    <row r="357" s="2" customFormat="1">
      <c r="A357" s="41"/>
      <c r="B357" s="42"/>
      <c r="C357" s="43"/>
      <c r="D357" s="228" t="s">
        <v>170</v>
      </c>
      <c r="E357" s="43"/>
      <c r="F357" s="229" t="s">
        <v>982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170</v>
      </c>
      <c r="AU357" s="20" t="s">
        <v>79</v>
      </c>
    </row>
    <row r="358" s="14" customFormat="1">
      <c r="A358" s="14"/>
      <c r="B358" s="246"/>
      <c r="C358" s="247"/>
      <c r="D358" s="233" t="s">
        <v>178</v>
      </c>
      <c r="E358" s="248" t="s">
        <v>19</v>
      </c>
      <c r="F358" s="249" t="s">
        <v>4772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178</v>
      </c>
      <c r="AU358" s="255" t="s">
        <v>79</v>
      </c>
      <c r="AV358" s="14" t="s">
        <v>77</v>
      </c>
      <c r="AW358" s="14" t="s">
        <v>31</v>
      </c>
      <c r="AX358" s="14" t="s">
        <v>69</v>
      </c>
      <c r="AY358" s="255" t="s">
        <v>161</v>
      </c>
    </row>
    <row r="359" s="13" customFormat="1">
      <c r="A359" s="13"/>
      <c r="B359" s="235"/>
      <c r="C359" s="236"/>
      <c r="D359" s="233" t="s">
        <v>178</v>
      </c>
      <c r="E359" s="237" t="s">
        <v>19</v>
      </c>
      <c r="F359" s="238" t="s">
        <v>4895</v>
      </c>
      <c r="G359" s="236"/>
      <c r="H359" s="239">
        <v>7.5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178</v>
      </c>
      <c r="AU359" s="245" t="s">
        <v>79</v>
      </c>
      <c r="AV359" s="13" t="s">
        <v>79</v>
      </c>
      <c r="AW359" s="13" t="s">
        <v>31</v>
      </c>
      <c r="AX359" s="13" t="s">
        <v>69</v>
      </c>
      <c r="AY359" s="245" t="s">
        <v>161</v>
      </c>
    </row>
    <row r="360" s="13" customFormat="1">
      <c r="A360" s="13"/>
      <c r="B360" s="235"/>
      <c r="C360" s="236"/>
      <c r="D360" s="233" t="s">
        <v>178</v>
      </c>
      <c r="E360" s="237" t="s">
        <v>19</v>
      </c>
      <c r="F360" s="238" t="s">
        <v>4896</v>
      </c>
      <c r="G360" s="236"/>
      <c r="H360" s="239">
        <v>8.6999999999999993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178</v>
      </c>
      <c r="AU360" s="245" t="s">
        <v>79</v>
      </c>
      <c r="AV360" s="13" t="s">
        <v>79</v>
      </c>
      <c r="AW360" s="13" t="s">
        <v>31</v>
      </c>
      <c r="AX360" s="13" t="s">
        <v>69</v>
      </c>
      <c r="AY360" s="245" t="s">
        <v>161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4897</v>
      </c>
      <c r="G361" s="236"/>
      <c r="H361" s="239">
        <v>14.210000000000001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69</v>
      </c>
      <c r="AY361" s="245" t="s">
        <v>161</v>
      </c>
    </row>
    <row r="362" s="13" customFormat="1">
      <c r="A362" s="13"/>
      <c r="B362" s="235"/>
      <c r="C362" s="236"/>
      <c r="D362" s="233" t="s">
        <v>178</v>
      </c>
      <c r="E362" s="237" t="s">
        <v>19</v>
      </c>
      <c r="F362" s="238" t="s">
        <v>4898</v>
      </c>
      <c r="G362" s="236"/>
      <c r="H362" s="239">
        <v>10.5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178</v>
      </c>
      <c r="AU362" s="245" t="s">
        <v>79</v>
      </c>
      <c r="AV362" s="13" t="s">
        <v>79</v>
      </c>
      <c r="AW362" s="13" t="s">
        <v>31</v>
      </c>
      <c r="AX362" s="13" t="s">
        <v>69</v>
      </c>
      <c r="AY362" s="245" t="s">
        <v>161</v>
      </c>
    </row>
    <row r="363" s="15" customFormat="1">
      <c r="A363" s="15"/>
      <c r="B363" s="256"/>
      <c r="C363" s="257"/>
      <c r="D363" s="233" t="s">
        <v>178</v>
      </c>
      <c r="E363" s="258" t="s">
        <v>19</v>
      </c>
      <c r="F363" s="259" t="s">
        <v>221</v>
      </c>
      <c r="G363" s="257"/>
      <c r="H363" s="260">
        <v>40.909999999999997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178</v>
      </c>
      <c r="AU363" s="266" t="s">
        <v>79</v>
      </c>
      <c r="AV363" s="15" t="s">
        <v>168</v>
      </c>
      <c r="AW363" s="15" t="s">
        <v>31</v>
      </c>
      <c r="AX363" s="15" t="s">
        <v>77</v>
      </c>
      <c r="AY363" s="266" t="s">
        <v>161</v>
      </c>
    </row>
    <row r="364" s="13" customFormat="1">
      <c r="A364" s="13"/>
      <c r="B364" s="235"/>
      <c r="C364" s="236"/>
      <c r="D364" s="233" t="s">
        <v>178</v>
      </c>
      <c r="E364" s="236"/>
      <c r="F364" s="238" t="s">
        <v>4899</v>
      </c>
      <c r="G364" s="236"/>
      <c r="H364" s="239">
        <v>42.956000000000003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79</v>
      </c>
      <c r="AV364" s="13" t="s">
        <v>79</v>
      </c>
      <c r="AW364" s="13" t="s">
        <v>4</v>
      </c>
      <c r="AX364" s="13" t="s">
        <v>77</v>
      </c>
      <c r="AY364" s="245" t="s">
        <v>161</v>
      </c>
    </row>
    <row r="365" s="2" customFormat="1" ht="16.5" customHeight="1">
      <c r="A365" s="41"/>
      <c r="B365" s="42"/>
      <c r="C365" s="215" t="s">
        <v>1015</v>
      </c>
      <c r="D365" s="215" t="s">
        <v>163</v>
      </c>
      <c r="E365" s="216" t="s">
        <v>987</v>
      </c>
      <c r="F365" s="217" t="s">
        <v>988</v>
      </c>
      <c r="G365" s="218" t="s">
        <v>166</v>
      </c>
      <c r="H365" s="219">
        <v>42.956000000000003</v>
      </c>
      <c r="I365" s="220"/>
      <c r="J365" s="221">
        <f>ROUND(I365*H365,2)</f>
        <v>0</v>
      </c>
      <c r="K365" s="217" t="s">
        <v>167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0.0040000000000000001</v>
      </c>
      <c r="R365" s="224">
        <f>Q365*H365</f>
        <v>0.171824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168</v>
      </c>
      <c r="AT365" s="226" t="s">
        <v>163</v>
      </c>
      <c r="AU365" s="226" t="s">
        <v>79</v>
      </c>
      <c r="AY365" s="20" t="s">
        <v>161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77</v>
      </c>
      <c r="BK365" s="227">
        <f>ROUND(I365*H365,2)</f>
        <v>0</v>
      </c>
      <c r="BL365" s="20" t="s">
        <v>168</v>
      </c>
      <c r="BM365" s="226" t="s">
        <v>4900</v>
      </c>
    </row>
    <row r="366" s="2" customFormat="1">
      <c r="A366" s="41"/>
      <c r="B366" s="42"/>
      <c r="C366" s="43"/>
      <c r="D366" s="228" t="s">
        <v>170</v>
      </c>
      <c r="E366" s="43"/>
      <c r="F366" s="229" t="s">
        <v>990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170</v>
      </c>
      <c r="AU366" s="20" t="s">
        <v>79</v>
      </c>
    </row>
    <row r="367" s="2" customFormat="1" ht="16.5" customHeight="1">
      <c r="A367" s="41"/>
      <c r="B367" s="42"/>
      <c r="C367" s="215" t="s">
        <v>1021</v>
      </c>
      <c r="D367" s="215" t="s">
        <v>163</v>
      </c>
      <c r="E367" s="216" t="s">
        <v>992</v>
      </c>
      <c r="F367" s="217" t="s">
        <v>993</v>
      </c>
      <c r="G367" s="218" t="s">
        <v>166</v>
      </c>
      <c r="H367" s="219">
        <v>36.399999999999999</v>
      </c>
      <c r="I367" s="220"/>
      <c r="J367" s="221">
        <f>ROUND(I367*H367,2)</f>
        <v>0</v>
      </c>
      <c r="K367" s="217" t="s">
        <v>167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0.034680000000000002</v>
      </c>
      <c r="R367" s="224">
        <f>Q367*H367</f>
        <v>1.2623520000000001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168</v>
      </c>
      <c r="AT367" s="226" t="s">
        <v>163</v>
      </c>
      <c r="AU367" s="226" t="s">
        <v>79</v>
      </c>
      <c r="AY367" s="20" t="s">
        <v>161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77</v>
      </c>
      <c r="BK367" s="227">
        <f>ROUND(I367*H367,2)</f>
        <v>0</v>
      </c>
      <c r="BL367" s="20" t="s">
        <v>168</v>
      </c>
      <c r="BM367" s="226" t="s">
        <v>4901</v>
      </c>
    </row>
    <row r="368" s="2" customFormat="1">
      <c r="A368" s="41"/>
      <c r="B368" s="42"/>
      <c r="C368" s="43"/>
      <c r="D368" s="228" t="s">
        <v>170</v>
      </c>
      <c r="E368" s="43"/>
      <c r="F368" s="229" t="s">
        <v>995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170</v>
      </c>
      <c r="AU368" s="20" t="s">
        <v>79</v>
      </c>
    </row>
    <row r="369" s="13" customFormat="1">
      <c r="A369" s="13"/>
      <c r="B369" s="235"/>
      <c r="C369" s="236"/>
      <c r="D369" s="233" t="s">
        <v>178</v>
      </c>
      <c r="E369" s="237" t="s">
        <v>19</v>
      </c>
      <c r="F369" s="238" t="s">
        <v>4902</v>
      </c>
      <c r="G369" s="236"/>
      <c r="H369" s="239">
        <v>36.399999999999999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178</v>
      </c>
      <c r="AU369" s="245" t="s">
        <v>79</v>
      </c>
      <c r="AV369" s="13" t="s">
        <v>79</v>
      </c>
      <c r="AW369" s="13" t="s">
        <v>31</v>
      </c>
      <c r="AX369" s="13" t="s">
        <v>77</v>
      </c>
      <c r="AY369" s="245" t="s">
        <v>161</v>
      </c>
    </row>
    <row r="370" s="2" customFormat="1" ht="24.15" customHeight="1">
      <c r="A370" s="41"/>
      <c r="B370" s="42"/>
      <c r="C370" s="215" t="s">
        <v>1028</v>
      </c>
      <c r="D370" s="215" t="s">
        <v>163</v>
      </c>
      <c r="E370" s="216" t="s">
        <v>4903</v>
      </c>
      <c r="F370" s="217" t="s">
        <v>4904</v>
      </c>
      <c r="G370" s="218" t="s">
        <v>166</v>
      </c>
      <c r="H370" s="219">
        <v>132</v>
      </c>
      <c r="I370" s="220"/>
      <c r="J370" s="221">
        <f>ROUND(I370*H370,2)</f>
        <v>0</v>
      </c>
      <c r="K370" s="217" t="s">
        <v>167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0.0073499999999999998</v>
      </c>
      <c r="R370" s="224">
        <f>Q370*H370</f>
        <v>0.97019999999999995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168</v>
      </c>
      <c r="AT370" s="226" t="s">
        <v>163</v>
      </c>
      <c r="AU370" s="226" t="s">
        <v>79</v>
      </c>
      <c r="AY370" s="20" t="s">
        <v>161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168</v>
      </c>
      <c r="BM370" s="226" t="s">
        <v>4905</v>
      </c>
    </row>
    <row r="371" s="2" customFormat="1">
      <c r="A371" s="41"/>
      <c r="B371" s="42"/>
      <c r="C371" s="43"/>
      <c r="D371" s="228" t="s">
        <v>170</v>
      </c>
      <c r="E371" s="43"/>
      <c r="F371" s="229" t="s">
        <v>4906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170</v>
      </c>
      <c r="AU371" s="20" t="s">
        <v>79</v>
      </c>
    </row>
    <row r="372" s="13" customFormat="1">
      <c r="A372" s="13"/>
      <c r="B372" s="235"/>
      <c r="C372" s="236"/>
      <c r="D372" s="233" t="s">
        <v>178</v>
      </c>
      <c r="E372" s="237" t="s">
        <v>19</v>
      </c>
      <c r="F372" s="238" t="s">
        <v>4907</v>
      </c>
      <c r="G372" s="236"/>
      <c r="H372" s="239">
        <v>132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178</v>
      </c>
      <c r="AU372" s="245" t="s">
        <v>79</v>
      </c>
      <c r="AV372" s="13" t="s">
        <v>79</v>
      </c>
      <c r="AW372" s="13" t="s">
        <v>31</v>
      </c>
      <c r="AX372" s="13" t="s">
        <v>77</v>
      </c>
      <c r="AY372" s="245" t="s">
        <v>161</v>
      </c>
    </row>
    <row r="373" s="2" customFormat="1" ht="33" customHeight="1">
      <c r="A373" s="41"/>
      <c r="B373" s="42"/>
      <c r="C373" s="215" t="s">
        <v>1035</v>
      </c>
      <c r="D373" s="215" t="s">
        <v>163</v>
      </c>
      <c r="E373" s="216" t="s">
        <v>4908</v>
      </c>
      <c r="F373" s="217" t="s">
        <v>4909</v>
      </c>
      <c r="G373" s="218" t="s">
        <v>166</v>
      </c>
      <c r="H373" s="219">
        <v>132</v>
      </c>
      <c r="I373" s="220"/>
      <c r="J373" s="221">
        <f>ROUND(I373*H373,2)</f>
        <v>0</v>
      </c>
      <c r="K373" s="217" t="s">
        <v>167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0.018380000000000001</v>
      </c>
      <c r="R373" s="224">
        <f>Q373*H373</f>
        <v>2.4261599999999999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168</v>
      </c>
      <c r="AT373" s="226" t="s">
        <v>163</v>
      </c>
      <c r="AU373" s="226" t="s">
        <v>79</v>
      </c>
      <c r="AY373" s="20" t="s">
        <v>161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77</v>
      </c>
      <c r="BK373" s="227">
        <f>ROUND(I373*H373,2)</f>
        <v>0</v>
      </c>
      <c r="BL373" s="20" t="s">
        <v>168</v>
      </c>
      <c r="BM373" s="226" t="s">
        <v>4910</v>
      </c>
    </row>
    <row r="374" s="2" customFormat="1">
      <c r="A374" s="41"/>
      <c r="B374" s="42"/>
      <c r="C374" s="43"/>
      <c r="D374" s="228" t="s">
        <v>170</v>
      </c>
      <c r="E374" s="43"/>
      <c r="F374" s="229" t="s">
        <v>4911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170</v>
      </c>
      <c r="AU374" s="20" t="s">
        <v>79</v>
      </c>
    </row>
    <row r="375" s="2" customFormat="1" ht="21.75" customHeight="1">
      <c r="A375" s="41"/>
      <c r="B375" s="42"/>
      <c r="C375" s="215" t="s">
        <v>1044</v>
      </c>
      <c r="D375" s="215" t="s">
        <v>163</v>
      </c>
      <c r="E375" s="216" t="s">
        <v>998</v>
      </c>
      <c r="F375" s="217" t="s">
        <v>999</v>
      </c>
      <c r="G375" s="218" t="s">
        <v>206</v>
      </c>
      <c r="H375" s="219">
        <v>4.6660000000000004</v>
      </c>
      <c r="I375" s="220"/>
      <c r="J375" s="221">
        <f>ROUND(I375*H375,2)</f>
        <v>0</v>
      </c>
      <c r="K375" s="217" t="s">
        <v>167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2.3010199999999998</v>
      </c>
      <c r="R375" s="224">
        <f>Q375*H375</f>
        <v>10.73655932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168</v>
      </c>
      <c r="AT375" s="226" t="s">
        <v>163</v>
      </c>
      <c r="AU375" s="226" t="s">
        <v>79</v>
      </c>
      <c r="AY375" s="20" t="s">
        <v>161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168</v>
      </c>
      <c r="BM375" s="226" t="s">
        <v>4912</v>
      </c>
    </row>
    <row r="376" s="2" customFormat="1">
      <c r="A376" s="41"/>
      <c r="B376" s="42"/>
      <c r="C376" s="43"/>
      <c r="D376" s="228" t="s">
        <v>170</v>
      </c>
      <c r="E376" s="43"/>
      <c r="F376" s="229" t="s">
        <v>1001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170</v>
      </c>
      <c r="AU376" s="20" t="s">
        <v>79</v>
      </c>
    </row>
    <row r="377" s="13" customFormat="1">
      <c r="A377" s="13"/>
      <c r="B377" s="235"/>
      <c r="C377" s="236"/>
      <c r="D377" s="233" t="s">
        <v>178</v>
      </c>
      <c r="E377" s="237" t="s">
        <v>19</v>
      </c>
      <c r="F377" s="238" t="s">
        <v>4913</v>
      </c>
      <c r="G377" s="236"/>
      <c r="H377" s="239">
        <v>4.2880000000000003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178</v>
      </c>
      <c r="AU377" s="245" t="s">
        <v>79</v>
      </c>
      <c r="AV377" s="13" t="s">
        <v>79</v>
      </c>
      <c r="AW377" s="13" t="s">
        <v>31</v>
      </c>
      <c r="AX377" s="13" t="s">
        <v>69</v>
      </c>
      <c r="AY377" s="245" t="s">
        <v>161</v>
      </c>
    </row>
    <row r="378" s="13" customFormat="1">
      <c r="A378" s="13"/>
      <c r="B378" s="235"/>
      <c r="C378" s="236"/>
      <c r="D378" s="233" t="s">
        <v>178</v>
      </c>
      <c r="E378" s="237" t="s">
        <v>19</v>
      </c>
      <c r="F378" s="238" t="s">
        <v>4914</v>
      </c>
      <c r="G378" s="236"/>
      <c r="H378" s="239">
        <v>0.378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178</v>
      </c>
      <c r="AU378" s="245" t="s">
        <v>79</v>
      </c>
      <c r="AV378" s="13" t="s">
        <v>79</v>
      </c>
      <c r="AW378" s="13" t="s">
        <v>31</v>
      </c>
      <c r="AX378" s="13" t="s">
        <v>69</v>
      </c>
      <c r="AY378" s="245" t="s">
        <v>161</v>
      </c>
    </row>
    <row r="379" s="15" customFormat="1">
      <c r="A379" s="15"/>
      <c r="B379" s="256"/>
      <c r="C379" s="257"/>
      <c r="D379" s="233" t="s">
        <v>178</v>
      </c>
      <c r="E379" s="258" t="s">
        <v>19</v>
      </c>
      <c r="F379" s="259" t="s">
        <v>221</v>
      </c>
      <c r="G379" s="257"/>
      <c r="H379" s="260">
        <v>4.6660000000000004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178</v>
      </c>
      <c r="AU379" s="266" t="s">
        <v>79</v>
      </c>
      <c r="AV379" s="15" t="s">
        <v>168</v>
      </c>
      <c r="AW379" s="15" t="s">
        <v>31</v>
      </c>
      <c r="AX379" s="15" t="s">
        <v>77</v>
      </c>
      <c r="AY379" s="266" t="s">
        <v>161</v>
      </c>
    </row>
    <row r="380" s="2" customFormat="1" ht="21.75" customHeight="1">
      <c r="A380" s="41"/>
      <c r="B380" s="42"/>
      <c r="C380" s="215" t="s">
        <v>1050</v>
      </c>
      <c r="D380" s="215" t="s">
        <v>163</v>
      </c>
      <c r="E380" s="216" t="s">
        <v>1006</v>
      </c>
      <c r="F380" s="217" t="s">
        <v>1007</v>
      </c>
      <c r="G380" s="218" t="s">
        <v>206</v>
      </c>
      <c r="H380" s="219">
        <v>4.6660000000000004</v>
      </c>
      <c r="I380" s="220"/>
      <c r="J380" s="221">
        <f>ROUND(I380*H380,2)</f>
        <v>0</v>
      </c>
      <c r="K380" s="217" t="s">
        <v>167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168</v>
      </c>
      <c r="AT380" s="226" t="s">
        <v>163</v>
      </c>
      <c r="AU380" s="226" t="s">
        <v>79</v>
      </c>
      <c r="AY380" s="20" t="s">
        <v>161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168</v>
      </c>
      <c r="BM380" s="226" t="s">
        <v>4915</v>
      </c>
    </row>
    <row r="381" s="2" customFormat="1">
      <c r="A381" s="41"/>
      <c r="B381" s="42"/>
      <c r="C381" s="43"/>
      <c r="D381" s="228" t="s">
        <v>170</v>
      </c>
      <c r="E381" s="43"/>
      <c r="F381" s="229" t="s">
        <v>1009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170</v>
      </c>
      <c r="AU381" s="20" t="s">
        <v>79</v>
      </c>
    </row>
    <row r="382" s="2" customFormat="1" ht="24.15" customHeight="1">
      <c r="A382" s="41"/>
      <c r="B382" s="42"/>
      <c r="C382" s="215" t="s">
        <v>1056</v>
      </c>
      <c r="D382" s="215" t="s">
        <v>163</v>
      </c>
      <c r="E382" s="216" t="s">
        <v>1011</v>
      </c>
      <c r="F382" s="217" t="s">
        <v>1012</v>
      </c>
      <c r="G382" s="218" t="s">
        <v>206</v>
      </c>
      <c r="H382" s="219">
        <v>4.6660000000000004</v>
      </c>
      <c r="I382" s="220"/>
      <c r="J382" s="221">
        <f>ROUND(I382*H382,2)</f>
        <v>0</v>
      </c>
      <c r="K382" s="217" t="s">
        <v>167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168</v>
      </c>
      <c r="AT382" s="226" t="s">
        <v>163</v>
      </c>
      <c r="AU382" s="226" t="s">
        <v>79</v>
      </c>
      <c r="AY382" s="20" t="s">
        <v>161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77</v>
      </c>
      <c r="BK382" s="227">
        <f>ROUND(I382*H382,2)</f>
        <v>0</v>
      </c>
      <c r="BL382" s="20" t="s">
        <v>168</v>
      </c>
      <c r="BM382" s="226" t="s">
        <v>4916</v>
      </c>
    </row>
    <row r="383" s="2" customFormat="1">
      <c r="A383" s="41"/>
      <c r="B383" s="42"/>
      <c r="C383" s="43"/>
      <c r="D383" s="228" t="s">
        <v>170</v>
      </c>
      <c r="E383" s="43"/>
      <c r="F383" s="229" t="s">
        <v>1014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170</v>
      </c>
      <c r="AU383" s="20" t="s">
        <v>79</v>
      </c>
    </row>
    <row r="384" s="2" customFormat="1" ht="16.5" customHeight="1">
      <c r="A384" s="41"/>
      <c r="B384" s="42"/>
      <c r="C384" s="215" t="s">
        <v>1062</v>
      </c>
      <c r="D384" s="215" t="s">
        <v>163</v>
      </c>
      <c r="E384" s="216" t="s">
        <v>1016</v>
      </c>
      <c r="F384" s="217" t="s">
        <v>1017</v>
      </c>
      <c r="G384" s="218" t="s">
        <v>214</v>
      </c>
      <c r="H384" s="219">
        <v>0.26600000000000001</v>
      </c>
      <c r="I384" s="220"/>
      <c r="J384" s="221">
        <f>ROUND(I384*H384,2)</f>
        <v>0</v>
      </c>
      <c r="K384" s="217" t="s">
        <v>167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1.06277</v>
      </c>
      <c r="R384" s="224">
        <f>Q384*H384</f>
        <v>0.28269682000000002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168</v>
      </c>
      <c r="AT384" s="226" t="s">
        <v>163</v>
      </c>
      <c r="AU384" s="226" t="s">
        <v>79</v>
      </c>
      <c r="AY384" s="20" t="s">
        <v>161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168</v>
      </c>
      <c r="BM384" s="226" t="s">
        <v>4917</v>
      </c>
    </row>
    <row r="385" s="2" customFormat="1">
      <c r="A385" s="41"/>
      <c r="B385" s="42"/>
      <c r="C385" s="43"/>
      <c r="D385" s="228" t="s">
        <v>170</v>
      </c>
      <c r="E385" s="43"/>
      <c r="F385" s="229" t="s">
        <v>1019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170</v>
      </c>
      <c r="AU385" s="20" t="s">
        <v>79</v>
      </c>
    </row>
    <row r="386" s="13" customFormat="1">
      <c r="A386" s="13"/>
      <c r="B386" s="235"/>
      <c r="C386" s="236"/>
      <c r="D386" s="233" t="s">
        <v>178</v>
      </c>
      <c r="E386" s="237" t="s">
        <v>19</v>
      </c>
      <c r="F386" s="238" t="s">
        <v>4918</v>
      </c>
      <c r="G386" s="236"/>
      <c r="H386" s="239">
        <v>0.26600000000000001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178</v>
      </c>
      <c r="AU386" s="245" t="s">
        <v>79</v>
      </c>
      <c r="AV386" s="13" t="s">
        <v>79</v>
      </c>
      <c r="AW386" s="13" t="s">
        <v>31</v>
      </c>
      <c r="AX386" s="13" t="s">
        <v>77</v>
      </c>
      <c r="AY386" s="245" t="s">
        <v>161</v>
      </c>
    </row>
    <row r="387" s="2" customFormat="1" ht="24.15" customHeight="1">
      <c r="A387" s="41"/>
      <c r="B387" s="42"/>
      <c r="C387" s="215" t="s">
        <v>1068</v>
      </c>
      <c r="D387" s="215" t="s">
        <v>163</v>
      </c>
      <c r="E387" s="216" t="s">
        <v>1036</v>
      </c>
      <c r="F387" s="217" t="s">
        <v>1037</v>
      </c>
      <c r="G387" s="218" t="s">
        <v>189</v>
      </c>
      <c r="H387" s="219">
        <v>59.799999999999997</v>
      </c>
      <c r="I387" s="220"/>
      <c r="J387" s="221">
        <f>ROUND(I387*H387,2)</f>
        <v>0</v>
      </c>
      <c r="K387" s="217" t="s">
        <v>167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2.0000000000000002E-05</v>
      </c>
      <c r="R387" s="224">
        <f>Q387*H387</f>
        <v>0.001196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168</v>
      </c>
      <c r="AT387" s="226" t="s">
        <v>163</v>
      </c>
      <c r="AU387" s="226" t="s">
        <v>79</v>
      </c>
      <c r="AY387" s="20" t="s">
        <v>161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168</v>
      </c>
      <c r="BM387" s="226" t="s">
        <v>4919</v>
      </c>
    </row>
    <row r="388" s="2" customFormat="1">
      <c r="A388" s="41"/>
      <c r="B388" s="42"/>
      <c r="C388" s="43"/>
      <c r="D388" s="228" t="s">
        <v>170</v>
      </c>
      <c r="E388" s="43"/>
      <c r="F388" s="229" t="s">
        <v>1039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170</v>
      </c>
      <c r="AU388" s="20" t="s">
        <v>79</v>
      </c>
    </row>
    <row r="389" s="13" customFormat="1">
      <c r="A389" s="13"/>
      <c r="B389" s="235"/>
      <c r="C389" s="236"/>
      <c r="D389" s="233" t="s">
        <v>178</v>
      </c>
      <c r="E389" s="237" t="s">
        <v>19</v>
      </c>
      <c r="F389" s="238" t="s">
        <v>4920</v>
      </c>
      <c r="G389" s="236"/>
      <c r="H389" s="239">
        <v>14.199999999999999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178</v>
      </c>
      <c r="AU389" s="245" t="s">
        <v>79</v>
      </c>
      <c r="AV389" s="13" t="s">
        <v>79</v>
      </c>
      <c r="AW389" s="13" t="s">
        <v>31</v>
      </c>
      <c r="AX389" s="13" t="s">
        <v>69</v>
      </c>
      <c r="AY389" s="245" t="s">
        <v>161</v>
      </c>
    </row>
    <row r="390" s="13" customFormat="1">
      <c r="A390" s="13"/>
      <c r="B390" s="235"/>
      <c r="C390" s="236"/>
      <c r="D390" s="233" t="s">
        <v>178</v>
      </c>
      <c r="E390" s="237" t="s">
        <v>19</v>
      </c>
      <c r="F390" s="238" t="s">
        <v>4921</v>
      </c>
      <c r="G390" s="236"/>
      <c r="H390" s="239">
        <v>45.600000000000001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178</v>
      </c>
      <c r="AU390" s="245" t="s">
        <v>79</v>
      </c>
      <c r="AV390" s="13" t="s">
        <v>79</v>
      </c>
      <c r="AW390" s="13" t="s">
        <v>31</v>
      </c>
      <c r="AX390" s="13" t="s">
        <v>69</v>
      </c>
      <c r="AY390" s="245" t="s">
        <v>161</v>
      </c>
    </row>
    <row r="391" s="15" customFormat="1">
      <c r="A391" s="15"/>
      <c r="B391" s="256"/>
      <c r="C391" s="257"/>
      <c r="D391" s="233" t="s">
        <v>178</v>
      </c>
      <c r="E391" s="258" t="s">
        <v>19</v>
      </c>
      <c r="F391" s="259" t="s">
        <v>221</v>
      </c>
      <c r="G391" s="257"/>
      <c r="H391" s="260">
        <v>59.799999999999997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178</v>
      </c>
      <c r="AU391" s="266" t="s">
        <v>79</v>
      </c>
      <c r="AV391" s="15" t="s">
        <v>168</v>
      </c>
      <c r="AW391" s="15" t="s">
        <v>31</v>
      </c>
      <c r="AX391" s="15" t="s">
        <v>77</v>
      </c>
      <c r="AY391" s="266" t="s">
        <v>161</v>
      </c>
    </row>
    <row r="392" s="2" customFormat="1" ht="21.75" customHeight="1">
      <c r="A392" s="41"/>
      <c r="B392" s="42"/>
      <c r="C392" s="215" t="s">
        <v>1074</v>
      </c>
      <c r="D392" s="215" t="s">
        <v>163</v>
      </c>
      <c r="E392" s="216" t="s">
        <v>4922</v>
      </c>
      <c r="F392" s="217" t="s">
        <v>4923</v>
      </c>
      <c r="G392" s="218" t="s">
        <v>387</v>
      </c>
      <c r="H392" s="219">
        <v>7</v>
      </c>
      <c r="I392" s="220"/>
      <c r="J392" s="221">
        <f>ROUND(I392*H392,2)</f>
        <v>0</v>
      </c>
      <c r="K392" s="217" t="s">
        <v>167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0.025159999999999998</v>
      </c>
      <c r="R392" s="224">
        <f>Q392*H392</f>
        <v>0.17612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168</v>
      </c>
      <c r="AT392" s="226" t="s">
        <v>163</v>
      </c>
      <c r="AU392" s="226" t="s">
        <v>79</v>
      </c>
      <c r="AY392" s="20" t="s">
        <v>161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168</v>
      </c>
      <c r="BM392" s="226" t="s">
        <v>4924</v>
      </c>
    </row>
    <row r="393" s="2" customFormat="1">
      <c r="A393" s="41"/>
      <c r="B393" s="42"/>
      <c r="C393" s="43"/>
      <c r="D393" s="228" t="s">
        <v>170</v>
      </c>
      <c r="E393" s="43"/>
      <c r="F393" s="229" t="s">
        <v>4925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170</v>
      </c>
      <c r="AU393" s="20" t="s">
        <v>79</v>
      </c>
    </row>
    <row r="394" s="13" customFormat="1">
      <c r="A394" s="13"/>
      <c r="B394" s="235"/>
      <c r="C394" s="236"/>
      <c r="D394" s="233" t="s">
        <v>178</v>
      </c>
      <c r="E394" s="237" t="s">
        <v>19</v>
      </c>
      <c r="F394" s="238" t="s">
        <v>4926</v>
      </c>
      <c r="G394" s="236"/>
      <c r="H394" s="239">
        <v>7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178</v>
      </c>
      <c r="AU394" s="245" t="s">
        <v>79</v>
      </c>
      <c r="AV394" s="13" t="s">
        <v>79</v>
      </c>
      <c r="AW394" s="13" t="s">
        <v>31</v>
      </c>
      <c r="AX394" s="13" t="s">
        <v>77</v>
      </c>
      <c r="AY394" s="245" t="s">
        <v>161</v>
      </c>
    </row>
    <row r="395" s="2" customFormat="1" ht="33" customHeight="1">
      <c r="A395" s="41"/>
      <c r="B395" s="42"/>
      <c r="C395" s="215" t="s">
        <v>1079</v>
      </c>
      <c r="D395" s="215" t="s">
        <v>163</v>
      </c>
      <c r="E395" s="216" t="s">
        <v>4927</v>
      </c>
      <c r="F395" s="217" t="s">
        <v>4928</v>
      </c>
      <c r="G395" s="218" t="s">
        <v>387</v>
      </c>
      <c r="H395" s="219">
        <v>7</v>
      </c>
      <c r="I395" s="220"/>
      <c r="J395" s="221">
        <f>ROUND(I395*H395,2)</f>
        <v>0</v>
      </c>
      <c r="K395" s="217" t="s">
        <v>167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168</v>
      </c>
      <c r="AT395" s="226" t="s">
        <v>163</v>
      </c>
      <c r="AU395" s="226" t="s">
        <v>79</v>
      </c>
      <c r="AY395" s="20" t="s">
        <v>161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168</v>
      </c>
      <c r="BM395" s="226" t="s">
        <v>4929</v>
      </c>
    </row>
    <row r="396" s="2" customFormat="1">
      <c r="A396" s="41"/>
      <c r="B396" s="42"/>
      <c r="C396" s="43"/>
      <c r="D396" s="228" t="s">
        <v>170</v>
      </c>
      <c r="E396" s="43"/>
      <c r="F396" s="229" t="s">
        <v>4930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170</v>
      </c>
      <c r="AU396" s="20" t="s">
        <v>79</v>
      </c>
    </row>
    <row r="397" s="2" customFormat="1">
      <c r="A397" s="41"/>
      <c r="B397" s="42"/>
      <c r="C397" s="43"/>
      <c r="D397" s="233" t="s">
        <v>176</v>
      </c>
      <c r="E397" s="43"/>
      <c r="F397" s="234" t="s">
        <v>4931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176</v>
      </c>
      <c r="AU397" s="20" t="s">
        <v>79</v>
      </c>
    </row>
    <row r="398" s="12" customFormat="1" ht="22.8" customHeight="1">
      <c r="A398" s="12"/>
      <c r="B398" s="199"/>
      <c r="C398" s="200"/>
      <c r="D398" s="201" t="s">
        <v>68</v>
      </c>
      <c r="E398" s="213" t="s">
        <v>222</v>
      </c>
      <c r="F398" s="213" t="s">
        <v>246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SUM(P399:P444)</f>
        <v>0</v>
      </c>
      <c r="Q398" s="207"/>
      <c r="R398" s="208">
        <f>SUM(R399:R444)</f>
        <v>7.0952989999999998</v>
      </c>
      <c r="S398" s="207"/>
      <c r="T398" s="209">
        <f>SUM(T399:T444)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77</v>
      </c>
      <c r="AT398" s="211" t="s">
        <v>68</v>
      </c>
      <c r="AU398" s="211" t="s">
        <v>77</v>
      </c>
      <c r="AY398" s="210" t="s">
        <v>161</v>
      </c>
      <c r="BK398" s="212">
        <f>SUM(BK399:BK444)</f>
        <v>0</v>
      </c>
    </row>
    <row r="399" s="2" customFormat="1" ht="24.15" customHeight="1">
      <c r="A399" s="41"/>
      <c r="B399" s="42"/>
      <c r="C399" s="215" t="s">
        <v>1084</v>
      </c>
      <c r="D399" s="215" t="s">
        <v>163</v>
      </c>
      <c r="E399" s="216" t="s">
        <v>1146</v>
      </c>
      <c r="F399" s="217" t="s">
        <v>1147</v>
      </c>
      <c r="G399" s="218" t="s">
        <v>166</v>
      </c>
      <c r="H399" s="219">
        <v>186</v>
      </c>
      <c r="I399" s="220"/>
      <c r="J399" s="221">
        <f>ROUND(I399*H399,2)</f>
        <v>0</v>
      </c>
      <c r="K399" s="217" t="s">
        <v>167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168</v>
      </c>
      <c r="AT399" s="226" t="s">
        <v>163</v>
      </c>
      <c r="AU399" s="226" t="s">
        <v>79</v>
      </c>
      <c r="AY399" s="20" t="s">
        <v>161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168</v>
      </c>
      <c r="BM399" s="226" t="s">
        <v>4932</v>
      </c>
    </row>
    <row r="400" s="2" customFormat="1">
      <c r="A400" s="41"/>
      <c r="B400" s="42"/>
      <c r="C400" s="43"/>
      <c r="D400" s="228" t="s">
        <v>170</v>
      </c>
      <c r="E400" s="43"/>
      <c r="F400" s="229" t="s">
        <v>1149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170</v>
      </c>
      <c r="AU400" s="20" t="s">
        <v>79</v>
      </c>
    </row>
    <row r="401" s="13" customFormat="1">
      <c r="A401" s="13"/>
      <c r="B401" s="235"/>
      <c r="C401" s="236"/>
      <c r="D401" s="233" t="s">
        <v>178</v>
      </c>
      <c r="E401" s="237" t="s">
        <v>19</v>
      </c>
      <c r="F401" s="238" t="s">
        <v>4933</v>
      </c>
      <c r="G401" s="236"/>
      <c r="H401" s="239">
        <v>186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178</v>
      </c>
      <c r="AU401" s="245" t="s">
        <v>79</v>
      </c>
      <c r="AV401" s="13" t="s">
        <v>79</v>
      </c>
      <c r="AW401" s="13" t="s">
        <v>31</v>
      </c>
      <c r="AX401" s="13" t="s">
        <v>77</v>
      </c>
      <c r="AY401" s="245" t="s">
        <v>161</v>
      </c>
    </row>
    <row r="402" s="2" customFormat="1" ht="33" customHeight="1">
      <c r="A402" s="41"/>
      <c r="B402" s="42"/>
      <c r="C402" s="215" t="s">
        <v>1089</v>
      </c>
      <c r="D402" s="215" t="s">
        <v>163</v>
      </c>
      <c r="E402" s="216" t="s">
        <v>1152</v>
      </c>
      <c r="F402" s="217" t="s">
        <v>1153</v>
      </c>
      <c r="G402" s="218" t="s">
        <v>166</v>
      </c>
      <c r="H402" s="219">
        <v>27900</v>
      </c>
      <c r="I402" s="220"/>
      <c r="J402" s="221">
        <f>ROUND(I402*H402,2)</f>
        <v>0</v>
      </c>
      <c r="K402" s="217" t="s">
        <v>167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168</v>
      </c>
      <c r="AT402" s="226" t="s">
        <v>163</v>
      </c>
      <c r="AU402" s="226" t="s">
        <v>79</v>
      </c>
      <c r="AY402" s="20" t="s">
        <v>161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77</v>
      </c>
      <c r="BK402" s="227">
        <f>ROUND(I402*H402,2)</f>
        <v>0</v>
      </c>
      <c r="BL402" s="20" t="s">
        <v>168</v>
      </c>
      <c r="BM402" s="226" t="s">
        <v>4934</v>
      </c>
    </row>
    <row r="403" s="2" customFormat="1">
      <c r="A403" s="41"/>
      <c r="B403" s="42"/>
      <c r="C403" s="43"/>
      <c r="D403" s="228" t="s">
        <v>170</v>
      </c>
      <c r="E403" s="43"/>
      <c r="F403" s="229" t="s">
        <v>1155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170</v>
      </c>
      <c r="AU403" s="20" t="s">
        <v>79</v>
      </c>
    </row>
    <row r="404" s="13" customFormat="1">
      <c r="A404" s="13"/>
      <c r="B404" s="235"/>
      <c r="C404" s="236"/>
      <c r="D404" s="233" t="s">
        <v>178</v>
      </c>
      <c r="E404" s="236"/>
      <c r="F404" s="238" t="s">
        <v>4935</v>
      </c>
      <c r="G404" s="236"/>
      <c r="H404" s="239">
        <v>27900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178</v>
      </c>
      <c r="AU404" s="245" t="s">
        <v>79</v>
      </c>
      <c r="AV404" s="13" t="s">
        <v>79</v>
      </c>
      <c r="AW404" s="13" t="s">
        <v>4</v>
      </c>
      <c r="AX404" s="13" t="s">
        <v>77</v>
      </c>
      <c r="AY404" s="245" t="s">
        <v>161</v>
      </c>
    </row>
    <row r="405" s="2" customFormat="1" ht="24.15" customHeight="1">
      <c r="A405" s="41"/>
      <c r="B405" s="42"/>
      <c r="C405" s="215" t="s">
        <v>1094</v>
      </c>
      <c r="D405" s="215" t="s">
        <v>163</v>
      </c>
      <c r="E405" s="216" t="s">
        <v>1159</v>
      </c>
      <c r="F405" s="217" t="s">
        <v>1160</v>
      </c>
      <c r="G405" s="218" t="s">
        <v>166</v>
      </c>
      <c r="H405" s="219">
        <v>186</v>
      </c>
      <c r="I405" s="220"/>
      <c r="J405" s="221">
        <f>ROUND(I405*H405,2)</f>
        <v>0</v>
      </c>
      <c r="K405" s="217" t="s">
        <v>167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168</v>
      </c>
      <c r="AT405" s="226" t="s">
        <v>163</v>
      </c>
      <c r="AU405" s="226" t="s">
        <v>79</v>
      </c>
      <c r="AY405" s="20" t="s">
        <v>161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168</v>
      </c>
      <c r="BM405" s="226" t="s">
        <v>4936</v>
      </c>
    </row>
    <row r="406" s="2" customFormat="1">
      <c r="A406" s="41"/>
      <c r="B406" s="42"/>
      <c r="C406" s="43"/>
      <c r="D406" s="228" t="s">
        <v>170</v>
      </c>
      <c r="E406" s="43"/>
      <c r="F406" s="229" t="s">
        <v>1162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170</v>
      </c>
      <c r="AU406" s="20" t="s">
        <v>79</v>
      </c>
    </row>
    <row r="407" s="2" customFormat="1" ht="16.5" customHeight="1">
      <c r="A407" s="41"/>
      <c r="B407" s="42"/>
      <c r="C407" s="215" t="s">
        <v>1100</v>
      </c>
      <c r="D407" s="215" t="s">
        <v>163</v>
      </c>
      <c r="E407" s="216" t="s">
        <v>1164</v>
      </c>
      <c r="F407" s="217" t="s">
        <v>1165</v>
      </c>
      <c r="G407" s="218" t="s">
        <v>166</v>
      </c>
      <c r="H407" s="219">
        <v>186</v>
      </c>
      <c r="I407" s="220"/>
      <c r="J407" s="221">
        <f>ROUND(I407*H407,2)</f>
        <v>0</v>
      </c>
      <c r="K407" s="217" t="s">
        <v>167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168</v>
      </c>
      <c r="AT407" s="226" t="s">
        <v>163</v>
      </c>
      <c r="AU407" s="226" t="s">
        <v>79</v>
      </c>
      <c r="AY407" s="20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168</v>
      </c>
      <c r="BM407" s="226" t="s">
        <v>4937</v>
      </c>
    </row>
    <row r="408" s="2" customFormat="1">
      <c r="A408" s="41"/>
      <c r="B408" s="42"/>
      <c r="C408" s="43"/>
      <c r="D408" s="228" t="s">
        <v>170</v>
      </c>
      <c r="E408" s="43"/>
      <c r="F408" s="229" t="s">
        <v>1167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170</v>
      </c>
      <c r="AU408" s="20" t="s">
        <v>79</v>
      </c>
    </row>
    <row r="409" s="2" customFormat="1" ht="21.75" customHeight="1">
      <c r="A409" s="41"/>
      <c r="B409" s="42"/>
      <c r="C409" s="215" t="s">
        <v>1105</v>
      </c>
      <c r="D409" s="215" t="s">
        <v>163</v>
      </c>
      <c r="E409" s="216" t="s">
        <v>1169</v>
      </c>
      <c r="F409" s="217" t="s">
        <v>1170</v>
      </c>
      <c r="G409" s="218" t="s">
        <v>166</v>
      </c>
      <c r="H409" s="219">
        <v>27900</v>
      </c>
      <c r="I409" s="220"/>
      <c r="J409" s="221">
        <f>ROUND(I409*H409,2)</f>
        <v>0</v>
      </c>
      <c r="K409" s="217" t="s">
        <v>167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168</v>
      </c>
      <c r="AT409" s="226" t="s">
        <v>163</v>
      </c>
      <c r="AU409" s="226" t="s">
        <v>79</v>
      </c>
      <c r="AY409" s="20" t="s">
        <v>161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168</v>
      </c>
      <c r="BM409" s="226" t="s">
        <v>4938</v>
      </c>
    </row>
    <row r="410" s="2" customFormat="1">
      <c r="A410" s="41"/>
      <c r="B410" s="42"/>
      <c r="C410" s="43"/>
      <c r="D410" s="228" t="s">
        <v>170</v>
      </c>
      <c r="E410" s="43"/>
      <c r="F410" s="229" t="s">
        <v>1172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170</v>
      </c>
      <c r="AU410" s="20" t="s">
        <v>79</v>
      </c>
    </row>
    <row r="411" s="13" customFormat="1">
      <c r="A411" s="13"/>
      <c r="B411" s="235"/>
      <c r="C411" s="236"/>
      <c r="D411" s="233" t="s">
        <v>178</v>
      </c>
      <c r="E411" s="236"/>
      <c r="F411" s="238" t="s">
        <v>4935</v>
      </c>
      <c r="G411" s="236"/>
      <c r="H411" s="239">
        <v>27900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178</v>
      </c>
      <c r="AU411" s="245" t="s">
        <v>79</v>
      </c>
      <c r="AV411" s="13" t="s">
        <v>79</v>
      </c>
      <c r="AW411" s="13" t="s">
        <v>4</v>
      </c>
      <c r="AX411" s="13" t="s">
        <v>77</v>
      </c>
      <c r="AY411" s="245" t="s">
        <v>161</v>
      </c>
    </row>
    <row r="412" s="2" customFormat="1" ht="16.5" customHeight="1">
      <c r="A412" s="41"/>
      <c r="B412" s="42"/>
      <c r="C412" s="215" t="s">
        <v>1110</v>
      </c>
      <c r="D412" s="215" t="s">
        <v>163</v>
      </c>
      <c r="E412" s="216" t="s">
        <v>1174</v>
      </c>
      <c r="F412" s="217" t="s">
        <v>1175</v>
      </c>
      <c r="G412" s="218" t="s">
        <v>166</v>
      </c>
      <c r="H412" s="219">
        <v>186</v>
      </c>
      <c r="I412" s="220"/>
      <c r="J412" s="221">
        <f>ROUND(I412*H412,2)</f>
        <v>0</v>
      </c>
      <c r="K412" s="217" t="s">
        <v>167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168</v>
      </c>
      <c r="AT412" s="226" t="s">
        <v>163</v>
      </c>
      <c r="AU412" s="226" t="s">
        <v>79</v>
      </c>
      <c r="AY412" s="20" t="s">
        <v>161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77</v>
      </c>
      <c r="BK412" s="227">
        <f>ROUND(I412*H412,2)</f>
        <v>0</v>
      </c>
      <c r="BL412" s="20" t="s">
        <v>168</v>
      </c>
      <c r="BM412" s="226" t="s">
        <v>4939</v>
      </c>
    </row>
    <row r="413" s="2" customFormat="1">
      <c r="A413" s="41"/>
      <c r="B413" s="42"/>
      <c r="C413" s="43"/>
      <c r="D413" s="228" t="s">
        <v>170</v>
      </c>
      <c r="E413" s="43"/>
      <c r="F413" s="229" t="s">
        <v>1177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170</v>
      </c>
      <c r="AU413" s="20" t="s">
        <v>79</v>
      </c>
    </row>
    <row r="414" s="2" customFormat="1" ht="16.5" customHeight="1">
      <c r="A414" s="41"/>
      <c r="B414" s="42"/>
      <c r="C414" s="215" t="s">
        <v>1115</v>
      </c>
      <c r="D414" s="215" t="s">
        <v>163</v>
      </c>
      <c r="E414" s="216" t="s">
        <v>1179</v>
      </c>
      <c r="F414" s="217" t="s">
        <v>1180</v>
      </c>
      <c r="G414" s="218" t="s">
        <v>1181</v>
      </c>
      <c r="H414" s="219">
        <v>4</v>
      </c>
      <c r="I414" s="220"/>
      <c r="J414" s="221">
        <f>ROUND(I414*H414,2)</f>
        <v>0</v>
      </c>
      <c r="K414" s="217" t="s">
        <v>167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168</v>
      </c>
      <c r="AT414" s="226" t="s">
        <v>163</v>
      </c>
      <c r="AU414" s="226" t="s">
        <v>79</v>
      </c>
      <c r="AY414" s="20" t="s">
        <v>161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77</v>
      </c>
      <c r="BK414" s="227">
        <f>ROUND(I414*H414,2)</f>
        <v>0</v>
      </c>
      <c r="BL414" s="20" t="s">
        <v>168</v>
      </c>
      <c r="BM414" s="226" t="s">
        <v>4940</v>
      </c>
    </row>
    <row r="415" s="2" customFormat="1">
      <c r="A415" s="41"/>
      <c r="B415" s="42"/>
      <c r="C415" s="43"/>
      <c r="D415" s="228" t="s">
        <v>170</v>
      </c>
      <c r="E415" s="43"/>
      <c r="F415" s="229" t="s">
        <v>1183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170</v>
      </c>
      <c r="AU415" s="20" t="s">
        <v>79</v>
      </c>
    </row>
    <row r="416" s="13" customFormat="1">
      <c r="A416" s="13"/>
      <c r="B416" s="235"/>
      <c r="C416" s="236"/>
      <c r="D416" s="233" t="s">
        <v>178</v>
      </c>
      <c r="E416" s="237" t="s">
        <v>19</v>
      </c>
      <c r="F416" s="238" t="s">
        <v>4941</v>
      </c>
      <c r="G416" s="236"/>
      <c r="H416" s="239">
        <v>4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178</v>
      </c>
      <c r="AU416" s="245" t="s">
        <v>79</v>
      </c>
      <c r="AV416" s="13" t="s">
        <v>79</v>
      </c>
      <c r="AW416" s="13" t="s">
        <v>31</v>
      </c>
      <c r="AX416" s="13" t="s">
        <v>77</v>
      </c>
      <c r="AY416" s="245" t="s">
        <v>161</v>
      </c>
    </row>
    <row r="417" s="2" customFormat="1" ht="21.75" customHeight="1">
      <c r="A417" s="41"/>
      <c r="B417" s="42"/>
      <c r="C417" s="215" t="s">
        <v>1120</v>
      </c>
      <c r="D417" s="215" t="s">
        <v>163</v>
      </c>
      <c r="E417" s="216" t="s">
        <v>1186</v>
      </c>
      <c r="F417" s="217" t="s">
        <v>1187</v>
      </c>
      <c r="G417" s="218" t="s">
        <v>1181</v>
      </c>
      <c r="H417" s="219">
        <v>720</v>
      </c>
      <c r="I417" s="220"/>
      <c r="J417" s="221">
        <f>ROUND(I417*H417,2)</f>
        <v>0</v>
      </c>
      <c r="K417" s="217" t="s">
        <v>167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168</v>
      </c>
      <c r="AT417" s="226" t="s">
        <v>163</v>
      </c>
      <c r="AU417" s="226" t="s">
        <v>79</v>
      </c>
      <c r="AY417" s="20" t="s">
        <v>161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168</v>
      </c>
      <c r="BM417" s="226" t="s">
        <v>4942</v>
      </c>
    </row>
    <row r="418" s="2" customFormat="1">
      <c r="A418" s="41"/>
      <c r="B418" s="42"/>
      <c r="C418" s="43"/>
      <c r="D418" s="228" t="s">
        <v>170</v>
      </c>
      <c r="E418" s="43"/>
      <c r="F418" s="229" t="s">
        <v>1189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170</v>
      </c>
      <c r="AU418" s="20" t="s">
        <v>79</v>
      </c>
    </row>
    <row r="419" s="13" customFormat="1">
      <c r="A419" s="13"/>
      <c r="B419" s="235"/>
      <c r="C419" s="236"/>
      <c r="D419" s="233" t="s">
        <v>178</v>
      </c>
      <c r="E419" s="236"/>
      <c r="F419" s="238" t="s">
        <v>4943</v>
      </c>
      <c r="G419" s="236"/>
      <c r="H419" s="239">
        <v>720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178</v>
      </c>
      <c r="AU419" s="245" t="s">
        <v>79</v>
      </c>
      <c r="AV419" s="13" t="s">
        <v>79</v>
      </c>
      <c r="AW419" s="13" t="s">
        <v>4</v>
      </c>
      <c r="AX419" s="13" t="s">
        <v>77</v>
      </c>
      <c r="AY419" s="245" t="s">
        <v>161</v>
      </c>
    </row>
    <row r="420" s="2" customFormat="1" ht="16.5" customHeight="1">
      <c r="A420" s="41"/>
      <c r="B420" s="42"/>
      <c r="C420" s="215" t="s">
        <v>1125</v>
      </c>
      <c r="D420" s="215" t="s">
        <v>163</v>
      </c>
      <c r="E420" s="216" t="s">
        <v>1192</v>
      </c>
      <c r="F420" s="217" t="s">
        <v>1193</v>
      </c>
      <c r="G420" s="218" t="s">
        <v>1181</v>
      </c>
      <c r="H420" s="219">
        <v>4</v>
      </c>
      <c r="I420" s="220"/>
      <c r="J420" s="221">
        <f>ROUND(I420*H420,2)</f>
        <v>0</v>
      </c>
      <c r="K420" s="217" t="s">
        <v>167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168</v>
      </c>
      <c r="AT420" s="226" t="s">
        <v>163</v>
      </c>
      <c r="AU420" s="226" t="s">
        <v>79</v>
      </c>
      <c r="AY420" s="20" t="s">
        <v>161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77</v>
      </c>
      <c r="BK420" s="227">
        <f>ROUND(I420*H420,2)</f>
        <v>0</v>
      </c>
      <c r="BL420" s="20" t="s">
        <v>168</v>
      </c>
      <c r="BM420" s="226" t="s">
        <v>4944</v>
      </c>
    </row>
    <row r="421" s="2" customFormat="1">
      <c r="A421" s="41"/>
      <c r="B421" s="42"/>
      <c r="C421" s="43"/>
      <c r="D421" s="228" t="s">
        <v>170</v>
      </c>
      <c r="E421" s="43"/>
      <c r="F421" s="229" t="s">
        <v>1195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170</v>
      </c>
      <c r="AU421" s="20" t="s">
        <v>79</v>
      </c>
    </row>
    <row r="422" s="2" customFormat="1" ht="16.5" customHeight="1">
      <c r="A422" s="41"/>
      <c r="B422" s="42"/>
      <c r="C422" s="215" t="s">
        <v>1130</v>
      </c>
      <c r="D422" s="215" t="s">
        <v>163</v>
      </c>
      <c r="E422" s="216" t="s">
        <v>1197</v>
      </c>
      <c r="F422" s="217" t="s">
        <v>1198</v>
      </c>
      <c r="G422" s="218" t="s">
        <v>1181</v>
      </c>
      <c r="H422" s="219">
        <v>3</v>
      </c>
      <c r="I422" s="220"/>
      <c r="J422" s="221">
        <f>ROUND(I422*H422,2)</f>
        <v>0</v>
      </c>
      <c r="K422" s="217" t="s">
        <v>167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168</v>
      </c>
      <c r="AT422" s="226" t="s">
        <v>163</v>
      </c>
      <c r="AU422" s="226" t="s">
        <v>79</v>
      </c>
      <c r="AY422" s="20" t="s">
        <v>161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168</v>
      </c>
      <c r="BM422" s="226" t="s">
        <v>4945</v>
      </c>
    </row>
    <row r="423" s="2" customFormat="1">
      <c r="A423" s="41"/>
      <c r="B423" s="42"/>
      <c r="C423" s="43"/>
      <c r="D423" s="228" t="s">
        <v>170</v>
      </c>
      <c r="E423" s="43"/>
      <c r="F423" s="229" t="s">
        <v>1200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170</v>
      </c>
      <c r="AU423" s="20" t="s">
        <v>79</v>
      </c>
    </row>
    <row r="424" s="13" customFormat="1">
      <c r="A424" s="13"/>
      <c r="B424" s="235"/>
      <c r="C424" s="236"/>
      <c r="D424" s="233" t="s">
        <v>178</v>
      </c>
      <c r="E424" s="237" t="s">
        <v>19</v>
      </c>
      <c r="F424" s="238" t="s">
        <v>4946</v>
      </c>
      <c r="G424" s="236"/>
      <c r="H424" s="239">
        <v>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178</v>
      </c>
      <c r="AU424" s="245" t="s">
        <v>79</v>
      </c>
      <c r="AV424" s="13" t="s">
        <v>79</v>
      </c>
      <c r="AW424" s="13" t="s">
        <v>31</v>
      </c>
      <c r="AX424" s="13" t="s">
        <v>77</v>
      </c>
      <c r="AY424" s="245" t="s">
        <v>161</v>
      </c>
    </row>
    <row r="425" s="2" customFormat="1" ht="24.15" customHeight="1">
      <c r="A425" s="41"/>
      <c r="B425" s="42"/>
      <c r="C425" s="215" t="s">
        <v>1135</v>
      </c>
      <c r="D425" s="215" t="s">
        <v>163</v>
      </c>
      <c r="E425" s="216" t="s">
        <v>1203</v>
      </c>
      <c r="F425" s="217" t="s">
        <v>1204</v>
      </c>
      <c r="G425" s="218" t="s">
        <v>1181</v>
      </c>
      <c r="H425" s="219">
        <v>540</v>
      </c>
      <c r="I425" s="220"/>
      <c r="J425" s="221">
        <f>ROUND(I425*H425,2)</f>
        <v>0</v>
      </c>
      <c r="K425" s="217" t="s">
        <v>167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168</v>
      </c>
      <c r="AT425" s="226" t="s">
        <v>163</v>
      </c>
      <c r="AU425" s="226" t="s">
        <v>79</v>
      </c>
      <c r="AY425" s="20" t="s">
        <v>161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168</v>
      </c>
      <c r="BM425" s="226" t="s">
        <v>4947</v>
      </c>
    </row>
    <row r="426" s="2" customFormat="1">
      <c r="A426" s="41"/>
      <c r="B426" s="42"/>
      <c r="C426" s="43"/>
      <c r="D426" s="228" t="s">
        <v>170</v>
      </c>
      <c r="E426" s="43"/>
      <c r="F426" s="229" t="s">
        <v>1206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170</v>
      </c>
      <c r="AU426" s="20" t="s">
        <v>79</v>
      </c>
    </row>
    <row r="427" s="13" customFormat="1">
      <c r="A427" s="13"/>
      <c r="B427" s="235"/>
      <c r="C427" s="236"/>
      <c r="D427" s="233" t="s">
        <v>178</v>
      </c>
      <c r="E427" s="236"/>
      <c r="F427" s="238" t="s">
        <v>4948</v>
      </c>
      <c r="G427" s="236"/>
      <c r="H427" s="239">
        <v>540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178</v>
      </c>
      <c r="AU427" s="245" t="s">
        <v>79</v>
      </c>
      <c r="AV427" s="13" t="s">
        <v>79</v>
      </c>
      <c r="AW427" s="13" t="s">
        <v>4</v>
      </c>
      <c r="AX427" s="13" t="s">
        <v>77</v>
      </c>
      <c r="AY427" s="245" t="s">
        <v>161</v>
      </c>
    </row>
    <row r="428" s="2" customFormat="1" ht="21.75" customHeight="1">
      <c r="A428" s="41"/>
      <c r="B428" s="42"/>
      <c r="C428" s="215" t="s">
        <v>1140</v>
      </c>
      <c r="D428" s="215" t="s">
        <v>163</v>
      </c>
      <c r="E428" s="216" t="s">
        <v>1209</v>
      </c>
      <c r="F428" s="217" t="s">
        <v>1210</v>
      </c>
      <c r="G428" s="218" t="s">
        <v>1181</v>
      </c>
      <c r="H428" s="219">
        <v>3</v>
      </c>
      <c r="I428" s="220"/>
      <c r="J428" s="221">
        <f>ROUND(I428*H428,2)</f>
        <v>0</v>
      </c>
      <c r="K428" s="217" t="s">
        <v>167</v>
      </c>
      <c r="L428" s="47"/>
      <c r="M428" s="222" t="s">
        <v>19</v>
      </c>
      <c r="N428" s="223" t="s">
        <v>40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168</v>
      </c>
      <c r="AT428" s="226" t="s">
        <v>163</v>
      </c>
      <c r="AU428" s="226" t="s">
        <v>79</v>
      </c>
      <c r="AY428" s="20" t="s">
        <v>161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168</v>
      </c>
      <c r="BM428" s="226" t="s">
        <v>4949</v>
      </c>
    </row>
    <row r="429" s="2" customFormat="1">
      <c r="A429" s="41"/>
      <c r="B429" s="42"/>
      <c r="C429" s="43"/>
      <c r="D429" s="228" t="s">
        <v>170</v>
      </c>
      <c r="E429" s="43"/>
      <c r="F429" s="229" t="s">
        <v>1212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170</v>
      </c>
      <c r="AU429" s="20" t="s">
        <v>79</v>
      </c>
    </row>
    <row r="430" s="2" customFormat="1" ht="21.75" customHeight="1">
      <c r="A430" s="41"/>
      <c r="B430" s="42"/>
      <c r="C430" s="215" t="s">
        <v>1145</v>
      </c>
      <c r="D430" s="215" t="s">
        <v>163</v>
      </c>
      <c r="E430" s="216" t="s">
        <v>4950</v>
      </c>
      <c r="F430" s="217" t="s">
        <v>4951</v>
      </c>
      <c r="G430" s="218" t="s">
        <v>189</v>
      </c>
      <c r="H430" s="219">
        <v>14</v>
      </c>
      <c r="I430" s="220"/>
      <c r="J430" s="221">
        <f>ROUND(I430*H430,2)</f>
        <v>0</v>
      </c>
      <c r="K430" s="217" t="s">
        <v>167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168</v>
      </c>
      <c r="AT430" s="226" t="s">
        <v>163</v>
      </c>
      <c r="AU430" s="226" t="s">
        <v>79</v>
      </c>
      <c r="AY430" s="20" t="s">
        <v>161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77</v>
      </c>
      <c r="BK430" s="227">
        <f>ROUND(I430*H430,2)</f>
        <v>0</v>
      </c>
      <c r="BL430" s="20" t="s">
        <v>168</v>
      </c>
      <c r="BM430" s="226" t="s">
        <v>4952</v>
      </c>
    </row>
    <row r="431" s="2" customFormat="1">
      <c r="A431" s="41"/>
      <c r="B431" s="42"/>
      <c r="C431" s="43"/>
      <c r="D431" s="228" t="s">
        <v>170</v>
      </c>
      <c r="E431" s="43"/>
      <c r="F431" s="229" t="s">
        <v>4953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170</v>
      </c>
      <c r="AU431" s="20" t="s">
        <v>79</v>
      </c>
    </row>
    <row r="432" s="13" customFormat="1">
      <c r="A432" s="13"/>
      <c r="B432" s="235"/>
      <c r="C432" s="236"/>
      <c r="D432" s="233" t="s">
        <v>178</v>
      </c>
      <c r="E432" s="237" t="s">
        <v>19</v>
      </c>
      <c r="F432" s="238" t="s">
        <v>4954</v>
      </c>
      <c r="G432" s="236"/>
      <c r="H432" s="239">
        <v>14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178</v>
      </c>
      <c r="AU432" s="245" t="s">
        <v>79</v>
      </c>
      <c r="AV432" s="13" t="s">
        <v>79</v>
      </c>
      <c r="AW432" s="13" t="s">
        <v>31</v>
      </c>
      <c r="AX432" s="13" t="s">
        <v>77</v>
      </c>
      <c r="AY432" s="245" t="s">
        <v>161</v>
      </c>
    </row>
    <row r="433" s="2" customFormat="1" ht="24.15" customHeight="1">
      <c r="A433" s="41"/>
      <c r="B433" s="42"/>
      <c r="C433" s="215" t="s">
        <v>1151</v>
      </c>
      <c r="D433" s="215" t="s">
        <v>163</v>
      </c>
      <c r="E433" s="216" t="s">
        <v>4955</v>
      </c>
      <c r="F433" s="217" t="s">
        <v>4956</v>
      </c>
      <c r="G433" s="218" t="s">
        <v>189</v>
      </c>
      <c r="H433" s="219">
        <v>2100</v>
      </c>
      <c r="I433" s="220"/>
      <c r="J433" s="221">
        <f>ROUND(I433*H433,2)</f>
        <v>0</v>
      </c>
      <c r="K433" s="217" t="s">
        <v>167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168</v>
      </c>
      <c r="AT433" s="226" t="s">
        <v>163</v>
      </c>
      <c r="AU433" s="226" t="s">
        <v>79</v>
      </c>
      <c r="AY433" s="20" t="s">
        <v>161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168</v>
      </c>
      <c r="BM433" s="226" t="s">
        <v>4957</v>
      </c>
    </row>
    <row r="434" s="2" customFormat="1">
      <c r="A434" s="41"/>
      <c r="B434" s="42"/>
      <c r="C434" s="43"/>
      <c r="D434" s="228" t="s">
        <v>170</v>
      </c>
      <c r="E434" s="43"/>
      <c r="F434" s="229" t="s">
        <v>4958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170</v>
      </c>
      <c r="AU434" s="20" t="s">
        <v>79</v>
      </c>
    </row>
    <row r="435" s="13" customFormat="1">
      <c r="A435" s="13"/>
      <c r="B435" s="235"/>
      <c r="C435" s="236"/>
      <c r="D435" s="233" t="s">
        <v>178</v>
      </c>
      <c r="E435" s="236"/>
      <c r="F435" s="238" t="s">
        <v>4959</v>
      </c>
      <c r="G435" s="236"/>
      <c r="H435" s="239">
        <v>2100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178</v>
      </c>
      <c r="AU435" s="245" t="s">
        <v>79</v>
      </c>
      <c r="AV435" s="13" t="s">
        <v>79</v>
      </c>
      <c r="AW435" s="13" t="s">
        <v>4</v>
      </c>
      <c r="AX435" s="13" t="s">
        <v>77</v>
      </c>
      <c r="AY435" s="245" t="s">
        <v>161</v>
      </c>
    </row>
    <row r="436" s="2" customFormat="1" ht="24.15" customHeight="1">
      <c r="A436" s="41"/>
      <c r="B436" s="42"/>
      <c r="C436" s="215" t="s">
        <v>1158</v>
      </c>
      <c r="D436" s="215" t="s">
        <v>163</v>
      </c>
      <c r="E436" s="216" t="s">
        <v>4960</v>
      </c>
      <c r="F436" s="217" t="s">
        <v>4961</v>
      </c>
      <c r="G436" s="218" t="s">
        <v>189</v>
      </c>
      <c r="H436" s="219">
        <v>14</v>
      </c>
      <c r="I436" s="220"/>
      <c r="J436" s="221">
        <f>ROUND(I436*H436,2)</f>
        <v>0</v>
      </c>
      <c r="K436" s="217" t="s">
        <v>167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168</v>
      </c>
      <c r="AT436" s="226" t="s">
        <v>163</v>
      </c>
      <c r="AU436" s="226" t="s">
        <v>79</v>
      </c>
      <c r="AY436" s="20" t="s">
        <v>161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77</v>
      </c>
      <c r="BK436" s="227">
        <f>ROUND(I436*H436,2)</f>
        <v>0</v>
      </c>
      <c r="BL436" s="20" t="s">
        <v>168</v>
      </c>
      <c r="BM436" s="226" t="s">
        <v>4962</v>
      </c>
    </row>
    <row r="437" s="2" customFormat="1">
      <c r="A437" s="41"/>
      <c r="B437" s="42"/>
      <c r="C437" s="43"/>
      <c r="D437" s="228" t="s">
        <v>170</v>
      </c>
      <c r="E437" s="43"/>
      <c r="F437" s="229" t="s">
        <v>4963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170</v>
      </c>
      <c r="AU437" s="20" t="s">
        <v>79</v>
      </c>
    </row>
    <row r="438" s="2" customFormat="1" ht="16.5" customHeight="1">
      <c r="A438" s="41"/>
      <c r="B438" s="42"/>
      <c r="C438" s="215" t="s">
        <v>1163</v>
      </c>
      <c r="D438" s="215" t="s">
        <v>163</v>
      </c>
      <c r="E438" s="216" t="s">
        <v>4964</v>
      </c>
      <c r="F438" s="217" t="s">
        <v>4965</v>
      </c>
      <c r="G438" s="218" t="s">
        <v>1476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168</v>
      </c>
      <c r="AT438" s="226" t="s">
        <v>163</v>
      </c>
      <c r="AU438" s="226" t="s">
        <v>79</v>
      </c>
      <c r="AY438" s="20" t="s">
        <v>161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77</v>
      </c>
      <c r="BK438" s="227">
        <f>ROUND(I438*H438,2)</f>
        <v>0</v>
      </c>
      <c r="BL438" s="20" t="s">
        <v>168</v>
      </c>
      <c r="BM438" s="226" t="s">
        <v>4966</v>
      </c>
    </row>
    <row r="439" s="2" customFormat="1">
      <c r="A439" s="41"/>
      <c r="B439" s="42"/>
      <c r="C439" s="43"/>
      <c r="D439" s="233" t="s">
        <v>176</v>
      </c>
      <c r="E439" s="43"/>
      <c r="F439" s="234" t="s">
        <v>4967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176</v>
      </c>
      <c r="AU439" s="20" t="s">
        <v>79</v>
      </c>
    </row>
    <row r="440" s="2" customFormat="1" ht="16.5" customHeight="1">
      <c r="A440" s="41"/>
      <c r="B440" s="42"/>
      <c r="C440" s="215" t="s">
        <v>1168</v>
      </c>
      <c r="D440" s="215" t="s">
        <v>163</v>
      </c>
      <c r="E440" s="216" t="s">
        <v>4968</v>
      </c>
      <c r="F440" s="217" t="s">
        <v>4969</v>
      </c>
      <c r="G440" s="218" t="s">
        <v>1476</v>
      </c>
      <c r="H440" s="219">
        <v>1</v>
      </c>
      <c r="I440" s="220"/>
      <c r="J440" s="221">
        <f>ROUND(I440*H440,2)</f>
        <v>0</v>
      </c>
      <c r="K440" s="217" t="s">
        <v>19</v>
      </c>
      <c r="L440" s="47"/>
      <c r="M440" s="222" t="s">
        <v>19</v>
      </c>
      <c r="N440" s="223" t="s">
        <v>40</v>
      </c>
      <c r="O440" s="87"/>
      <c r="P440" s="224">
        <f>O440*H440</f>
        <v>0</v>
      </c>
      <c r="Q440" s="224">
        <v>7.0898599999999998</v>
      </c>
      <c r="R440" s="224">
        <f>Q440*H440</f>
        <v>7.0898599999999998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168</v>
      </c>
      <c r="AT440" s="226" t="s">
        <v>163</v>
      </c>
      <c r="AU440" s="226" t="s">
        <v>79</v>
      </c>
      <c r="AY440" s="20" t="s">
        <v>161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77</v>
      </c>
      <c r="BK440" s="227">
        <f>ROUND(I440*H440,2)</f>
        <v>0</v>
      </c>
      <c r="BL440" s="20" t="s">
        <v>168</v>
      </c>
      <c r="BM440" s="226" t="s">
        <v>4970</v>
      </c>
    </row>
    <row r="441" s="2" customFormat="1" ht="24.15" customHeight="1">
      <c r="A441" s="41"/>
      <c r="B441" s="42"/>
      <c r="C441" s="215" t="s">
        <v>1173</v>
      </c>
      <c r="D441" s="215" t="s">
        <v>163</v>
      </c>
      <c r="E441" s="216" t="s">
        <v>1214</v>
      </c>
      <c r="F441" s="217" t="s">
        <v>1215</v>
      </c>
      <c r="G441" s="218" t="s">
        <v>166</v>
      </c>
      <c r="H441" s="219">
        <v>135.97499999999999</v>
      </c>
      <c r="I441" s="220"/>
      <c r="J441" s="221">
        <f>ROUND(I441*H441,2)</f>
        <v>0</v>
      </c>
      <c r="K441" s="217" t="s">
        <v>167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4.0000000000000003E-05</v>
      </c>
      <c r="R441" s="224">
        <f>Q441*H441</f>
        <v>0.0054390000000000003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168</v>
      </c>
      <c r="AT441" s="226" t="s">
        <v>163</v>
      </c>
      <c r="AU441" s="226" t="s">
        <v>79</v>
      </c>
      <c r="AY441" s="20" t="s">
        <v>161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168</v>
      </c>
      <c r="BM441" s="226" t="s">
        <v>4971</v>
      </c>
    </row>
    <row r="442" s="2" customFormat="1">
      <c r="A442" s="41"/>
      <c r="B442" s="42"/>
      <c r="C442" s="43"/>
      <c r="D442" s="228" t="s">
        <v>170</v>
      </c>
      <c r="E442" s="43"/>
      <c r="F442" s="229" t="s">
        <v>1217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170</v>
      </c>
      <c r="AU442" s="20" t="s">
        <v>79</v>
      </c>
    </row>
    <row r="443" s="13" customFormat="1">
      <c r="A443" s="13"/>
      <c r="B443" s="235"/>
      <c r="C443" s="236"/>
      <c r="D443" s="233" t="s">
        <v>178</v>
      </c>
      <c r="E443" s="237" t="s">
        <v>19</v>
      </c>
      <c r="F443" s="238" t="s">
        <v>4972</v>
      </c>
      <c r="G443" s="236"/>
      <c r="H443" s="239">
        <v>129.5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178</v>
      </c>
      <c r="AU443" s="245" t="s">
        <v>79</v>
      </c>
      <c r="AV443" s="13" t="s">
        <v>79</v>
      </c>
      <c r="AW443" s="13" t="s">
        <v>31</v>
      </c>
      <c r="AX443" s="13" t="s">
        <v>77</v>
      </c>
      <c r="AY443" s="245" t="s">
        <v>161</v>
      </c>
    </row>
    <row r="444" s="13" customFormat="1">
      <c r="A444" s="13"/>
      <c r="B444" s="235"/>
      <c r="C444" s="236"/>
      <c r="D444" s="233" t="s">
        <v>178</v>
      </c>
      <c r="E444" s="236"/>
      <c r="F444" s="238" t="s">
        <v>4973</v>
      </c>
      <c r="G444" s="236"/>
      <c r="H444" s="239">
        <v>135.97499999999999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178</v>
      </c>
      <c r="AU444" s="245" t="s">
        <v>79</v>
      </c>
      <c r="AV444" s="13" t="s">
        <v>79</v>
      </c>
      <c r="AW444" s="13" t="s">
        <v>4</v>
      </c>
      <c r="AX444" s="13" t="s">
        <v>77</v>
      </c>
      <c r="AY444" s="245" t="s">
        <v>161</v>
      </c>
    </row>
    <row r="445" s="12" customFormat="1" ht="22.8" customHeight="1">
      <c r="A445" s="12"/>
      <c r="B445" s="199"/>
      <c r="C445" s="200"/>
      <c r="D445" s="201" t="s">
        <v>68</v>
      </c>
      <c r="E445" s="213" t="s">
        <v>517</v>
      </c>
      <c r="F445" s="213" t="s">
        <v>518</v>
      </c>
      <c r="G445" s="200"/>
      <c r="H445" s="200"/>
      <c r="I445" s="203"/>
      <c r="J445" s="214">
        <f>BK445</f>
        <v>0</v>
      </c>
      <c r="K445" s="200"/>
      <c r="L445" s="205"/>
      <c r="M445" s="206"/>
      <c r="N445" s="207"/>
      <c r="O445" s="207"/>
      <c r="P445" s="208">
        <f>SUM(P446:P447)</f>
        <v>0</v>
      </c>
      <c r="Q445" s="207"/>
      <c r="R445" s="208">
        <f>SUM(R446:R447)</f>
        <v>0</v>
      </c>
      <c r="S445" s="207"/>
      <c r="T445" s="209">
        <f>SUM(T446:T447)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0" t="s">
        <v>77</v>
      </c>
      <c r="AT445" s="211" t="s">
        <v>68</v>
      </c>
      <c r="AU445" s="211" t="s">
        <v>77</v>
      </c>
      <c r="AY445" s="210" t="s">
        <v>161</v>
      </c>
      <c r="BK445" s="212">
        <f>SUM(BK446:BK447)</f>
        <v>0</v>
      </c>
    </row>
    <row r="446" s="2" customFormat="1" ht="37.8" customHeight="1">
      <c r="A446" s="41"/>
      <c r="B446" s="42"/>
      <c r="C446" s="215" t="s">
        <v>1178</v>
      </c>
      <c r="D446" s="215" t="s">
        <v>163</v>
      </c>
      <c r="E446" s="216" t="s">
        <v>1228</v>
      </c>
      <c r="F446" s="217" t="s">
        <v>1229</v>
      </c>
      <c r="G446" s="218" t="s">
        <v>214</v>
      </c>
      <c r="H446" s="219">
        <v>264.58800000000002</v>
      </c>
      <c r="I446" s="220"/>
      <c r="J446" s="221">
        <f>ROUND(I446*H446,2)</f>
        <v>0</v>
      </c>
      <c r="K446" s="217" t="s">
        <v>167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168</v>
      </c>
      <c r="AT446" s="226" t="s">
        <v>163</v>
      </c>
      <c r="AU446" s="226" t="s">
        <v>79</v>
      </c>
      <c r="AY446" s="20" t="s">
        <v>161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168</v>
      </c>
      <c r="BM446" s="226" t="s">
        <v>4974</v>
      </c>
    </row>
    <row r="447" s="2" customFormat="1">
      <c r="A447" s="41"/>
      <c r="B447" s="42"/>
      <c r="C447" s="43"/>
      <c r="D447" s="228" t="s">
        <v>170</v>
      </c>
      <c r="E447" s="43"/>
      <c r="F447" s="229" t="s">
        <v>1231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170</v>
      </c>
      <c r="AU447" s="20" t="s">
        <v>79</v>
      </c>
    </row>
    <row r="448" s="12" customFormat="1" ht="25.92" customHeight="1">
      <c r="A448" s="12"/>
      <c r="B448" s="199"/>
      <c r="C448" s="200"/>
      <c r="D448" s="201" t="s">
        <v>68</v>
      </c>
      <c r="E448" s="202" t="s">
        <v>525</v>
      </c>
      <c r="F448" s="202" t="s">
        <v>526</v>
      </c>
      <c r="G448" s="200"/>
      <c r="H448" s="200"/>
      <c r="I448" s="203"/>
      <c r="J448" s="204">
        <f>BK448</f>
        <v>0</v>
      </c>
      <c r="K448" s="200"/>
      <c r="L448" s="205"/>
      <c r="M448" s="206"/>
      <c r="N448" s="207"/>
      <c r="O448" s="207"/>
      <c r="P448" s="208">
        <f>P449+P507+P536+P586+P609+P619+P649+P659+P670+P757+P782+P800+P805</f>
        <v>0</v>
      </c>
      <c r="Q448" s="207"/>
      <c r="R448" s="208">
        <f>R449+R507+R536+R586+R609+R619+R649+R659+R670+R757+R782+R800+R805</f>
        <v>20.982932479999999</v>
      </c>
      <c r="S448" s="207"/>
      <c r="T448" s="209">
        <f>T449+T507+T536+T586+T609+T619+T649+T659+T670+T757+T782+T800+T805</f>
        <v>0.039334799999999996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0" t="s">
        <v>77</v>
      </c>
      <c r="AT448" s="211" t="s">
        <v>68</v>
      </c>
      <c r="AU448" s="211" t="s">
        <v>69</v>
      </c>
      <c r="AY448" s="210" t="s">
        <v>161</v>
      </c>
      <c r="BK448" s="212">
        <f>BK449+BK507+BK536+BK586+BK609+BK619+BK649+BK659+BK670+BK757+BK782+BK800+BK805</f>
        <v>0</v>
      </c>
    </row>
    <row r="449" s="12" customFormat="1" ht="22.8" customHeight="1">
      <c r="A449" s="12"/>
      <c r="B449" s="199"/>
      <c r="C449" s="200"/>
      <c r="D449" s="201" t="s">
        <v>68</v>
      </c>
      <c r="E449" s="213" t="s">
        <v>1232</v>
      </c>
      <c r="F449" s="213" t="s">
        <v>1233</v>
      </c>
      <c r="G449" s="200"/>
      <c r="H449" s="200"/>
      <c r="I449" s="203"/>
      <c r="J449" s="214">
        <f>BK449</f>
        <v>0</v>
      </c>
      <c r="K449" s="200"/>
      <c r="L449" s="205"/>
      <c r="M449" s="206"/>
      <c r="N449" s="207"/>
      <c r="O449" s="207"/>
      <c r="P449" s="208">
        <f>SUM(P450:P506)</f>
        <v>0</v>
      </c>
      <c r="Q449" s="207"/>
      <c r="R449" s="208">
        <f>SUM(R450:R506)</f>
        <v>7.8624366600000002</v>
      </c>
      <c r="S449" s="207"/>
      <c r="T449" s="209">
        <f>SUM(T450:T506)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77</v>
      </c>
      <c r="AT449" s="211" t="s">
        <v>68</v>
      </c>
      <c r="AU449" s="211" t="s">
        <v>77</v>
      </c>
      <c r="AY449" s="210" t="s">
        <v>161</v>
      </c>
      <c r="BK449" s="212">
        <f>SUM(BK450:BK506)</f>
        <v>0</v>
      </c>
    </row>
    <row r="450" s="2" customFormat="1" ht="24.15" customHeight="1">
      <c r="A450" s="41"/>
      <c r="B450" s="42"/>
      <c r="C450" s="215" t="s">
        <v>1185</v>
      </c>
      <c r="D450" s="215" t="s">
        <v>163</v>
      </c>
      <c r="E450" s="216" t="s">
        <v>4975</v>
      </c>
      <c r="F450" s="217" t="s">
        <v>4976</v>
      </c>
      <c r="G450" s="218" t="s">
        <v>166</v>
      </c>
      <c r="H450" s="219">
        <v>36.142000000000003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0.044639999999999999</v>
      </c>
      <c r="R450" s="224">
        <f>Q450*H450</f>
        <v>1.6133788800000002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279</v>
      </c>
      <c r="AT450" s="226" t="s">
        <v>163</v>
      </c>
      <c r="AU450" s="226" t="s">
        <v>79</v>
      </c>
      <c r="AY450" s="20" t="s">
        <v>161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279</v>
      </c>
      <c r="BM450" s="226" t="s">
        <v>4977</v>
      </c>
    </row>
    <row r="451" s="2" customFormat="1">
      <c r="A451" s="41"/>
      <c r="B451" s="42"/>
      <c r="C451" s="43"/>
      <c r="D451" s="233" t="s">
        <v>176</v>
      </c>
      <c r="E451" s="43"/>
      <c r="F451" s="234" t="s">
        <v>4978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176</v>
      </c>
      <c r="AU451" s="20" t="s">
        <v>79</v>
      </c>
    </row>
    <row r="452" s="13" customFormat="1">
      <c r="A452" s="13"/>
      <c r="B452" s="235"/>
      <c r="C452" s="236"/>
      <c r="D452" s="233" t="s">
        <v>178</v>
      </c>
      <c r="E452" s="237" t="s">
        <v>19</v>
      </c>
      <c r="F452" s="238" t="s">
        <v>4979</v>
      </c>
      <c r="G452" s="236"/>
      <c r="H452" s="239">
        <v>9.0299999999999994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178</v>
      </c>
      <c r="AU452" s="245" t="s">
        <v>79</v>
      </c>
      <c r="AV452" s="13" t="s">
        <v>79</v>
      </c>
      <c r="AW452" s="13" t="s">
        <v>31</v>
      </c>
      <c r="AX452" s="13" t="s">
        <v>69</v>
      </c>
      <c r="AY452" s="245" t="s">
        <v>161</v>
      </c>
    </row>
    <row r="453" s="13" customFormat="1">
      <c r="A453" s="13"/>
      <c r="B453" s="235"/>
      <c r="C453" s="236"/>
      <c r="D453" s="233" t="s">
        <v>178</v>
      </c>
      <c r="E453" s="237" t="s">
        <v>19</v>
      </c>
      <c r="F453" s="238" t="s">
        <v>4980</v>
      </c>
      <c r="G453" s="236"/>
      <c r="H453" s="239">
        <v>16.425999999999998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178</v>
      </c>
      <c r="AU453" s="245" t="s">
        <v>79</v>
      </c>
      <c r="AV453" s="13" t="s">
        <v>79</v>
      </c>
      <c r="AW453" s="13" t="s">
        <v>31</v>
      </c>
      <c r="AX453" s="13" t="s">
        <v>69</v>
      </c>
      <c r="AY453" s="245" t="s">
        <v>161</v>
      </c>
    </row>
    <row r="454" s="13" customFormat="1">
      <c r="A454" s="13"/>
      <c r="B454" s="235"/>
      <c r="C454" s="236"/>
      <c r="D454" s="233" t="s">
        <v>178</v>
      </c>
      <c r="E454" s="237" t="s">
        <v>19</v>
      </c>
      <c r="F454" s="238" t="s">
        <v>4981</v>
      </c>
      <c r="G454" s="236"/>
      <c r="H454" s="239">
        <v>7.633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178</v>
      </c>
      <c r="AU454" s="245" t="s">
        <v>79</v>
      </c>
      <c r="AV454" s="13" t="s">
        <v>79</v>
      </c>
      <c r="AW454" s="13" t="s">
        <v>31</v>
      </c>
      <c r="AX454" s="13" t="s">
        <v>69</v>
      </c>
      <c r="AY454" s="245" t="s">
        <v>161</v>
      </c>
    </row>
    <row r="455" s="13" customFormat="1">
      <c r="A455" s="13"/>
      <c r="B455" s="235"/>
      <c r="C455" s="236"/>
      <c r="D455" s="233" t="s">
        <v>178</v>
      </c>
      <c r="E455" s="237" t="s">
        <v>19</v>
      </c>
      <c r="F455" s="238" t="s">
        <v>4982</v>
      </c>
      <c r="G455" s="236"/>
      <c r="H455" s="239">
        <v>3.0529999999999999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178</v>
      </c>
      <c r="AU455" s="245" t="s">
        <v>79</v>
      </c>
      <c r="AV455" s="13" t="s">
        <v>79</v>
      </c>
      <c r="AW455" s="13" t="s">
        <v>31</v>
      </c>
      <c r="AX455" s="13" t="s">
        <v>69</v>
      </c>
      <c r="AY455" s="245" t="s">
        <v>161</v>
      </c>
    </row>
    <row r="456" s="15" customFormat="1">
      <c r="A456" s="15"/>
      <c r="B456" s="256"/>
      <c r="C456" s="257"/>
      <c r="D456" s="233" t="s">
        <v>178</v>
      </c>
      <c r="E456" s="258" t="s">
        <v>19</v>
      </c>
      <c r="F456" s="259" t="s">
        <v>221</v>
      </c>
      <c r="G456" s="257"/>
      <c r="H456" s="260">
        <v>36.142000000000003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178</v>
      </c>
      <c r="AU456" s="266" t="s">
        <v>79</v>
      </c>
      <c r="AV456" s="15" t="s">
        <v>168</v>
      </c>
      <c r="AW456" s="15" t="s">
        <v>31</v>
      </c>
      <c r="AX456" s="15" t="s">
        <v>77</v>
      </c>
      <c r="AY456" s="266" t="s">
        <v>161</v>
      </c>
    </row>
    <row r="457" s="2" customFormat="1" ht="24.15" customHeight="1">
      <c r="A457" s="41"/>
      <c r="B457" s="42"/>
      <c r="C457" s="215" t="s">
        <v>1191</v>
      </c>
      <c r="D457" s="215" t="s">
        <v>163</v>
      </c>
      <c r="E457" s="216" t="s">
        <v>4983</v>
      </c>
      <c r="F457" s="217" t="s">
        <v>4984</v>
      </c>
      <c r="G457" s="218" t="s">
        <v>166</v>
      </c>
      <c r="H457" s="219">
        <v>16.77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0.049189999999999998</v>
      </c>
      <c r="R457" s="224">
        <f>Q457*H457</f>
        <v>0.82491629999999994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279</v>
      </c>
      <c r="AT457" s="226" t="s">
        <v>163</v>
      </c>
      <c r="AU457" s="226" t="s">
        <v>79</v>
      </c>
      <c r="AY457" s="20" t="s">
        <v>161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279</v>
      </c>
      <c r="BM457" s="226" t="s">
        <v>4985</v>
      </c>
    </row>
    <row r="458" s="2" customFormat="1">
      <c r="A458" s="41"/>
      <c r="B458" s="42"/>
      <c r="C458" s="43"/>
      <c r="D458" s="233" t="s">
        <v>176</v>
      </c>
      <c r="E458" s="43"/>
      <c r="F458" s="234" t="s">
        <v>4986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176</v>
      </c>
      <c r="AU458" s="20" t="s">
        <v>79</v>
      </c>
    </row>
    <row r="459" s="13" customFormat="1">
      <c r="A459" s="13"/>
      <c r="B459" s="235"/>
      <c r="C459" s="236"/>
      <c r="D459" s="233" t="s">
        <v>178</v>
      </c>
      <c r="E459" s="237" t="s">
        <v>19</v>
      </c>
      <c r="F459" s="238" t="s">
        <v>4987</v>
      </c>
      <c r="G459" s="236"/>
      <c r="H459" s="239">
        <v>16.77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178</v>
      </c>
      <c r="AU459" s="245" t="s">
        <v>79</v>
      </c>
      <c r="AV459" s="13" t="s">
        <v>79</v>
      </c>
      <c r="AW459" s="13" t="s">
        <v>31</v>
      </c>
      <c r="AX459" s="13" t="s">
        <v>77</v>
      </c>
      <c r="AY459" s="245" t="s">
        <v>161</v>
      </c>
    </row>
    <row r="460" s="2" customFormat="1" ht="24.15" customHeight="1">
      <c r="A460" s="41"/>
      <c r="B460" s="42"/>
      <c r="C460" s="215" t="s">
        <v>1196</v>
      </c>
      <c r="D460" s="215" t="s">
        <v>163</v>
      </c>
      <c r="E460" s="216" t="s">
        <v>4988</v>
      </c>
      <c r="F460" s="217" t="s">
        <v>4989</v>
      </c>
      <c r="G460" s="218" t="s">
        <v>166</v>
      </c>
      <c r="H460" s="219">
        <v>42.359999999999999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0.019650000000000001</v>
      </c>
      <c r="R460" s="224">
        <f>Q460*H460</f>
        <v>0.83237400000000006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279</v>
      </c>
      <c r="AT460" s="226" t="s">
        <v>163</v>
      </c>
      <c r="AU460" s="226" t="s">
        <v>79</v>
      </c>
      <c r="AY460" s="20" t="s">
        <v>161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279</v>
      </c>
      <c r="BM460" s="226" t="s">
        <v>4990</v>
      </c>
    </row>
    <row r="461" s="2" customFormat="1">
      <c r="A461" s="41"/>
      <c r="B461" s="42"/>
      <c r="C461" s="43"/>
      <c r="D461" s="233" t="s">
        <v>176</v>
      </c>
      <c r="E461" s="43"/>
      <c r="F461" s="234" t="s">
        <v>4991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176</v>
      </c>
      <c r="AU461" s="20" t="s">
        <v>79</v>
      </c>
    </row>
    <row r="462" s="13" customFormat="1">
      <c r="A462" s="13"/>
      <c r="B462" s="235"/>
      <c r="C462" s="236"/>
      <c r="D462" s="233" t="s">
        <v>178</v>
      </c>
      <c r="E462" s="237" t="s">
        <v>19</v>
      </c>
      <c r="F462" s="238" t="s">
        <v>4992</v>
      </c>
      <c r="G462" s="236"/>
      <c r="H462" s="239">
        <v>26.739999999999998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178</v>
      </c>
      <c r="AU462" s="245" t="s">
        <v>79</v>
      </c>
      <c r="AV462" s="13" t="s">
        <v>79</v>
      </c>
      <c r="AW462" s="13" t="s">
        <v>31</v>
      </c>
      <c r="AX462" s="13" t="s">
        <v>69</v>
      </c>
      <c r="AY462" s="245" t="s">
        <v>161</v>
      </c>
    </row>
    <row r="463" s="13" customFormat="1">
      <c r="A463" s="13"/>
      <c r="B463" s="235"/>
      <c r="C463" s="236"/>
      <c r="D463" s="233" t="s">
        <v>178</v>
      </c>
      <c r="E463" s="237" t="s">
        <v>19</v>
      </c>
      <c r="F463" s="238" t="s">
        <v>4993</v>
      </c>
      <c r="G463" s="236"/>
      <c r="H463" s="239">
        <v>10.65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178</v>
      </c>
      <c r="AU463" s="245" t="s">
        <v>79</v>
      </c>
      <c r="AV463" s="13" t="s">
        <v>79</v>
      </c>
      <c r="AW463" s="13" t="s">
        <v>31</v>
      </c>
      <c r="AX463" s="13" t="s">
        <v>69</v>
      </c>
      <c r="AY463" s="245" t="s">
        <v>161</v>
      </c>
    </row>
    <row r="464" s="13" customFormat="1">
      <c r="A464" s="13"/>
      <c r="B464" s="235"/>
      <c r="C464" s="236"/>
      <c r="D464" s="233" t="s">
        <v>178</v>
      </c>
      <c r="E464" s="237" t="s">
        <v>19</v>
      </c>
      <c r="F464" s="238" t="s">
        <v>4994</v>
      </c>
      <c r="G464" s="236"/>
      <c r="H464" s="239">
        <v>4.9699999999999998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178</v>
      </c>
      <c r="AU464" s="245" t="s">
        <v>79</v>
      </c>
      <c r="AV464" s="13" t="s">
        <v>79</v>
      </c>
      <c r="AW464" s="13" t="s">
        <v>31</v>
      </c>
      <c r="AX464" s="13" t="s">
        <v>69</v>
      </c>
      <c r="AY464" s="245" t="s">
        <v>161</v>
      </c>
    </row>
    <row r="465" s="15" customFormat="1">
      <c r="A465" s="15"/>
      <c r="B465" s="256"/>
      <c r="C465" s="257"/>
      <c r="D465" s="233" t="s">
        <v>178</v>
      </c>
      <c r="E465" s="258" t="s">
        <v>19</v>
      </c>
      <c r="F465" s="259" t="s">
        <v>221</v>
      </c>
      <c r="G465" s="257"/>
      <c r="H465" s="260">
        <v>42.359999999999999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178</v>
      </c>
      <c r="AU465" s="266" t="s">
        <v>79</v>
      </c>
      <c r="AV465" s="15" t="s">
        <v>168</v>
      </c>
      <c r="AW465" s="15" t="s">
        <v>31</v>
      </c>
      <c r="AX465" s="15" t="s">
        <v>77</v>
      </c>
      <c r="AY465" s="266" t="s">
        <v>161</v>
      </c>
    </row>
    <row r="466" s="2" customFormat="1" ht="21.75" customHeight="1">
      <c r="A466" s="41"/>
      <c r="B466" s="42"/>
      <c r="C466" s="215" t="s">
        <v>1202</v>
      </c>
      <c r="D466" s="215" t="s">
        <v>163</v>
      </c>
      <c r="E466" s="216" t="s">
        <v>1235</v>
      </c>
      <c r="F466" s="217" t="s">
        <v>1236</v>
      </c>
      <c r="G466" s="218" t="s">
        <v>166</v>
      </c>
      <c r="H466" s="219">
        <v>123.28</v>
      </c>
      <c r="I466" s="220"/>
      <c r="J466" s="221">
        <f>ROUND(I466*H466,2)</f>
        <v>0</v>
      </c>
      <c r="K466" s="217" t="s">
        <v>167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0.0043800000000000002</v>
      </c>
      <c r="R466" s="224">
        <f>Q466*H466</f>
        <v>0.53996640000000007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168</v>
      </c>
      <c r="AT466" s="226" t="s">
        <v>163</v>
      </c>
      <c r="AU466" s="226" t="s">
        <v>79</v>
      </c>
      <c r="AY466" s="20" t="s">
        <v>161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168</v>
      </c>
      <c r="BM466" s="226" t="s">
        <v>4995</v>
      </c>
    </row>
    <row r="467" s="2" customFormat="1">
      <c r="A467" s="41"/>
      <c r="B467" s="42"/>
      <c r="C467" s="43"/>
      <c r="D467" s="228" t="s">
        <v>170</v>
      </c>
      <c r="E467" s="43"/>
      <c r="F467" s="229" t="s">
        <v>1238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170</v>
      </c>
      <c r="AU467" s="20" t="s">
        <v>79</v>
      </c>
    </row>
    <row r="468" s="2" customFormat="1">
      <c r="A468" s="41"/>
      <c r="B468" s="42"/>
      <c r="C468" s="43"/>
      <c r="D468" s="233" t="s">
        <v>176</v>
      </c>
      <c r="E468" s="43"/>
      <c r="F468" s="234" t="s">
        <v>1239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176</v>
      </c>
      <c r="AU468" s="20" t="s">
        <v>79</v>
      </c>
    </row>
    <row r="469" s="13" customFormat="1">
      <c r="A469" s="13"/>
      <c r="B469" s="235"/>
      <c r="C469" s="236"/>
      <c r="D469" s="233" t="s">
        <v>178</v>
      </c>
      <c r="E469" s="237" t="s">
        <v>19</v>
      </c>
      <c r="F469" s="238" t="s">
        <v>4996</v>
      </c>
      <c r="G469" s="236"/>
      <c r="H469" s="239">
        <v>28.550000000000001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178</v>
      </c>
      <c r="AU469" s="245" t="s">
        <v>79</v>
      </c>
      <c r="AV469" s="13" t="s">
        <v>79</v>
      </c>
      <c r="AW469" s="13" t="s">
        <v>31</v>
      </c>
      <c r="AX469" s="13" t="s">
        <v>69</v>
      </c>
      <c r="AY469" s="245" t="s">
        <v>161</v>
      </c>
    </row>
    <row r="470" s="13" customFormat="1">
      <c r="A470" s="13"/>
      <c r="B470" s="235"/>
      <c r="C470" s="236"/>
      <c r="D470" s="233" t="s">
        <v>178</v>
      </c>
      <c r="E470" s="237" t="s">
        <v>19</v>
      </c>
      <c r="F470" s="238" t="s">
        <v>1241</v>
      </c>
      <c r="G470" s="236"/>
      <c r="H470" s="239">
        <v>94.730000000000004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178</v>
      </c>
      <c r="AU470" s="245" t="s">
        <v>79</v>
      </c>
      <c r="AV470" s="13" t="s">
        <v>79</v>
      </c>
      <c r="AW470" s="13" t="s">
        <v>31</v>
      </c>
      <c r="AX470" s="13" t="s">
        <v>69</v>
      </c>
      <c r="AY470" s="245" t="s">
        <v>161</v>
      </c>
    </row>
    <row r="471" s="15" customFormat="1">
      <c r="A471" s="15"/>
      <c r="B471" s="256"/>
      <c r="C471" s="257"/>
      <c r="D471" s="233" t="s">
        <v>178</v>
      </c>
      <c r="E471" s="258" t="s">
        <v>19</v>
      </c>
      <c r="F471" s="259" t="s">
        <v>221</v>
      </c>
      <c r="G471" s="257"/>
      <c r="H471" s="260">
        <v>123.28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178</v>
      </c>
      <c r="AU471" s="266" t="s">
        <v>79</v>
      </c>
      <c r="AV471" s="15" t="s">
        <v>168</v>
      </c>
      <c r="AW471" s="15" t="s">
        <v>31</v>
      </c>
      <c r="AX471" s="15" t="s">
        <v>77</v>
      </c>
      <c r="AY471" s="266" t="s">
        <v>161</v>
      </c>
    </row>
    <row r="472" s="2" customFormat="1" ht="16.5" customHeight="1">
      <c r="A472" s="41"/>
      <c r="B472" s="42"/>
      <c r="C472" s="215" t="s">
        <v>1208</v>
      </c>
      <c r="D472" s="215" t="s">
        <v>163</v>
      </c>
      <c r="E472" s="216" t="s">
        <v>1243</v>
      </c>
      <c r="F472" s="217" t="s">
        <v>1244</v>
      </c>
      <c r="G472" s="218" t="s">
        <v>166</v>
      </c>
      <c r="H472" s="219">
        <v>129.44399999999999</v>
      </c>
      <c r="I472" s="220"/>
      <c r="J472" s="221">
        <f>ROUND(I472*H472,2)</f>
        <v>0</v>
      </c>
      <c r="K472" s="217" t="s">
        <v>167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0.00022000000000000001</v>
      </c>
      <c r="R472" s="224">
        <f>Q472*H472</f>
        <v>0.028477679999999998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168</v>
      </c>
      <c r="AT472" s="226" t="s">
        <v>163</v>
      </c>
      <c r="AU472" s="226" t="s">
        <v>79</v>
      </c>
      <c r="AY472" s="20" t="s">
        <v>161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168</v>
      </c>
      <c r="BM472" s="226" t="s">
        <v>4997</v>
      </c>
    </row>
    <row r="473" s="2" customFormat="1">
      <c r="A473" s="41"/>
      <c r="B473" s="42"/>
      <c r="C473" s="43"/>
      <c r="D473" s="228" t="s">
        <v>170</v>
      </c>
      <c r="E473" s="43"/>
      <c r="F473" s="229" t="s">
        <v>1246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170</v>
      </c>
      <c r="AU473" s="20" t="s">
        <v>79</v>
      </c>
    </row>
    <row r="474" s="13" customFormat="1">
      <c r="A474" s="13"/>
      <c r="B474" s="235"/>
      <c r="C474" s="236"/>
      <c r="D474" s="233" t="s">
        <v>178</v>
      </c>
      <c r="E474" s="237" t="s">
        <v>19</v>
      </c>
      <c r="F474" s="238" t="s">
        <v>4998</v>
      </c>
      <c r="G474" s="236"/>
      <c r="H474" s="239">
        <v>123.28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178</v>
      </c>
      <c r="AU474" s="245" t="s">
        <v>79</v>
      </c>
      <c r="AV474" s="13" t="s">
        <v>79</v>
      </c>
      <c r="AW474" s="13" t="s">
        <v>31</v>
      </c>
      <c r="AX474" s="13" t="s">
        <v>77</v>
      </c>
      <c r="AY474" s="245" t="s">
        <v>161</v>
      </c>
    </row>
    <row r="475" s="13" customFormat="1">
      <c r="A475" s="13"/>
      <c r="B475" s="235"/>
      <c r="C475" s="236"/>
      <c r="D475" s="233" t="s">
        <v>178</v>
      </c>
      <c r="E475" s="236"/>
      <c r="F475" s="238" t="s">
        <v>4999</v>
      </c>
      <c r="G475" s="236"/>
      <c r="H475" s="239">
        <v>129.44399999999999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178</v>
      </c>
      <c r="AU475" s="245" t="s">
        <v>79</v>
      </c>
      <c r="AV475" s="13" t="s">
        <v>79</v>
      </c>
      <c r="AW475" s="13" t="s">
        <v>4</v>
      </c>
      <c r="AX475" s="13" t="s">
        <v>77</v>
      </c>
      <c r="AY475" s="245" t="s">
        <v>161</v>
      </c>
    </row>
    <row r="476" s="2" customFormat="1" ht="16.5" customHeight="1">
      <c r="A476" s="41"/>
      <c r="B476" s="42"/>
      <c r="C476" s="215" t="s">
        <v>1213</v>
      </c>
      <c r="D476" s="215" t="s">
        <v>163</v>
      </c>
      <c r="E476" s="216" t="s">
        <v>1250</v>
      </c>
      <c r="F476" s="217" t="s">
        <v>1251</v>
      </c>
      <c r="G476" s="218" t="s">
        <v>166</v>
      </c>
      <c r="H476" s="219">
        <v>29.978000000000002</v>
      </c>
      <c r="I476" s="220"/>
      <c r="J476" s="221">
        <f>ROUND(I476*H476,2)</f>
        <v>0</v>
      </c>
      <c r="K476" s="217" t="s">
        <v>167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0.010500000000000001</v>
      </c>
      <c r="R476" s="224">
        <f>Q476*H476</f>
        <v>0.31476900000000002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168</v>
      </c>
      <c r="AT476" s="226" t="s">
        <v>163</v>
      </c>
      <c r="AU476" s="226" t="s">
        <v>79</v>
      </c>
      <c r="AY476" s="20" t="s">
        <v>161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168</v>
      </c>
      <c r="BM476" s="226" t="s">
        <v>5000</v>
      </c>
    </row>
    <row r="477" s="2" customFormat="1">
      <c r="A477" s="41"/>
      <c r="B477" s="42"/>
      <c r="C477" s="43"/>
      <c r="D477" s="228" t="s">
        <v>170</v>
      </c>
      <c r="E477" s="43"/>
      <c r="F477" s="229" t="s">
        <v>1253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170</v>
      </c>
      <c r="AU477" s="20" t="s">
        <v>79</v>
      </c>
    </row>
    <row r="478" s="13" customFormat="1">
      <c r="A478" s="13"/>
      <c r="B478" s="235"/>
      <c r="C478" s="236"/>
      <c r="D478" s="233" t="s">
        <v>178</v>
      </c>
      <c r="E478" s="237" t="s">
        <v>19</v>
      </c>
      <c r="F478" s="238" t="s">
        <v>5001</v>
      </c>
      <c r="G478" s="236"/>
      <c r="H478" s="239">
        <v>28.550000000000001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178</v>
      </c>
      <c r="AU478" s="245" t="s">
        <v>79</v>
      </c>
      <c r="AV478" s="13" t="s">
        <v>79</v>
      </c>
      <c r="AW478" s="13" t="s">
        <v>31</v>
      </c>
      <c r="AX478" s="13" t="s">
        <v>77</v>
      </c>
      <c r="AY478" s="245" t="s">
        <v>161</v>
      </c>
    </row>
    <row r="479" s="13" customFormat="1">
      <c r="A479" s="13"/>
      <c r="B479" s="235"/>
      <c r="C479" s="236"/>
      <c r="D479" s="233" t="s">
        <v>178</v>
      </c>
      <c r="E479" s="236"/>
      <c r="F479" s="238" t="s">
        <v>5002</v>
      </c>
      <c r="G479" s="236"/>
      <c r="H479" s="239">
        <v>29.978000000000002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178</v>
      </c>
      <c r="AU479" s="245" t="s">
        <v>79</v>
      </c>
      <c r="AV479" s="13" t="s">
        <v>79</v>
      </c>
      <c r="AW479" s="13" t="s">
        <v>4</v>
      </c>
      <c r="AX479" s="13" t="s">
        <v>77</v>
      </c>
      <c r="AY479" s="245" t="s">
        <v>161</v>
      </c>
    </row>
    <row r="480" s="2" customFormat="1" ht="37.8" customHeight="1">
      <c r="A480" s="41"/>
      <c r="B480" s="42"/>
      <c r="C480" s="215" t="s">
        <v>1220</v>
      </c>
      <c r="D480" s="215" t="s">
        <v>163</v>
      </c>
      <c r="E480" s="216" t="s">
        <v>1257</v>
      </c>
      <c r="F480" s="217" t="s">
        <v>1258</v>
      </c>
      <c r="G480" s="218" t="s">
        <v>166</v>
      </c>
      <c r="H480" s="219">
        <v>28.550000000000001</v>
      </c>
      <c r="I480" s="220"/>
      <c r="J480" s="221">
        <f>ROUND(I480*H480,2)</f>
        <v>0</v>
      </c>
      <c r="K480" s="217" t="s">
        <v>167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0.0088000000000000005</v>
      </c>
      <c r="R480" s="224">
        <f>Q480*H480</f>
        <v>0.25124000000000002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168</v>
      </c>
      <c r="AT480" s="226" t="s">
        <v>163</v>
      </c>
      <c r="AU480" s="226" t="s">
        <v>79</v>
      </c>
      <c r="AY480" s="20" t="s">
        <v>161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168</v>
      </c>
      <c r="BM480" s="226" t="s">
        <v>5003</v>
      </c>
    </row>
    <row r="481" s="2" customFormat="1">
      <c r="A481" s="41"/>
      <c r="B481" s="42"/>
      <c r="C481" s="43"/>
      <c r="D481" s="228" t="s">
        <v>170</v>
      </c>
      <c r="E481" s="43"/>
      <c r="F481" s="229" t="s">
        <v>1260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170</v>
      </c>
      <c r="AU481" s="20" t="s">
        <v>79</v>
      </c>
    </row>
    <row r="482" s="13" customFormat="1">
      <c r="A482" s="13"/>
      <c r="B482" s="235"/>
      <c r="C482" s="236"/>
      <c r="D482" s="233" t="s">
        <v>178</v>
      </c>
      <c r="E482" s="237" t="s">
        <v>19</v>
      </c>
      <c r="F482" s="238" t="s">
        <v>5004</v>
      </c>
      <c r="G482" s="236"/>
      <c r="H482" s="239">
        <v>28.550000000000001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178</v>
      </c>
      <c r="AU482" s="245" t="s">
        <v>79</v>
      </c>
      <c r="AV482" s="13" t="s">
        <v>79</v>
      </c>
      <c r="AW482" s="13" t="s">
        <v>31</v>
      </c>
      <c r="AX482" s="13" t="s">
        <v>77</v>
      </c>
      <c r="AY482" s="245" t="s">
        <v>161</v>
      </c>
    </row>
    <row r="483" s="2" customFormat="1" ht="16.5" customHeight="1">
      <c r="A483" s="41"/>
      <c r="B483" s="42"/>
      <c r="C483" s="271" t="s">
        <v>1227</v>
      </c>
      <c r="D483" s="271" t="s">
        <v>715</v>
      </c>
      <c r="E483" s="272" t="s">
        <v>1262</v>
      </c>
      <c r="F483" s="273" t="s">
        <v>1263</v>
      </c>
      <c r="G483" s="274" t="s">
        <v>166</v>
      </c>
      <c r="H483" s="275">
        <v>29.978000000000002</v>
      </c>
      <c r="I483" s="276"/>
      <c r="J483" s="277">
        <f>ROUND(I483*H483,2)</f>
        <v>0</v>
      </c>
      <c r="K483" s="273" t="s">
        <v>167</v>
      </c>
      <c r="L483" s="278"/>
      <c r="M483" s="279" t="s">
        <v>19</v>
      </c>
      <c r="N483" s="280" t="s">
        <v>40</v>
      </c>
      <c r="O483" s="87"/>
      <c r="P483" s="224">
        <f>O483*H483</f>
        <v>0</v>
      </c>
      <c r="Q483" s="224">
        <v>0.0054000000000000003</v>
      </c>
      <c r="R483" s="224">
        <f>Q483*H483</f>
        <v>0.16188120000000003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211</v>
      </c>
      <c r="AT483" s="226" t="s">
        <v>715</v>
      </c>
      <c r="AU483" s="226" t="s">
        <v>79</v>
      </c>
      <c r="AY483" s="20" t="s">
        <v>161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77</v>
      </c>
      <c r="BK483" s="227">
        <f>ROUND(I483*H483,2)</f>
        <v>0</v>
      </c>
      <c r="BL483" s="20" t="s">
        <v>168</v>
      </c>
      <c r="BM483" s="226" t="s">
        <v>5005</v>
      </c>
    </row>
    <row r="484" s="13" customFormat="1">
      <c r="A484" s="13"/>
      <c r="B484" s="235"/>
      <c r="C484" s="236"/>
      <c r="D484" s="233" t="s">
        <v>178</v>
      </c>
      <c r="E484" s="236"/>
      <c r="F484" s="238" t="s">
        <v>5002</v>
      </c>
      <c r="G484" s="236"/>
      <c r="H484" s="239">
        <v>29.978000000000002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178</v>
      </c>
      <c r="AU484" s="245" t="s">
        <v>79</v>
      </c>
      <c r="AV484" s="13" t="s">
        <v>79</v>
      </c>
      <c r="AW484" s="13" t="s">
        <v>4</v>
      </c>
      <c r="AX484" s="13" t="s">
        <v>77</v>
      </c>
      <c r="AY484" s="245" t="s">
        <v>161</v>
      </c>
    </row>
    <row r="485" s="2" customFormat="1" ht="44.25" customHeight="1">
      <c r="A485" s="41"/>
      <c r="B485" s="42"/>
      <c r="C485" s="215" t="s">
        <v>1234</v>
      </c>
      <c r="D485" s="215" t="s">
        <v>163</v>
      </c>
      <c r="E485" s="216" t="s">
        <v>1267</v>
      </c>
      <c r="F485" s="217" t="s">
        <v>1268</v>
      </c>
      <c r="G485" s="218" t="s">
        <v>166</v>
      </c>
      <c r="H485" s="219">
        <v>94.730000000000004</v>
      </c>
      <c r="I485" s="220"/>
      <c r="J485" s="221">
        <f>ROUND(I485*H485,2)</f>
        <v>0</v>
      </c>
      <c r="K485" s="217" t="s">
        <v>167</v>
      </c>
      <c r="L485" s="47"/>
      <c r="M485" s="222" t="s">
        <v>19</v>
      </c>
      <c r="N485" s="223" t="s">
        <v>40</v>
      </c>
      <c r="O485" s="87"/>
      <c r="P485" s="224">
        <f>O485*H485</f>
        <v>0</v>
      </c>
      <c r="Q485" s="224">
        <v>0.011679999999999999</v>
      </c>
      <c r="R485" s="224">
        <f>Q485*H485</f>
        <v>1.1064464000000001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168</v>
      </c>
      <c r="AT485" s="226" t="s">
        <v>163</v>
      </c>
      <c r="AU485" s="226" t="s">
        <v>79</v>
      </c>
      <c r="AY485" s="20" t="s">
        <v>161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77</v>
      </c>
      <c r="BK485" s="227">
        <f>ROUND(I485*H485,2)</f>
        <v>0</v>
      </c>
      <c r="BL485" s="20" t="s">
        <v>168</v>
      </c>
      <c r="BM485" s="226" t="s">
        <v>5006</v>
      </c>
    </row>
    <row r="486" s="2" customFormat="1">
      <c r="A486" s="41"/>
      <c r="B486" s="42"/>
      <c r="C486" s="43"/>
      <c r="D486" s="228" t="s">
        <v>170</v>
      </c>
      <c r="E486" s="43"/>
      <c r="F486" s="229" t="s">
        <v>1270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170</v>
      </c>
      <c r="AU486" s="20" t="s">
        <v>79</v>
      </c>
    </row>
    <row r="487" s="13" customFormat="1">
      <c r="A487" s="13"/>
      <c r="B487" s="235"/>
      <c r="C487" s="236"/>
      <c r="D487" s="233" t="s">
        <v>178</v>
      </c>
      <c r="E487" s="237" t="s">
        <v>19</v>
      </c>
      <c r="F487" s="238" t="s">
        <v>599</v>
      </c>
      <c r="G487" s="236"/>
      <c r="H487" s="239">
        <v>94.730000000000004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178</v>
      </c>
      <c r="AU487" s="245" t="s">
        <v>79</v>
      </c>
      <c r="AV487" s="13" t="s">
        <v>79</v>
      </c>
      <c r="AW487" s="13" t="s">
        <v>31</v>
      </c>
      <c r="AX487" s="13" t="s">
        <v>77</v>
      </c>
      <c r="AY487" s="245" t="s">
        <v>161</v>
      </c>
    </row>
    <row r="488" s="2" customFormat="1" ht="16.5" customHeight="1">
      <c r="A488" s="41"/>
      <c r="B488" s="42"/>
      <c r="C488" s="271" t="s">
        <v>1242</v>
      </c>
      <c r="D488" s="271" t="s">
        <v>715</v>
      </c>
      <c r="E488" s="272" t="s">
        <v>1272</v>
      </c>
      <c r="F488" s="273" t="s">
        <v>1273</v>
      </c>
      <c r="G488" s="274" t="s">
        <v>166</v>
      </c>
      <c r="H488" s="275">
        <v>99.466999999999999</v>
      </c>
      <c r="I488" s="276"/>
      <c r="J488" s="277">
        <f>ROUND(I488*H488,2)</f>
        <v>0</v>
      </c>
      <c r="K488" s="273" t="s">
        <v>167</v>
      </c>
      <c r="L488" s="278"/>
      <c r="M488" s="279" t="s">
        <v>19</v>
      </c>
      <c r="N488" s="280" t="s">
        <v>40</v>
      </c>
      <c r="O488" s="87"/>
      <c r="P488" s="224">
        <f>O488*H488</f>
        <v>0</v>
      </c>
      <c r="Q488" s="224">
        <v>0.02</v>
      </c>
      <c r="R488" s="224">
        <f>Q488*H488</f>
        <v>1.9893400000000001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211</v>
      </c>
      <c r="AT488" s="226" t="s">
        <v>715</v>
      </c>
      <c r="AU488" s="226" t="s">
        <v>79</v>
      </c>
      <c r="AY488" s="20" t="s">
        <v>161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168</v>
      </c>
      <c r="BM488" s="226" t="s">
        <v>5007</v>
      </c>
    </row>
    <row r="489" s="13" customFormat="1">
      <c r="A489" s="13"/>
      <c r="B489" s="235"/>
      <c r="C489" s="236"/>
      <c r="D489" s="233" t="s">
        <v>178</v>
      </c>
      <c r="E489" s="237" t="s">
        <v>19</v>
      </c>
      <c r="F489" s="238" t="s">
        <v>5008</v>
      </c>
      <c r="G489" s="236"/>
      <c r="H489" s="239">
        <v>44.329999999999998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178</v>
      </c>
      <c r="AU489" s="245" t="s">
        <v>79</v>
      </c>
      <c r="AV489" s="13" t="s">
        <v>79</v>
      </c>
      <c r="AW489" s="13" t="s">
        <v>31</v>
      </c>
      <c r="AX489" s="13" t="s">
        <v>69</v>
      </c>
      <c r="AY489" s="245" t="s">
        <v>161</v>
      </c>
    </row>
    <row r="490" s="13" customFormat="1">
      <c r="A490" s="13"/>
      <c r="B490" s="235"/>
      <c r="C490" s="236"/>
      <c r="D490" s="233" t="s">
        <v>178</v>
      </c>
      <c r="E490" s="237" t="s">
        <v>19</v>
      </c>
      <c r="F490" s="238" t="s">
        <v>5009</v>
      </c>
      <c r="G490" s="236"/>
      <c r="H490" s="239">
        <v>50.399999999999999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178</v>
      </c>
      <c r="AU490" s="245" t="s">
        <v>79</v>
      </c>
      <c r="AV490" s="13" t="s">
        <v>79</v>
      </c>
      <c r="AW490" s="13" t="s">
        <v>31</v>
      </c>
      <c r="AX490" s="13" t="s">
        <v>69</v>
      </c>
      <c r="AY490" s="245" t="s">
        <v>161</v>
      </c>
    </row>
    <row r="491" s="15" customFormat="1">
      <c r="A491" s="15"/>
      <c r="B491" s="256"/>
      <c r="C491" s="257"/>
      <c r="D491" s="233" t="s">
        <v>178</v>
      </c>
      <c r="E491" s="258" t="s">
        <v>599</v>
      </c>
      <c r="F491" s="259" t="s">
        <v>221</v>
      </c>
      <c r="G491" s="257"/>
      <c r="H491" s="260">
        <v>94.730000000000004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178</v>
      </c>
      <c r="AU491" s="266" t="s">
        <v>79</v>
      </c>
      <c r="AV491" s="15" t="s">
        <v>168</v>
      </c>
      <c r="AW491" s="15" t="s">
        <v>31</v>
      </c>
      <c r="AX491" s="15" t="s">
        <v>77</v>
      </c>
      <c r="AY491" s="266" t="s">
        <v>161</v>
      </c>
    </row>
    <row r="492" s="13" customFormat="1">
      <c r="A492" s="13"/>
      <c r="B492" s="235"/>
      <c r="C492" s="236"/>
      <c r="D492" s="233" t="s">
        <v>178</v>
      </c>
      <c r="E492" s="236"/>
      <c r="F492" s="238" t="s">
        <v>5010</v>
      </c>
      <c r="G492" s="236"/>
      <c r="H492" s="239">
        <v>99.466999999999999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178</v>
      </c>
      <c r="AU492" s="245" t="s">
        <v>79</v>
      </c>
      <c r="AV492" s="13" t="s">
        <v>79</v>
      </c>
      <c r="AW492" s="13" t="s">
        <v>4</v>
      </c>
      <c r="AX492" s="13" t="s">
        <v>77</v>
      </c>
      <c r="AY492" s="245" t="s">
        <v>161</v>
      </c>
    </row>
    <row r="493" s="2" customFormat="1" ht="16.5" customHeight="1">
      <c r="A493" s="41"/>
      <c r="B493" s="42"/>
      <c r="C493" s="215" t="s">
        <v>1249</v>
      </c>
      <c r="D493" s="215" t="s">
        <v>163</v>
      </c>
      <c r="E493" s="216" t="s">
        <v>1284</v>
      </c>
      <c r="F493" s="217" t="s">
        <v>1285</v>
      </c>
      <c r="G493" s="218" t="s">
        <v>189</v>
      </c>
      <c r="H493" s="219">
        <v>8.9000000000000004</v>
      </c>
      <c r="I493" s="220"/>
      <c r="J493" s="221">
        <f>ROUND(I493*H493,2)</f>
        <v>0</v>
      </c>
      <c r="K493" s="217" t="s">
        <v>167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5.0000000000000002E-05</v>
      </c>
      <c r="R493" s="224">
        <f>Q493*H493</f>
        <v>0.00044500000000000003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168</v>
      </c>
      <c r="AT493" s="226" t="s">
        <v>163</v>
      </c>
      <c r="AU493" s="226" t="s">
        <v>79</v>
      </c>
      <c r="AY493" s="20" t="s">
        <v>161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168</v>
      </c>
      <c r="BM493" s="226" t="s">
        <v>5011</v>
      </c>
    </row>
    <row r="494" s="2" customFormat="1">
      <c r="A494" s="41"/>
      <c r="B494" s="42"/>
      <c r="C494" s="43"/>
      <c r="D494" s="228" t="s">
        <v>170</v>
      </c>
      <c r="E494" s="43"/>
      <c r="F494" s="229" t="s">
        <v>1287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170</v>
      </c>
      <c r="AU494" s="20" t="s">
        <v>79</v>
      </c>
    </row>
    <row r="495" s="13" customFormat="1">
      <c r="A495" s="13"/>
      <c r="B495" s="235"/>
      <c r="C495" s="236"/>
      <c r="D495" s="233" t="s">
        <v>178</v>
      </c>
      <c r="E495" s="237" t="s">
        <v>19</v>
      </c>
      <c r="F495" s="238" t="s">
        <v>5012</v>
      </c>
      <c r="G495" s="236"/>
      <c r="H495" s="239">
        <v>8.9000000000000004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178</v>
      </c>
      <c r="AU495" s="245" t="s">
        <v>79</v>
      </c>
      <c r="AV495" s="13" t="s">
        <v>79</v>
      </c>
      <c r="AW495" s="13" t="s">
        <v>31</v>
      </c>
      <c r="AX495" s="13" t="s">
        <v>77</v>
      </c>
      <c r="AY495" s="245" t="s">
        <v>161</v>
      </c>
    </row>
    <row r="496" s="2" customFormat="1" ht="16.5" customHeight="1">
      <c r="A496" s="41"/>
      <c r="B496" s="42"/>
      <c r="C496" s="271" t="s">
        <v>1256</v>
      </c>
      <c r="D496" s="271" t="s">
        <v>715</v>
      </c>
      <c r="E496" s="272" t="s">
        <v>1290</v>
      </c>
      <c r="F496" s="273" t="s">
        <v>1291</v>
      </c>
      <c r="G496" s="274" t="s">
        <v>189</v>
      </c>
      <c r="H496" s="275">
        <v>9.3450000000000006</v>
      </c>
      <c r="I496" s="276"/>
      <c r="J496" s="277">
        <f>ROUND(I496*H496,2)</f>
        <v>0</v>
      </c>
      <c r="K496" s="273" t="s">
        <v>167</v>
      </c>
      <c r="L496" s="278"/>
      <c r="M496" s="279" t="s">
        <v>19</v>
      </c>
      <c r="N496" s="280" t="s">
        <v>40</v>
      </c>
      <c r="O496" s="87"/>
      <c r="P496" s="224">
        <f>O496*H496</f>
        <v>0</v>
      </c>
      <c r="Q496" s="224">
        <v>0.00076000000000000004</v>
      </c>
      <c r="R496" s="224">
        <f>Q496*H496</f>
        <v>0.0071022000000000012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211</v>
      </c>
      <c r="AT496" s="226" t="s">
        <v>715</v>
      </c>
      <c r="AU496" s="226" t="s">
        <v>79</v>
      </c>
      <c r="AY496" s="20" t="s">
        <v>161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168</v>
      </c>
      <c r="BM496" s="226" t="s">
        <v>5013</v>
      </c>
    </row>
    <row r="497" s="13" customFormat="1">
      <c r="A497" s="13"/>
      <c r="B497" s="235"/>
      <c r="C497" s="236"/>
      <c r="D497" s="233" t="s">
        <v>178</v>
      </c>
      <c r="E497" s="236"/>
      <c r="F497" s="238" t="s">
        <v>5014</v>
      </c>
      <c r="G497" s="236"/>
      <c r="H497" s="239">
        <v>9.3450000000000006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178</v>
      </c>
      <c r="AU497" s="245" t="s">
        <v>79</v>
      </c>
      <c r="AV497" s="13" t="s">
        <v>79</v>
      </c>
      <c r="AW497" s="13" t="s">
        <v>4</v>
      </c>
      <c r="AX497" s="13" t="s">
        <v>77</v>
      </c>
      <c r="AY497" s="245" t="s">
        <v>161</v>
      </c>
    </row>
    <row r="498" s="2" customFormat="1" ht="16.5" customHeight="1">
      <c r="A498" s="41"/>
      <c r="B498" s="42"/>
      <c r="C498" s="215" t="s">
        <v>1261</v>
      </c>
      <c r="D498" s="215" t="s">
        <v>163</v>
      </c>
      <c r="E498" s="216" t="s">
        <v>1295</v>
      </c>
      <c r="F498" s="217" t="s">
        <v>1296</v>
      </c>
      <c r="G498" s="218" t="s">
        <v>1476</v>
      </c>
      <c r="H498" s="219">
        <v>1</v>
      </c>
      <c r="I498" s="220"/>
      <c r="J498" s="221">
        <f>ROUND(I498*H498,2)</f>
        <v>0</v>
      </c>
      <c r="K498" s="217" t="s">
        <v>5015</v>
      </c>
      <c r="L498" s="47"/>
      <c r="M498" s="222" t="s">
        <v>19</v>
      </c>
      <c r="N498" s="223" t="s">
        <v>40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168</v>
      </c>
      <c r="AT498" s="226" t="s">
        <v>163</v>
      </c>
      <c r="AU498" s="226" t="s">
        <v>79</v>
      </c>
      <c r="AY498" s="20" t="s">
        <v>161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77</v>
      </c>
      <c r="BK498" s="227">
        <f>ROUND(I498*H498,2)</f>
        <v>0</v>
      </c>
      <c r="BL498" s="20" t="s">
        <v>168</v>
      </c>
      <c r="BM498" s="226" t="s">
        <v>5016</v>
      </c>
    </row>
    <row r="499" s="2" customFormat="1">
      <c r="A499" s="41"/>
      <c r="B499" s="42"/>
      <c r="C499" s="43"/>
      <c r="D499" s="228" t="s">
        <v>170</v>
      </c>
      <c r="E499" s="43"/>
      <c r="F499" s="229" t="s">
        <v>5017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170</v>
      </c>
      <c r="AU499" s="20" t="s">
        <v>79</v>
      </c>
    </row>
    <row r="500" s="2" customFormat="1">
      <c r="A500" s="41"/>
      <c r="B500" s="42"/>
      <c r="C500" s="43"/>
      <c r="D500" s="233" t="s">
        <v>176</v>
      </c>
      <c r="E500" s="43"/>
      <c r="F500" s="234" t="s">
        <v>5018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176</v>
      </c>
      <c r="AU500" s="20" t="s">
        <v>79</v>
      </c>
    </row>
    <row r="501" s="2" customFormat="1" ht="24.15" customHeight="1">
      <c r="A501" s="41"/>
      <c r="B501" s="42"/>
      <c r="C501" s="215" t="s">
        <v>1266</v>
      </c>
      <c r="D501" s="215" t="s">
        <v>163</v>
      </c>
      <c r="E501" s="216" t="s">
        <v>1324</v>
      </c>
      <c r="F501" s="217" t="s">
        <v>1325</v>
      </c>
      <c r="G501" s="218" t="s">
        <v>166</v>
      </c>
      <c r="H501" s="219">
        <v>52.920000000000002</v>
      </c>
      <c r="I501" s="220"/>
      <c r="J501" s="221">
        <f>ROUND(I501*H501,2)</f>
        <v>0</v>
      </c>
      <c r="K501" s="217" t="s">
        <v>167</v>
      </c>
      <c r="L501" s="47"/>
      <c r="M501" s="222" t="s">
        <v>19</v>
      </c>
      <c r="N501" s="223" t="s">
        <v>40</v>
      </c>
      <c r="O501" s="87"/>
      <c r="P501" s="224">
        <f>O501*H501</f>
        <v>0</v>
      </c>
      <c r="Q501" s="224">
        <v>0.00363</v>
      </c>
      <c r="R501" s="224">
        <f>Q501*H501</f>
        <v>0.19209960000000001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168</v>
      </c>
      <c r="AT501" s="226" t="s">
        <v>163</v>
      </c>
      <c r="AU501" s="226" t="s">
        <v>79</v>
      </c>
      <c r="AY501" s="20" t="s">
        <v>161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77</v>
      </c>
      <c r="BK501" s="227">
        <f>ROUND(I501*H501,2)</f>
        <v>0</v>
      </c>
      <c r="BL501" s="20" t="s">
        <v>168</v>
      </c>
      <c r="BM501" s="226" t="s">
        <v>5019</v>
      </c>
    </row>
    <row r="502" s="2" customFormat="1">
      <c r="A502" s="41"/>
      <c r="B502" s="42"/>
      <c r="C502" s="43"/>
      <c r="D502" s="228" t="s">
        <v>170</v>
      </c>
      <c r="E502" s="43"/>
      <c r="F502" s="229" t="s">
        <v>1327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170</v>
      </c>
      <c r="AU502" s="20" t="s">
        <v>79</v>
      </c>
    </row>
    <row r="503" s="13" customFormat="1">
      <c r="A503" s="13"/>
      <c r="B503" s="235"/>
      <c r="C503" s="236"/>
      <c r="D503" s="233" t="s">
        <v>178</v>
      </c>
      <c r="E503" s="237" t="s">
        <v>19</v>
      </c>
      <c r="F503" s="238" t="s">
        <v>599</v>
      </c>
      <c r="G503" s="236"/>
      <c r="H503" s="239">
        <v>94.730000000000004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178</v>
      </c>
      <c r="AU503" s="245" t="s">
        <v>79</v>
      </c>
      <c r="AV503" s="13" t="s">
        <v>79</v>
      </c>
      <c r="AW503" s="13" t="s">
        <v>31</v>
      </c>
      <c r="AX503" s="13" t="s">
        <v>69</v>
      </c>
      <c r="AY503" s="245" t="s">
        <v>161</v>
      </c>
    </row>
    <row r="504" s="13" customFormat="1">
      <c r="A504" s="13"/>
      <c r="B504" s="235"/>
      <c r="C504" s="236"/>
      <c r="D504" s="233" t="s">
        <v>178</v>
      </c>
      <c r="E504" s="237" t="s">
        <v>19</v>
      </c>
      <c r="F504" s="238" t="s">
        <v>5020</v>
      </c>
      <c r="G504" s="236"/>
      <c r="H504" s="239">
        <v>-44.329999999999998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178</v>
      </c>
      <c r="AU504" s="245" t="s">
        <v>79</v>
      </c>
      <c r="AV504" s="13" t="s">
        <v>79</v>
      </c>
      <c r="AW504" s="13" t="s">
        <v>31</v>
      </c>
      <c r="AX504" s="13" t="s">
        <v>69</v>
      </c>
      <c r="AY504" s="245" t="s">
        <v>161</v>
      </c>
    </row>
    <row r="505" s="15" customFormat="1">
      <c r="A505" s="15"/>
      <c r="B505" s="256"/>
      <c r="C505" s="257"/>
      <c r="D505" s="233" t="s">
        <v>178</v>
      </c>
      <c r="E505" s="258" t="s">
        <v>19</v>
      </c>
      <c r="F505" s="259" t="s">
        <v>221</v>
      </c>
      <c r="G505" s="257"/>
      <c r="H505" s="260">
        <v>50.399999999999999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178</v>
      </c>
      <c r="AU505" s="266" t="s">
        <v>79</v>
      </c>
      <c r="AV505" s="15" t="s">
        <v>168</v>
      </c>
      <c r="AW505" s="15" t="s">
        <v>31</v>
      </c>
      <c r="AX505" s="15" t="s">
        <v>77</v>
      </c>
      <c r="AY505" s="266" t="s">
        <v>161</v>
      </c>
    </row>
    <row r="506" s="13" customFormat="1">
      <c r="A506" s="13"/>
      <c r="B506" s="235"/>
      <c r="C506" s="236"/>
      <c r="D506" s="233" t="s">
        <v>178</v>
      </c>
      <c r="E506" s="236"/>
      <c r="F506" s="238" t="s">
        <v>5021</v>
      </c>
      <c r="G506" s="236"/>
      <c r="H506" s="239">
        <v>52.920000000000002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178</v>
      </c>
      <c r="AU506" s="245" t="s">
        <v>79</v>
      </c>
      <c r="AV506" s="13" t="s">
        <v>79</v>
      </c>
      <c r="AW506" s="13" t="s">
        <v>4</v>
      </c>
      <c r="AX506" s="13" t="s">
        <v>77</v>
      </c>
      <c r="AY506" s="245" t="s">
        <v>161</v>
      </c>
    </row>
    <row r="507" s="12" customFormat="1" ht="22.8" customHeight="1">
      <c r="A507" s="12"/>
      <c r="B507" s="199"/>
      <c r="C507" s="200"/>
      <c r="D507" s="201" t="s">
        <v>68</v>
      </c>
      <c r="E507" s="213" t="s">
        <v>1534</v>
      </c>
      <c r="F507" s="213" t="s">
        <v>1535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SUM(P508:P535)</f>
        <v>0</v>
      </c>
      <c r="Q507" s="207"/>
      <c r="R507" s="208">
        <f>SUM(R508:R535)</f>
        <v>0.53335520000000003</v>
      </c>
      <c r="S507" s="207"/>
      <c r="T507" s="209">
        <f>SUM(T508:T535)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79</v>
      </c>
      <c r="AT507" s="211" t="s">
        <v>68</v>
      </c>
      <c r="AU507" s="211" t="s">
        <v>77</v>
      </c>
      <c r="AY507" s="210" t="s">
        <v>161</v>
      </c>
      <c r="BK507" s="212">
        <f>SUM(BK508:BK535)</f>
        <v>0</v>
      </c>
    </row>
    <row r="508" s="2" customFormat="1" ht="21.75" customHeight="1">
      <c r="A508" s="41"/>
      <c r="B508" s="42"/>
      <c r="C508" s="215" t="s">
        <v>1271</v>
      </c>
      <c r="D508" s="215" t="s">
        <v>163</v>
      </c>
      <c r="E508" s="216" t="s">
        <v>1537</v>
      </c>
      <c r="F508" s="217" t="s">
        <v>1538</v>
      </c>
      <c r="G508" s="218" t="s">
        <v>166</v>
      </c>
      <c r="H508" s="219">
        <v>18.100000000000001</v>
      </c>
      <c r="I508" s="220"/>
      <c r="J508" s="221">
        <f>ROUND(I508*H508,2)</f>
        <v>0</v>
      </c>
      <c r="K508" s="217" t="s">
        <v>167</v>
      </c>
      <c r="L508" s="47"/>
      <c r="M508" s="222" t="s">
        <v>19</v>
      </c>
      <c r="N508" s="223" t="s">
        <v>40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279</v>
      </c>
      <c r="AT508" s="226" t="s">
        <v>163</v>
      </c>
      <c r="AU508" s="226" t="s">
        <v>79</v>
      </c>
      <c r="AY508" s="20" t="s">
        <v>161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77</v>
      </c>
      <c r="BK508" s="227">
        <f>ROUND(I508*H508,2)</f>
        <v>0</v>
      </c>
      <c r="BL508" s="20" t="s">
        <v>279</v>
      </c>
      <c r="BM508" s="226" t="s">
        <v>5022</v>
      </c>
    </row>
    <row r="509" s="2" customFormat="1">
      <c r="A509" s="41"/>
      <c r="B509" s="42"/>
      <c r="C509" s="43"/>
      <c r="D509" s="228" t="s">
        <v>170</v>
      </c>
      <c r="E509" s="43"/>
      <c r="F509" s="229" t="s">
        <v>1540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170</v>
      </c>
      <c r="AU509" s="20" t="s">
        <v>79</v>
      </c>
    </row>
    <row r="510" s="13" customFormat="1">
      <c r="A510" s="13"/>
      <c r="B510" s="235"/>
      <c r="C510" s="236"/>
      <c r="D510" s="233" t="s">
        <v>178</v>
      </c>
      <c r="E510" s="237" t="s">
        <v>19</v>
      </c>
      <c r="F510" s="238" t="s">
        <v>5023</v>
      </c>
      <c r="G510" s="236"/>
      <c r="H510" s="239">
        <v>18.100000000000001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178</v>
      </c>
      <c r="AU510" s="245" t="s">
        <v>79</v>
      </c>
      <c r="AV510" s="13" t="s">
        <v>79</v>
      </c>
      <c r="AW510" s="13" t="s">
        <v>31</v>
      </c>
      <c r="AX510" s="13" t="s">
        <v>77</v>
      </c>
      <c r="AY510" s="245" t="s">
        <v>161</v>
      </c>
    </row>
    <row r="511" s="2" customFormat="1" ht="21.75" customHeight="1">
      <c r="A511" s="41"/>
      <c r="B511" s="42"/>
      <c r="C511" s="215" t="s">
        <v>1278</v>
      </c>
      <c r="D511" s="215" t="s">
        <v>163</v>
      </c>
      <c r="E511" s="216" t="s">
        <v>1368</v>
      </c>
      <c r="F511" s="217" t="s">
        <v>1369</v>
      </c>
      <c r="G511" s="218" t="s">
        <v>166</v>
      </c>
      <c r="H511" s="219">
        <v>28.550000000000001</v>
      </c>
      <c r="I511" s="220"/>
      <c r="J511" s="221">
        <f>ROUND(I511*H511,2)</f>
        <v>0</v>
      </c>
      <c r="K511" s="217" t="s">
        <v>167</v>
      </c>
      <c r="L511" s="47"/>
      <c r="M511" s="222" t="s">
        <v>19</v>
      </c>
      <c r="N511" s="223" t="s">
        <v>40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279</v>
      </c>
      <c r="AT511" s="226" t="s">
        <v>163</v>
      </c>
      <c r="AU511" s="226" t="s">
        <v>79</v>
      </c>
      <c r="AY511" s="20" t="s">
        <v>161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279</v>
      </c>
      <c r="BM511" s="226" t="s">
        <v>5024</v>
      </c>
    </row>
    <row r="512" s="2" customFormat="1">
      <c r="A512" s="41"/>
      <c r="B512" s="42"/>
      <c r="C512" s="43"/>
      <c r="D512" s="228" t="s">
        <v>170</v>
      </c>
      <c r="E512" s="43"/>
      <c r="F512" s="229" t="s">
        <v>1371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170</v>
      </c>
      <c r="AU512" s="20" t="s">
        <v>79</v>
      </c>
    </row>
    <row r="513" s="13" customFormat="1">
      <c r="A513" s="13"/>
      <c r="B513" s="235"/>
      <c r="C513" s="236"/>
      <c r="D513" s="233" t="s">
        <v>178</v>
      </c>
      <c r="E513" s="237" t="s">
        <v>4610</v>
      </c>
      <c r="F513" s="238" t="s">
        <v>5025</v>
      </c>
      <c r="G513" s="236"/>
      <c r="H513" s="239">
        <v>28.550000000000001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178</v>
      </c>
      <c r="AU513" s="245" t="s">
        <v>79</v>
      </c>
      <c r="AV513" s="13" t="s">
        <v>79</v>
      </c>
      <c r="AW513" s="13" t="s">
        <v>31</v>
      </c>
      <c r="AX513" s="13" t="s">
        <v>69</v>
      </c>
      <c r="AY513" s="245" t="s">
        <v>161</v>
      </c>
    </row>
    <row r="514" s="15" customFormat="1">
      <c r="A514" s="15"/>
      <c r="B514" s="256"/>
      <c r="C514" s="257"/>
      <c r="D514" s="233" t="s">
        <v>178</v>
      </c>
      <c r="E514" s="258" t="s">
        <v>19</v>
      </c>
      <c r="F514" s="259" t="s">
        <v>221</v>
      </c>
      <c r="G514" s="257"/>
      <c r="H514" s="260">
        <v>28.550000000000001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178</v>
      </c>
      <c r="AU514" s="266" t="s">
        <v>79</v>
      </c>
      <c r="AV514" s="15" t="s">
        <v>168</v>
      </c>
      <c r="AW514" s="15" t="s">
        <v>31</v>
      </c>
      <c r="AX514" s="15" t="s">
        <v>77</v>
      </c>
      <c r="AY514" s="266" t="s">
        <v>161</v>
      </c>
    </row>
    <row r="515" s="2" customFormat="1" ht="16.5" customHeight="1">
      <c r="A515" s="41"/>
      <c r="B515" s="42"/>
      <c r="C515" s="271" t="s">
        <v>1283</v>
      </c>
      <c r="D515" s="271" t="s">
        <v>715</v>
      </c>
      <c r="E515" s="272" t="s">
        <v>1373</v>
      </c>
      <c r="F515" s="273" t="s">
        <v>1374</v>
      </c>
      <c r="G515" s="274" t="s">
        <v>214</v>
      </c>
      <c r="H515" s="275">
        <v>0.014</v>
      </c>
      <c r="I515" s="276"/>
      <c r="J515" s="277">
        <f>ROUND(I515*H515,2)</f>
        <v>0</v>
      </c>
      <c r="K515" s="273" t="s">
        <v>167</v>
      </c>
      <c r="L515" s="278"/>
      <c r="M515" s="279" t="s">
        <v>19</v>
      </c>
      <c r="N515" s="280" t="s">
        <v>40</v>
      </c>
      <c r="O515" s="87"/>
      <c r="P515" s="224">
        <f>O515*H515</f>
        <v>0</v>
      </c>
      <c r="Q515" s="224">
        <v>1</v>
      </c>
      <c r="R515" s="224">
        <f>Q515*H515</f>
        <v>0.014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406</v>
      </c>
      <c r="AT515" s="226" t="s">
        <v>715</v>
      </c>
      <c r="AU515" s="226" t="s">
        <v>79</v>
      </c>
      <c r="AY515" s="20" t="s">
        <v>161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77</v>
      </c>
      <c r="BK515" s="227">
        <f>ROUND(I515*H515,2)</f>
        <v>0</v>
      </c>
      <c r="BL515" s="20" t="s">
        <v>279</v>
      </c>
      <c r="BM515" s="226" t="s">
        <v>5026</v>
      </c>
    </row>
    <row r="516" s="2" customFormat="1">
      <c r="A516" s="41"/>
      <c r="B516" s="42"/>
      <c r="C516" s="43"/>
      <c r="D516" s="233" t="s">
        <v>176</v>
      </c>
      <c r="E516" s="43"/>
      <c r="F516" s="234" t="s">
        <v>1376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176</v>
      </c>
      <c r="AU516" s="20" t="s">
        <v>79</v>
      </c>
    </row>
    <row r="517" s="13" customFormat="1">
      <c r="A517" s="13"/>
      <c r="B517" s="235"/>
      <c r="C517" s="236"/>
      <c r="D517" s="233" t="s">
        <v>178</v>
      </c>
      <c r="E517" s="236"/>
      <c r="F517" s="238" t="s">
        <v>5027</v>
      </c>
      <c r="G517" s="236"/>
      <c r="H517" s="239">
        <v>0.014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178</v>
      </c>
      <c r="AU517" s="245" t="s">
        <v>79</v>
      </c>
      <c r="AV517" s="13" t="s">
        <v>79</v>
      </c>
      <c r="AW517" s="13" t="s">
        <v>4</v>
      </c>
      <c r="AX517" s="13" t="s">
        <v>77</v>
      </c>
      <c r="AY517" s="245" t="s">
        <v>161</v>
      </c>
    </row>
    <row r="518" s="2" customFormat="1" ht="16.5" customHeight="1">
      <c r="A518" s="41"/>
      <c r="B518" s="42"/>
      <c r="C518" s="215" t="s">
        <v>1289</v>
      </c>
      <c r="D518" s="215" t="s">
        <v>163</v>
      </c>
      <c r="E518" s="216" t="s">
        <v>1549</v>
      </c>
      <c r="F518" s="217" t="s">
        <v>1550</v>
      </c>
      <c r="G518" s="218" t="s">
        <v>166</v>
      </c>
      <c r="H518" s="219">
        <v>36.200000000000003</v>
      </c>
      <c r="I518" s="220"/>
      <c r="J518" s="221">
        <f>ROUND(I518*H518,2)</f>
        <v>0</v>
      </c>
      <c r="K518" s="217" t="s">
        <v>167</v>
      </c>
      <c r="L518" s="47"/>
      <c r="M518" s="222" t="s">
        <v>19</v>
      </c>
      <c r="N518" s="223" t="s">
        <v>40</v>
      </c>
      <c r="O518" s="87"/>
      <c r="P518" s="224">
        <f>O518*H518</f>
        <v>0</v>
      </c>
      <c r="Q518" s="224">
        <v>0.00040000000000000002</v>
      </c>
      <c r="R518" s="224">
        <f>Q518*H518</f>
        <v>0.014480000000000002</v>
      </c>
      <c r="S518" s="224">
        <v>0</v>
      </c>
      <c r="T518" s="225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279</v>
      </c>
      <c r="AT518" s="226" t="s">
        <v>163</v>
      </c>
      <c r="AU518" s="226" t="s">
        <v>79</v>
      </c>
      <c r="AY518" s="20" t="s">
        <v>161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77</v>
      </c>
      <c r="BK518" s="227">
        <f>ROUND(I518*H518,2)</f>
        <v>0</v>
      </c>
      <c r="BL518" s="20" t="s">
        <v>279</v>
      </c>
      <c r="BM518" s="226" t="s">
        <v>5028</v>
      </c>
    </row>
    <row r="519" s="2" customFormat="1">
      <c r="A519" s="41"/>
      <c r="B519" s="42"/>
      <c r="C519" s="43"/>
      <c r="D519" s="228" t="s">
        <v>170</v>
      </c>
      <c r="E519" s="43"/>
      <c r="F519" s="229" t="s">
        <v>1552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170</v>
      </c>
      <c r="AU519" s="20" t="s">
        <v>79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5029</v>
      </c>
      <c r="G520" s="236"/>
      <c r="H520" s="239">
        <v>36.200000000000003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77</v>
      </c>
      <c r="AY520" s="245" t="s">
        <v>161</v>
      </c>
    </row>
    <row r="521" s="2" customFormat="1" ht="16.5" customHeight="1">
      <c r="A521" s="41"/>
      <c r="B521" s="42"/>
      <c r="C521" s="215" t="s">
        <v>1294</v>
      </c>
      <c r="D521" s="215" t="s">
        <v>163</v>
      </c>
      <c r="E521" s="216" t="s">
        <v>1379</v>
      </c>
      <c r="F521" s="217" t="s">
        <v>1380</v>
      </c>
      <c r="G521" s="218" t="s">
        <v>166</v>
      </c>
      <c r="H521" s="219">
        <v>68.519999999999996</v>
      </c>
      <c r="I521" s="220"/>
      <c r="J521" s="221">
        <f>ROUND(I521*H521,2)</f>
        <v>0</v>
      </c>
      <c r="K521" s="217" t="s">
        <v>167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0.00040000000000000002</v>
      </c>
      <c r="R521" s="224">
        <f>Q521*H521</f>
        <v>0.027407999999999998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279</v>
      </c>
      <c r="AT521" s="226" t="s">
        <v>163</v>
      </c>
      <c r="AU521" s="226" t="s">
        <v>79</v>
      </c>
      <c r="AY521" s="20" t="s">
        <v>161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279</v>
      </c>
      <c r="BM521" s="226" t="s">
        <v>5030</v>
      </c>
    </row>
    <row r="522" s="2" customFormat="1">
      <c r="A522" s="41"/>
      <c r="B522" s="42"/>
      <c r="C522" s="43"/>
      <c r="D522" s="228" t="s">
        <v>170</v>
      </c>
      <c r="E522" s="43"/>
      <c r="F522" s="229" t="s">
        <v>1382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170</v>
      </c>
      <c r="AU522" s="20" t="s">
        <v>79</v>
      </c>
    </row>
    <row r="523" s="13" customFormat="1">
      <c r="A523" s="13"/>
      <c r="B523" s="235"/>
      <c r="C523" s="236"/>
      <c r="D523" s="233" t="s">
        <v>178</v>
      </c>
      <c r="E523" s="237" t="s">
        <v>19</v>
      </c>
      <c r="F523" s="238" t="s">
        <v>5031</v>
      </c>
      <c r="G523" s="236"/>
      <c r="H523" s="239">
        <v>68.519999999999996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178</v>
      </c>
      <c r="AU523" s="245" t="s">
        <v>79</v>
      </c>
      <c r="AV523" s="13" t="s">
        <v>79</v>
      </c>
      <c r="AW523" s="13" t="s">
        <v>31</v>
      </c>
      <c r="AX523" s="13" t="s">
        <v>77</v>
      </c>
      <c r="AY523" s="245" t="s">
        <v>161</v>
      </c>
    </row>
    <row r="524" s="2" customFormat="1" ht="24.15" customHeight="1">
      <c r="A524" s="41"/>
      <c r="B524" s="42"/>
      <c r="C524" s="271" t="s">
        <v>1299</v>
      </c>
      <c r="D524" s="271" t="s">
        <v>715</v>
      </c>
      <c r="E524" s="272" t="s">
        <v>1385</v>
      </c>
      <c r="F524" s="273" t="s">
        <v>1386</v>
      </c>
      <c r="G524" s="274" t="s">
        <v>166</v>
      </c>
      <c r="H524" s="275">
        <v>53.648000000000003</v>
      </c>
      <c r="I524" s="276"/>
      <c r="J524" s="277">
        <f>ROUND(I524*H524,2)</f>
        <v>0</v>
      </c>
      <c r="K524" s="273" t="s">
        <v>167</v>
      </c>
      <c r="L524" s="278"/>
      <c r="M524" s="279" t="s">
        <v>19</v>
      </c>
      <c r="N524" s="280" t="s">
        <v>40</v>
      </c>
      <c r="O524" s="87"/>
      <c r="P524" s="224">
        <f>O524*H524</f>
        <v>0</v>
      </c>
      <c r="Q524" s="224">
        <v>0.0044000000000000003</v>
      </c>
      <c r="R524" s="224">
        <f>Q524*H524</f>
        <v>0.23605120000000002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406</v>
      </c>
      <c r="AT524" s="226" t="s">
        <v>715</v>
      </c>
      <c r="AU524" s="226" t="s">
        <v>79</v>
      </c>
      <c r="AY524" s="20" t="s">
        <v>161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77</v>
      </c>
      <c r="BK524" s="227">
        <f>ROUND(I524*H524,2)</f>
        <v>0</v>
      </c>
      <c r="BL524" s="20" t="s">
        <v>279</v>
      </c>
      <c r="BM524" s="226" t="s">
        <v>5032</v>
      </c>
    </row>
    <row r="525" s="13" customFormat="1">
      <c r="A525" s="13"/>
      <c r="B525" s="235"/>
      <c r="C525" s="236"/>
      <c r="D525" s="233" t="s">
        <v>178</v>
      </c>
      <c r="E525" s="237" t="s">
        <v>19</v>
      </c>
      <c r="F525" s="238" t="s">
        <v>5033</v>
      </c>
      <c r="G525" s="236"/>
      <c r="H525" s="239">
        <v>18.100000000000001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178</v>
      </c>
      <c r="AU525" s="245" t="s">
        <v>79</v>
      </c>
      <c r="AV525" s="13" t="s">
        <v>79</v>
      </c>
      <c r="AW525" s="13" t="s">
        <v>31</v>
      </c>
      <c r="AX525" s="13" t="s">
        <v>69</v>
      </c>
      <c r="AY525" s="245" t="s">
        <v>161</v>
      </c>
    </row>
    <row r="526" s="13" customFormat="1">
      <c r="A526" s="13"/>
      <c r="B526" s="235"/>
      <c r="C526" s="236"/>
      <c r="D526" s="233" t="s">
        <v>178</v>
      </c>
      <c r="E526" s="237" t="s">
        <v>19</v>
      </c>
      <c r="F526" s="238" t="s">
        <v>4610</v>
      </c>
      <c r="G526" s="236"/>
      <c r="H526" s="239">
        <v>28.550000000000001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178</v>
      </c>
      <c r="AU526" s="245" t="s">
        <v>79</v>
      </c>
      <c r="AV526" s="13" t="s">
        <v>79</v>
      </c>
      <c r="AW526" s="13" t="s">
        <v>31</v>
      </c>
      <c r="AX526" s="13" t="s">
        <v>69</v>
      </c>
      <c r="AY526" s="245" t="s">
        <v>161</v>
      </c>
    </row>
    <row r="527" s="15" customFormat="1">
      <c r="A527" s="15"/>
      <c r="B527" s="256"/>
      <c r="C527" s="257"/>
      <c r="D527" s="233" t="s">
        <v>178</v>
      </c>
      <c r="E527" s="258" t="s">
        <v>19</v>
      </c>
      <c r="F527" s="259" t="s">
        <v>221</v>
      </c>
      <c r="G527" s="257"/>
      <c r="H527" s="260">
        <v>46.649999999999999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178</v>
      </c>
      <c r="AU527" s="266" t="s">
        <v>79</v>
      </c>
      <c r="AV527" s="15" t="s">
        <v>168</v>
      </c>
      <c r="AW527" s="15" t="s">
        <v>31</v>
      </c>
      <c r="AX527" s="15" t="s">
        <v>77</v>
      </c>
      <c r="AY527" s="266" t="s">
        <v>161</v>
      </c>
    </row>
    <row r="528" s="13" customFormat="1">
      <c r="A528" s="13"/>
      <c r="B528" s="235"/>
      <c r="C528" s="236"/>
      <c r="D528" s="233" t="s">
        <v>178</v>
      </c>
      <c r="E528" s="236"/>
      <c r="F528" s="238" t="s">
        <v>5034</v>
      </c>
      <c r="G528" s="236"/>
      <c r="H528" s="239">
        <v>53.648000000000003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178</v>
      </c>
      <c r="AU528" s="245" t="s">
        <v>79</v>
      </c>
      <c r="AV528" s="13" t="s">
        <v>79</v>
      </c>
      <c r="AW528" s="13" t="s">
        <v>4</v>
      </c>
      <c r="AX528" s="13" t="s">
        <v>77</v>
      </c>
      <c r="AY528" s="245" t="s">
        <v>161</v>
      </c>
    </row>
    <row r="529" s="2" customFormat="1" ht="24.15" customHeight="1">
      <c r="A529" s="41"/>
      <c r="B529" s="42"/>
      <c r="C529" s="271" t="s">
        <v>1305</v>
      </c>
      <c r="D529" s="271" t="s">
        <v>715</v>
      </c>
      <c r="E529" s="272" t="s">
        <v>1391</v>
      </c>
      <c r="F529" s="273" t="s">
        <v>1392</v>
      </c>
      <c r="G529" s="274" t="s">
        <v>166</v>
      </c>
      <c r="H529" s="275">
        <v>53.648000000000003</v>
      </c>
      <c r="I529" s="276"/>
      <c r="J529" s="277">
        <f>ROUND(I529*H529,2)</f>
        <v>0</v>
      </c>
      <c r="K529" s="273" t="s">
        <v>167</v>
      </c>
      <c r="L529" s="278"/>
      <c r="M529" s="279" t="s">
        <v>19</v>
      </c>
      <c r="N529" s="280" t="s">
        <v>40</v>
      </c>
      <c r="O529" s="87"/>
      <c r="P529" s="224">
        <f>O529*H529</f>
        <v>0</v>
      </c>
      <c r="Q529" s="224">
        <v>0.0044999999999999997</v>
      </c>
      <c r="R529" s="224">
        <f>Q529*H529</f>
        <v>0.24141599999999999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406</v>
      </c>
      <c r="AT529" s="226" t="s">
        <v>715</v>
      </c>
      <c r="AU529" s="226" t="s">
        <v>79</v>
      </c>
      <c r="AY529" s="20" t="s">
        <v>161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77</v>
      </c>
      <c r="BK529" s="227">
        <f>ROUND(I529*H529,2)</f>
        <v>0</v>
      </c>
      <c r="BL529" s="20" t="s">
        <v>279</v>
      </c>
      <c r="BM529" s="226" t="s">
        <v>5035</v>
      </c>
    </row>
    <row r="530" s="13" customFormat="1">
      <c r="A530" s="13"/>
      <c r="B530" s="235"/>
      <c r="C530" s="236"/>
      <c r="D530" s="233" t="s">
        <v>178</v>
      </c>
      <c r="E530" s="237" t="s">
        <v>19</v>
      </c>
      <c r="F530" s="238" t="s">
        <v>5033</v>
      </c>
      <c r="G530" s="236"/>
      <c r="H530" s="239">
        <v>18.100000000000001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178</v>
      </c>
      <c r="AU530" s="245" t="s">
        <v>79</v>
      </c>
      <c r="AV530" s="13" t="s">
        <v>79</v>
      </c>
      <c r="AW530" s="13" t="s">
        <v>31</v>
      </c>
      <c r="AX530" s="13" t="s">
        <v>69</v>
      </c>
      <c r="AY530" s="245" t="s">
        <v>161</v>
      </c>
    </row>
    <row r="531" s="13" customFormat="1">
      <c r="A531" s="13"/>
      <c r="B531" s="235"/>
      <c r="C531" s="236"/>
      <c r="D531" s="233" t="s">
        <v>178</v>
      </c>
      <c r="E531" s="237" t="s">
        <v>19</v>
      </c>
      <c r="F531" s="238" t="s">
        <v>4610</v>
      </c>
      <c r="G531" s="236"/>
      <c r="H531" s="239">
        <v>28.550000000000001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178</v>
      </c>
      <c r="AU531" s="245" t="s">
        <v>79</v>
      </c>
      <c r="AV531" s="13" t="s">
        <v>79</v>
      </c>
      <c r="AW531" s="13" t="s">
        <v>31</v>
      </c>
      <c r="AX531" s="13" t="s">
        <v>69</v>
      </c>
      <c r="AY531" s="245" t="s">
        <v>161</v>
      </c>
    </row>
    <row r="532" s="15" customFormat="1">
      <c r="A532" s="15"/>
      <c r="B532" s="256"/>
      <c r="C532" s="257"/>
      <c r="D532" s="233" t="s">
        <v>178</v>
      </c>
      <c r="E532" s="258" t="s">
        <v>19</v>
      </c>
      <c r="F532" s="259" t="s">
        <v>221</v>
      </c>
      <c r="G532" s="257"/>
      <c r="H532" s="260">
        <v>46.649999999999999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178</v>
      </c>
      <c r="AU532" s="266" t="s">
        <v>79</v>
      </c>
      <c r="AV532" s="15" t="s">
        <v>168</v>
      </c>
      <c r="AW532" s="15" t="s">
        <v>31</v>
      </c>
      <c r="AX532" s="15" t="s">
        <v>77</v>
      </c>
      <c r="AY532" s="266" t="s">
        <v>161</v>
      </c>
    </row>
    <row r="533" s="13" customFormat="1">
      <c r="A533" s="13"/>
      <c r="B533" s="235"/>
      <c r="C533" s="236"/>
      <c r="D533" s="233" t="s">
        <v>178</v>
      </c>
      <c r="E533" s="236"/>
      <c r="F533" s="238" t="s">
        <v>5034</v>
      </c>
      <c r="G533" s="236"/>
      <c r="H533" s="239">
        <v>53.648000000000003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178</v>
      </c>
      <c r="AU533" s="245" t="s">
        <v>79</v>
      </c>
      <c r="AV533" s="13" t="s">
        <v>79</v>
      </c>
      <c r="AW533" s="13" t="s">
        <v>4</v>
      </c>
      <c r="AX533" s="13" t="s">
        <v>77</v>
      </c>
      <c r="AY533" s="245" t="s">
        <v>161</v>
      </c>
    </row>
    <row r="534" s="2" customFormat="1" ht="24.15" customHeight="1">
      <c r="A534" s="41"/>
      <c r="B534" s="42"/>
      <c r="C534" s="215" t="s">
        <v>1311</v>
      </c>
      <c r="D534" s="215" t="s">
        <v>163</v>
      </c>
      <c r="E534" s="216" t="s">
        <v>1564</v>
      </c>
      <c r="F534" s="217" t="s">
        <v>1565</v>
      </c>
      <c r="G534" s="218" t="s">
        <v>214</v>
      </c>
      <c r="H534" s="219">
        <v>0.53300000000000003</v>
      </c>
      <c r="I534" s="220"/>
      <c r="J534" s="221">
        <f>ROUND(I534*H534,2)</f>
        <v>0</v>
      </c>
      <c r="K534" s="217" t="s">
        <v>167</v>
      </c>
      <c r="L534" s="47"/>
      <c r="M534" s="222" t="s">
        <v>19</v>
      </c>
      <c r="N534" s="223" t="s">
        <v>40</v>
      </c>
      <c r="O534" s="87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279</v>
      </c>
      <c r="AT534" s="226" t="s">
        <v>163</v>
      </c>
      <c r="AU534" s="226" t="s">
        <v>79</v>
      </c>
      <c r="AY534" s="20" t="s">
        <v>161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77</v>
      </c>
      <c r="BK534" s="227">
        <f>ROUND(I534*H534,2)</f>
        <v>0</v>
      </c>
      <c r="BL534" s="20" t="s">
        <v>279</v>
      </c>
      <c r="BM534" s="226" t="s">
        <v>5036</v>
      </c>
    </row>
    <row r="535" s="2" customFormat="1">
      <c r="A535" s="41"/>
      <c r="B535" s="42"/>
      <c r="C535" s="43"/>
      <c r="D535" s="228" t="s">
        <v>170</v>
      </c>
      <c r="E535" s="43"/>
      <c r="F535" s="229" t="s">
        <v>1567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170</v>
      </c>
      <c r="AU535" s="20" t="s">
        <v>79</v>
      </c>
    </row>
    <row r="536" s="12" customFormat="1" ht="22.8" customHeight="1">
      <c r="A536" s="12"/>
      <c r="B536" s="199"/>
      <c r="C536" s="200"/>
      <c r="D536" s="201" t="s">
        <v>68</v>
      </c>
      <c r="E536" s="213" t="s">
        <v>1418</v>
      </c>
      <c r="F536" s="213" t="s">
        <v>5037</v>
      </c>
      <c r="G536" s="200"/>
      <c r="H536" s="200"/>
      <c r="I536" s="203"/>
      <c r="J536" s="214">
        <f>BK536</f>
        <v>0</v>
      </c>
      <c r="K536" s="200"/>
      <c r="L536" s="205"/>
      <c r="M536" s="206"/>
      <c r="N536" s="207"/>
      <c r="O536" s="207"/>
      <c r="P536" s="208">
        <f>SUM(P537:P585)</f>
        <v>0</v>
      </c>
      <c r="Q536" s="207"/>
      <c r="R536" s="208">
        <f>SUM(R537:R585)</f>
        <v>1.695794</v>
      </c>
      <c r="S536" s="207"/>
      <c r="T536" s="209">
        <f>SUM(T537:T585)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10" t="s">
        <v>79</v>
      </c>
      <c r="AT536" s="211" t="s">
        <v>68</v>
      </c>
      <c r="AU536" s="211" t="s">
        <v>77</v>
      </c>
      <c r="AY536" s="210" t="s">
        <v>161</v>
      </c>
      <c r="BK536" s="212">
        <f>SUM(BK537:BK585)</f>
        <v>0</v>
      </c>
    </row>
    <row r="537" s="2" customFormat="1" ht="24.15" customHeight="1">
      <c r="A537" s="41"/>
      <c r="B537" s="42"/>
      <c r="C537" s="215" t="s">
        <v>1317</v>
      </c>
      <c r="D537" s="215" t="s">
        <v>163</v>
      </c>
      <c r="E537" s="216" t="s">
        <v>1421</v>
      </c>
      <c r="F537" s="217" t="s">
        <v>1422</v>
      </c>
      <c r="G537" s="218" t="s">
        <v>166</v>
      </c>
      <c r="H537" s="219">
        <v>28.129999999999999</v>
      </c>
      <c r="I537" s="220"/>
      <c r="J537" s="221">
        <f>ROUND(I537*H537,2)</f>
        <v>0</v>
      </c>
      <c r="K537" s="217" t="s">
        <v>167</v>
      </c>
      <c r="L537" s="47"/>
      <c r="M537" s="222" t="s">
        <v>19</v>
      </c>
      <c r="N537" s="223" t="s">
        <v>40</v>
      </c>
      <c r="O537" s="87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279</v>
      </c>
      <c r="AT537" s="226" t="s">
        <v>163</v>
      </c>
      <c r="AU537" s="226" t="s">
        <v>79</v>
      </c>
      <c r="AY537" s="20" t="s">
        <v>161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279</v>
      </c>
      <c r="BM537" s="226" t="s">
        <v>5038</v>
      </c>
    </row>
    <row r="538" s="2" customFormat="1">
      <c r="A538" s="41"/>
      <c r="B538" s="42"/>
      <c r="C538" s="43"/>
      <c r="D538" s="228" t="s">
        <v>170</v>
      </c>
      <c r="E538" s="43"/>
      <c r="F538" s="229" t="s">
        <v>1424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170</v>
      </c>
      <c r="AU538" s="20" t="s">
        <v>79</v>
      </c>
    </row>
    <row r="539" s="13" customFormat="1">
      <c r="A539" s="13"/>
      <c r="B539" s="235"/>
      <c r="C539" s="236"/>
      <c r="D539" s="233" t="s">
        <v>178</v>
      </c>
      <c r="E539" s="237" t="s">
        <v>4622</v>
      </c>
      <c r="F539" s="238" t="s">
        <v>5039</v>
      </c>
      <c r="G539" s="236"/>
      <c r="H539" s="239">
        <v>28.129999999999999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178</v>
      </c>
      <c r="AU539" s="245" t="s">
        <v>79</v>
      </c>
      <c r="AV539" s="13" t="s">
        <v>79</v>
      </c>
      <c r="AW539" s="13" t="s">
        <v>31</v>
      </c>
      <c r="AX539" s="13" t="s">
        <v>77</v>
      </c>
      <c r="AY539" s="245" t="s">
        <v>161</v>
      </c>
    </row>
    <row r="540" s="2" customFormat="1" ht="16.5" customHeight="1">
      <c r="A540" s="41"/>
      <c r="B540" s="42"/>
      <c r="C540" s="271" t="s">
        <v>1323</v>
      </c>
      <c r="D540" s="271" t="s">
        <v>715</v>
      </c>
      <c r="E540" s="272" t="s">
        <v>1427</v>
      </c>
      <c r="F540" s="273" t="s">
        <v>1428</v>
      </c>
      <c r="G540" s="274" t="s">
        <v>214</v>
      </c>
      <c r="H540" s="275">
        <v>0.0089999999999999993</v>
      </c>
      <c r="I540" s="276"/>
      <c r="J540" s="277">
        <f>ROUND(I540*H540,2)</f>
        <v>0</v>
      </c>
      <c r="K540" s="273" t="s">
        <v>167</v>
      </c>
      <c r="L540" s="278"/>
      <c r="M540" s="279" t="s">
        <v>19</v>
      </c>
      <c r="N540" s="280" t="s">
        <v>40</v>
      </c>
      <c r="O540" s="87"/>
      <c r="P540" s="224">
        <f>O540*H540</f>
        <v>0</v>
      </c>
      <c r="Q540" s="224">
        <v>1</v>
      </c>
      <c r="R540" s="224">
        <f>Q540*H540</f>
        <v>0.0089999999999999993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406</v>
      </c>
      <c r="AT540" s="226" t="s">
        <v>715</v>
      </c>
      <c r="AU540" s="226" t="s">
        <v>79</v>
      </c>
      <c r="AY540" s="20" t="s">
        <v>161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279</v>
      </c>
      <c r="BM540" s="226" t="s">
        <v>5040</v>
      </c>
    </row>
    <row r="541" s="13" customFormat="1">
      <c r="A541" s="13"/>
      <c r="B541" s="235"/>
      <c r="C541" s="236"/>
      <c r="D541" s="233" t="s">
        <v>178</v>
      </c>
      <c r="E541" s="236"/>
      <c r="F541" s="238" t="s">
        <v>5041</v>
      </c>
      <c r="G541" s="236"/>
      <c r="H541" s="239">
        <v>0.0089999999999999993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178</v>
      </c>
      <c r="AU541" s="245" t="s">
        <v>79</v>
      </c>
      <c r="AV541" s="13" t="s">
        <v>79</v>
      </c>
      <c r="AW541" s="13" t="s">
        <v>4</v>
      </c>
      <c r="AX541" s="13" t="s">
        <v>77</v>
      </c>
      <c r="AY541" s="245" t="s">
        <v>161</v>
      </c>
    </row>
    <row r="542" s="2" customFormat="1" ht="16.5" customHeight="1">
      <c r="A542" s="41"/>
      <c r="B542" s="42"/>
      <c r="C542" s="215" t="s">
        <v>1329</v>
      </c>
      <c r="D542" s="215" t="s">
        <v>163</v>
      </c>
      <c r="E542" s="216" t="s">
        <v>1432</v>
      </c>
      <c r="F542" s="217" t="s">
        <v>1433</v>
      </c>
      <c r="G542" s="218" t="s">
        <v>166</v>
      </c>
      <c r="H542" s="219">
        <v>28.129999999999999</v>
      </c>
      <c r="I542" s="220"/>
      <c r="J542" s="221">
        <f>ROUND(I542*H542,2)</f>
        <v>0</v>
      </c>
      <c r="K542" s="217" t="s">
        <v>167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0.00088000000000000003</v>
      </c>
      <c r="R542" s="224">
        <f>Q542*H542</f>
        <v>0.024754399999999999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279</v>
      </c>
      <c r="AT542" s="226" t="s">
        <v>163</v>
      </c>
      <c r="AU542" s="226" t="s">
        <v>79</v>
      </c>
      <c r="AY542" s="20" t="s">
        <v>161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279</v>
      </c>
      <c r="BM542" s="226" t="s">
        <v>5042</v>
      </c>
    </row>
    <row r="543" s="2" customFormat="1">
      <c r="A543" s="41"/>
      <c r="B543" s="42"/>
      <c r="C543" s="43"/>
      <c r="D543" s="228" t="s">
        <v>170</v>
      </c>
      <c r="E543" s="43"/>
      <c r="F543" s="229" t="s">
        <v>1435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170</v>
      </c>
      <c r="AU543" s="20" t="s">
        <v>79</v>
      </c>
    </row>
    <row r="544" s="13" customFormat="1">
      <c r="A544" s="13"/>
      <c r="B544" s="235"/>
      <c r="C544" s="236"/>
      <c r="D544" s="233" t="s">
        <v>178</v>
      </c>
      <c r="E544" s="237" t="s">
        <v>19</v>
      </c>
      <c r="F544" s="238" t="s">
        <v>4622</v>
      </c>
      <c r="G544" s="236"/>
      <c r="H544" s="239">
        <v>28.129999999999999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178</v>
      </c>
      <c r="AU544" s="245" t="s">
        <v>79</v>
      </c>
      <c r="AV544" s="13" t="s">
        <v>79</v>
      </c>
      <c r="AW544" s="13" t="s">
        <v>31</v>
      </c>
      <c r="AX544" s="13" t="s">
        <v>77</v>
      </c>
      <c r="AY544" s="245" t="s">
        <v>161</v>
      </c>
    </row>
    <row r="545" s="2" customFormat="1" ht="24.15" customHeight="1">
      <c r="A545" s="41"/>
      <c r="B545" s="42"/>
      <c r="C545" s="271" t="s">
        <v>1337</v>
      </c>
      <c r="D545" s="271" t="s">
        <v>715</v>
      </c>
      <c r="E545" s="272" t="s">
        <v>1437</v>
      </c>
      <c r="F545" s="273" t="s">
        <v>1438</v>
      </c>
      <c r="G545" s="274" t="s">
        <v>166</v>
      </c>
      <c r="H545" s="275">
        <v>32.350000000000001</v>
      </c>
      <c r="I545" s="276"/>
      <c r="J545" s="277">
        <f>ROUND(I545*H545,2)</f>
        <v>0</v>
      </c>
      <c r="K545" s="273" t="s">
        <v>167</v>
      </c>
      <c r="L545" s="278"/>
      <c r="M545" s="279" t="s">
        <v>19</v>
      </c>
      <c r="N545" s="280" t="s">
        <v>40</v>
      </c>
      <c r="O545" s="87"/>
      <c r="P545" s="224">
        <f>O545*H545</f>
        <v>0</v>
      </c>
      <c r="Q545" s="224">
        <v>0.0054000000000000003</v>
      </c>
      <c r="R545" s="224">
        <f>Q545*H545</f>
        <v>0.17469000000000001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406</v>
      </c>
      <c r="AT545" s="226" t="s">
        <v>715</v>
      </c>
      <c r="AU545" s="226" t="s">
        <v>79</v>
      </c>
      <c r="AY545" s="20" t="s">
        <v>161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77</v>
      </c>
      <c r="BK545" s="227">
        <f>ROUND(I545*H545,2)</f>
        <v>0</v>
      </c>
      <c r="BL545" s="20" t="s">
        <v>279</v>
      </c>
      <c r="BM545" s="226" t="s">
        <v>5043</v>
      </c>
    </row>
    <row r="546" s="13" customFormat="1">
      <c r="A546" s="13"/>
      <c r="B546" s="235"/>
      <c r="C546" s="236"/>
      <c r="D546" s="233" t="s">
        <v>178</v>
      </c>
      <c r="E546" s="236"/>
      <c r="F546" s="238" t="s">
        <v>5044</v>
      </c>
      <c r="G546" s="236"/>
      <c r="H546" s="239">
        <v>32.350000000000001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178</v>
      </c>
      <c r="AU546" s="245" t="s">
        <v>79</v>
      </c>
      <c r="AV546" s="13" t="s">
        <v>79</v>
      </c>
      <c r="AW546" s="13" t="s">
        <v>4</v>
      </c>
      <c r="AX546" s="13" t="s">
        <v>77</v>
      </c>
      <c r="AY546" s="245" t="s">
        <v>161</v>
      </c>
    </row>
    <row r="547" s="2" customFormat="1" ht="37.8" customHeight="1">
      <c r="A547" s="41"/>
      <c r="B547" s="42"/>
      <c r="C547" s="215" t="s">
        <v>1345</v>
      </c>
      <c r="D547" s="215" t="s">
        <v>163</v>
      </c>
      <c r="E547" s="216" t="s">
        <v>1442</v>
      </c>
      <c r="F547" s="217" t="s">
        <v>1443</v>
      </c>
      <c r="G547" s="218" t="s">
        <v>166</v>
      </c>
      <c r="H547" s="219">
        <v>28.129999999999999</v>
      </c>
      <c r="I547" s="220"/>
      <c r="J547" s="221">
        <f>ROUND(I547*H547,2)</f>
        <v>0</v>
      </c>
      <c r="K547" s="217" t="s">
        <v>167</v>
      </c>
      <c r="L547" s="47"/>
      <c r="M547" s="222" t="s">
        <v>19</v>
      </c>
      <c r="N547" s="223" t="s">
        <v>40</v>
      </c>
      <c r="O547" s="87"/>
      <c r="P547" s="224">
        <f>O547*H547</f>
        <v>0</v>
      </c>
      <c r="Q547" s="224">
        <v>0.00027999999999999998</v>
      </c>
      <c r="R547" s="224">
        <f>Q547*H547</f>
        <v>0.0078763999999999987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279</v>
      </c>
      <c r="AT547" s="226" t="s">
        <v>163</v>
      </c>
      <c r="AU547" s="226" t="s">
        <v>79</v>
      </c>
      <c r="AY547" s="20" t="s">
        <v>161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279</v>
      </c>
      <c r="BM547" s="226" t="s">
        <v>5045</v>
      </c>
    </row>
    <row r="548" s="2" customFormat="1">
      <c r="A548" s="41"/>
      <c r="B548" s="42"/>
      <c r="C548" s="43"/>
      <c r="D548" s="228" t="s">
        <v>170</v>
      </c>
      <c r="E548" s="43"/>
      <c r="F548" s="229" t="s">
        <v>1445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170</v>
      </c>
      <c r="AU548" s="20" t="s">
        <v>79</v>
      </c>
    </row>
    <row r="549" s="2" customFormat="1">
      <c r="A549" s="41"/>
      <c r="B549" s="42"/>
      <c r="C549" s="43"/>
      <c r="D549" s="233" t="s">
        <v>176</v>
      </c>
      <c r="E549" s="43"/>
      <c r="F549" s="234" t="s">
        <v>1446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176</v>
      </c>
      <c r="AU549" s="20" t="s">
        <v>79</v>
      </c>
    </row>
    <row r="550" s="13" customFormat="1">
      <c r="A550" s="13"/>
      <c r="B550" s="235"/>
      <c r="C550" s="236"/>
      <c r="D550" s="233" t="s">
        <v>178</v>
      </c>
      <c r="E550" s="237" t="s">
        <v>19</v>
      </c>
      <c r="F550" s="238" t="s">
        <v>4622</v>
      </c>
      <c r="G550" s="236"/>
      <c r="H550" s="239">
        <v>28.129999999999999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178</v>
      </c>
      <c r="AU550" s="245" t="s">
        <v>79</v>
      </c>
      <c r="AV550" s="13" t="s">
        <v>79</v>
      </c>
      <c r="AW550" s="13" t="s">
        <v>31</v>
      </c>
      <c r="AX550" s="13" t="s">
        <v>77</v>
      </c>
      <c r="AY550" s="245" t="s">
        <v>161</v>
      </c>
    </row>
    <row r="551" s="2" customFormat="1" ht="16.5" customHeight="1">
      <c r="A551" s="41"/>
      <c r="B551" s="42"/>
      <c r="C551" s="271" t="s">
        <v>1351</v>
      </c>
      <c r="D551" s="271" t="s">
        <v>715</v>
      </c>
      <c r="E551" s="272" t="s">
        <v>1448</v>
      </c>
      <c r="F551" s="273" t="s">
        <v>1449</v>
      </c>
      <c r="G551" s="274" t="s">
        <v>166</v>
      </c>
      <c r="H551" s="275">
        <v>32.350000000000001</v>
      </c>
      <c r="I551" s="276"/>
      <c r="J551" s="277">
        <f>ROUND(I551*H551,2)</f>
        <v>0</v>
      </c>
      <c r="K551" s="273" t="s">
        <v>167</v>
      </c>
      <c r="L551" s="278"/>
      <c r="M551" s="279" t="s">
        <v>19</v>
      </c>
      <c r="N551" s="280" t="s">
        <v>40</v>
      </c>
      <c r="O551" s="87"/>
      <c r="P551" s="224">
        <f>O551*H551</f>
        <v>0</v>
      </c>
      <c r="Q551" s="224">
        <v>0.0015200000000000001</v>
      </c>
      <c r="R551" s="224">
        <f>Q551*H551</f>
        <v>0.049172000000000007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406</v>
      </c>
      <c r="AT551" s="226" t="s">
        <v>715</v>
      </c>
      <c r="AU551" s="226" t="s">
        <v>79</v>
      </c>
      <c r="AY551" s="20" t="s">
        <v>161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77</v>
      </c>
      <c r="BK551" s="227">
        <f>ROUND(I551*H551,2)</f>
        <v>0</v>
      </c>
      <c r="BL551" s="20" t="s">
        <v>279</v>
      </c>
      <c r="BM551" s="226" t="s">
        <v>5046</v>
      </c>
    </row>
    <row r="552" s="13" customFormat="1">
      <c r="A552" s="13"/>
      <c r="B552" s="235"/>
      <c r="C552" s="236"/>
      <c r="D552" s="233" t="s">
        <v>178</v>
      </c>
      <c r="E552" s="236"/>
      <c r="F552" s="238" t="s">
        <v>5044</v>
      </c>
      <c r="G552" s="236"/>
      <c r="H552" s="239">
        <v>32.350000000000001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178</v>
      </c>
      <c r="AU552" s="245" t="s">
        <v>79</v>
      </c>
      <c r="AV552" s="13" t="s">
        <v>79</v>
      </c>
      <c r="AW552" s="13" t="s">
        <v>4</v>
      </c>
      <c r="AX552" s="13" t="s">
        <v>77</v>
      </c>
      <c r="AY552" s="245" t="s">
        <v>161</v>
      </c>
    </row>
    <row r="553" s="2" customFormat="1" ht="16.5" customHeight="1">
      <c r="A553" s="41"/>
      <c r="B553" s="42"/>
      <c r="C553" s="215" t="s">
        <v>1357</v>
      </c>
      <c r="D553" s="215" t="s">
        <v>163</v>
      </c>
      <c r="E553" s="216" t="s">
        <v>1452</v>
      </c>
      <c r="F553" s="217" t="s">
        <v>1453</v>
      </c>
      <c r="G553" s="218" t="s">
        <v>166</v>
      </c>
      <c r="H553" s="219">
        <v>28.129999999999999</v>
      </c>
      <c r="I553" s="220"/>
      <c r="J553" s="221">
        <f>ROUND(I553*H553,2)</f>
        <v>0</v>
      </c>
      <c r="K553" s="217" t="s">
        <v>167</v>
      </c>
      <c r="L553" s="47"/>
      <c r="M553" s="222" t="s">
        <v>19</v>
      </c>
      <c r="N553" s="223" t="s">
        <v>40</v>
      </c>
      <c r="O553" s="87"/>
      <c r="P553" s="224">
        <f>O553*H553</f>
        <v>0</v>
      </c>
      <c r="Q553" s="224">
        <v>0.00012999999999999999</v>
      </c>
      <c r="R553" s="224">
        <f>Q553*H553</f>
        <v>0.0036568999999999994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279</v>
      </c>
      <c r="AT553" s="226" t="s">
        <v>163</v>
      </c>
      <c r="AU553" s="226" t="s">
        <v>79</v>
      </c>
      <c r="AY553" s="20" t="s">
        <v>161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77</v>
      </c>
      <c r="BK553" s="227">
        <f>ROUND(I553*H553,2)</f>
        <v>0</v>
      </c>
      <c r="BL553" s="20" t="s">
        <v>279</v>
      </c>
      <c r="BM553" s="226" t="s">
        <v>5047</v>
      </c>
    </row>
    <row r="554" s="2" customFormat="1">
      <c r="A554" s="41"/>
      <c r="B554" s="42"/>
      <c r="C554" s="43"/>
      <c r="D554" s="228" t="s">
        <v>170</v>
      </c>
      <c r="E554" s="43"/>
      <c r="F554" s="229" t="s">
        <v>1455</v>
      </c>
      <c r="G554" s="43"/>
      <c r="H554" s="43"/>
      <c r="I554" s="230"/>
      <c r="J554" s="43"/>
      <c r="K554" s="43"/>
      <c r="L554" s="47"/>
      <c r="M554" s="231"/>
      <c r="N554" s="232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170</v>
      </c>
      <c r="AU554" s="20" t="s">
        <v>79</v>
      </c>
    </row>
    <row r="555" s="13" customFormat="1">
      <c r="A555" s="13"/>
      <c r="B555" s="235"/>
      <c r="C555" s="236"/>
      <c r="D555" s="233" t="s">
        <v>178</v>
      </c>
      <c r="E555" s="237" t="s">
        <v>19</v>
      </c>
      <c r="F555" s="238" t="s">
        <v>4622</v>
      </c>
      <c r="G555" s="236"/>
      <c r="H555" s="239">
        <v>28.129999999999999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178</v>
      </c>
      <c r="AU555" s="245" t="s">
        <v>79</v>
      </c>
      <c r="AV555" s="13" t="s">
        <v>79</v>
      </c>
      <c r="AW555" s="13" t="s">
        <v>31</v>
      </c>
      <c r="AX555" s="13" t="s">
        <v>77</v>
      </c>
      <c r="AY555" s="245" t="s">
        <v>161</v>
      </c>
    </row>
    <row r="556" s="2" customFormat="1" ht="24.15" customHeight="1">
      <c r="A556" s="41"/>
      <c r="B556" s="42"/>
      <c r="C556" s="215" t="s">
        <v>1362</v>
      </c>
      <c r="D556" s="215" t="s">
        <v>163</v>
      </c>
      <c r="E556" s="216" t="s">
        <v>1457</v>
      </c>
      <c r="F556" s="217" t="s">
        <v>1458</v>
      </c>
      <c r="G556" s="218" t="s">
        <v>166</v>
      </c>
      <c r="H556" s="219">
        <v>28.129999999999999</v>
      </c>
      <c r="I556" s="220"/>
      <c r="J556" s="221">
        <f>ROUND(I556*H556,2)</f>
        <v>0</v>
      </c>
      <c r="K556" s="217" t="s">
        <v>167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0.00116</v>
      </c>
      <c r="R556" s="224">
        <f>Q556*H556</f>
        <v>0.032630800000000001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279</v>
      </c>
      <c r="AT556" s="226" t="s">
        <v>163</v>
      </c>
      <c r="AU556" s="226" t="s">
        <v>79</v>
      </c>
      <c r="AY556" s="20" t="s">
        <v>161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279</v>
      </c>
      <c r="BM556" s="226" t="s">
        <v>5048</v>
      </c>
    </row>
    <row r="557" s="2" customFormat="1">
      <c r="A557" s="41"/>
      <c r="B557" s="42"/>
      <c r="C557" s="43"/>
      <c r="D557" s="228" t="s">
        <v>170</v>
      </c>
      <c r="E557" s="43"/>
      <c r="F557" s="229" t="s">
        <v>1460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170</v>
      </c>
      <c r="AU557" s="20" t="s">
        <v>79</v>
      </c>
    </row>
    <row r="558" s="13" customFormat="1">
      <c r="A558" s="13"/>
      <c r="B558" s="235"/>
      <c r="C558" s="236"/>
      <c r="D558" s="233" t="s">
        <v>178</v>
      </c>
      <c r="E558" s="237" t="s">
        <v>19</v>
      </c>
      <c r="F558" s="238" t="s">
        <v>4622</v>
      </c>
      <c r="G558" s="236"/>
      <c r="H558" s="239">
        <v>28.129999999999999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178</v>
      </c>
      <c r="AU558" s="245" t="s">
        <v>79</v>
      </c>
      <c r="AV558" s="13" t="s">
        <v>79</v>
      </c>
      <c r="AW558" s="13" t="s">
        <v>31</v>
      </c>
      <c r="AX558" s="13" t="s">
        <v>77</v>
      </c>
      <c r="AY558" s="245" t="s">
        <v>161</v>
      </c>
    </row>
    <row r="559" s="2" customFormat="1" ht="16.5" customHeight="1">
      <c r="A559" s="41"/>
      <c r="B559" s="42"/>
      <c r="C559" s="271" t="s">
        <v>1367</v>
      </c>
      <c r="D559" s="271" t="s">
        <v>715</v>
      </c>
      <c r="E559" s="272" t="s">
        <v>1462</v>
      </c>
      <c r="F559" s="273" t="s">
        <v>1463</v>
      </c>
      <c r="G559" s="274" t="s">
        <v>166</v>
      </c>
      <c r="H559" s="275">
        <v>29.536999999999999</v>
      </c>
      <c r="I559" s="276"/>
      <c r="J559" s="277">
        <f>ROUND(I559*H559,2)</f>
        <v>0</v>
      </c>
      <c r="K559" s="273" t="s">
        <v>167</v>
      </c>
      <c r="L559" s="278"/>
      <c r="M559" s="279" t="s">
        <v>19</v>
      </c>
      <c r="N559" s="280" t="s">
        <v>40</v>
      </c>
      <c r="O559" s="87"/>
      <c r="P559" s="224">
        <f>O559*H559</f>
        <v>0</v>
      </c>
      <c r="Q559" s="224">
        <v>0.024</v>
      </c>
      <c r="R559" s="224">
        <f>Q559*H559</f>
        <v>0.70888799999999996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406</v>
      </c>
      <c r="AT559" s="226" t="s">
        <v>715</v>
      </c>
      <c r="AU559" s="226" t="s">
        <v>79</v>
      </c>
      <c r="AY559" s="20" t="s">
        <v>161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77</v>
      </c>
      <c r="BK559" s="227">
        <f>ROUND(I559*H559,2)</f>
        <v>0</v>
      </c>
      <c r="BL559" s="20" t="s">
        <v>279</v>
      </c>
      <c r="BM559" s="226" t="s">
        <v>5049</v>
      </c>
    </row>
    <row r="560" s="13" customFormat="1">
      <c r="A560" s="13"/>
      <c r="B560" s="235"/>
      <c r="C560" s="236"/>
      <c r="D560" s="233" t="s">
        <v>178</v>
      </c>
      <c r="E560" s="236"/>
      <c r="F560" s="238" t="s">
        <v>5050</v>
      </c>
      <c r="G560" s="236"/>
      <c r="H560" s="239">
        <v>29.536999999999999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178</v>
      </c>
      <c r="AU560" s="245" t="s">
        <v>79</v>
      </c>
      <c r="AV560" s="13" t="s">
        <v>79</v>
      </c>
      <c r="AW560" s="13" t="s">
        <v>4</v>
      </c>
      <c r="AX560" s="13" t="s">
        <v>77</v>
      </c>
      <c r="AY560" s="245" t="s">
        <v>161</v>
      </c>
    </row>
    <row r="561" s="2" customFormat="1" ht="16.5" customHeight="1">
      <c r="A561" s="41"/>
      <c r="B561" s="42"/>
      <c r="C561" s="215" t="s">
        <v>1372</v>
      </c>
      <c r="D561" s="215" t="s">
        <v>163</v>
      </c>
      <c r="E561" s="216" t="s">
        <v>1479</v>
      </c>
      <c r="F561" s="217" t="s">
        <v>1480</v>
      </c>
      <c r="G561" s="218" t="s">
        <v>166</v>
      </c>
      <c r="H561" s="219">
        <v>25.859999999999999</v>
      </c>
      <c r="I561" s="220"/>
      <c r="J561" s="221">
        <f>ROUND(I561*H561,2)</f>
        <v>0</v>
      </c>
      <c r="K561" s="217" t="s">
        <v>167</v>
      </c>
      <c r="L561" s="47"/>
      <c r="M561" s="222" t="s">
        <v>19</v>
      </c>
      <c r="N561" s="223" t="s">
        <v>40</v>
      </c>
      <c r="O561" s="87"/>
      <c r="P561" s="224">
        <f>O561*H561</f>
        <v>0</v>
      </c>
      <c r="Q561" s="224">
        <v>0.00116</v>
      </c>
      <c r="R561" s="224">
        <f>Q561*H561</f>
        <v>0.029997599999999999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279</v>
      </c>
      <c r="AT561" s="226" t="s">
        <v>163</v>
      </c>
      <c r="AU561" s="226" t="s">
        <v>79</v>
      </c>
      <c r="AY561" s="20" t="s">
        <v>161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77</v>
      </c>
      <c r="BK561" s="227">
        <f>ROUND(I561*H561,2)</f>
        <v>0</v>
      </c>
      <c r="BL561" s="20" t="s">
        <v>279</v>
      </c>
      <c r="BM561" s="226" t="s">
        <v>5051</v>
      </c>
    </row>
    <row r="562" s="2" customFormat="1">
      <c r="A562" s="41"/>
      <c r="B562" s="42"/>
      <c r="C562" s="43"/>
      <c r="D562" s="228" t="s">
        <v>170</v>
      </c>
      <c r="E562" s="43"/>
      <c r="F562" s="229" t="s">
        <v>1482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170</v>
      </c>
      <c r="AU562" s="20" t="s">
        <v>79</v>
      </c>
    </row>
    <row r="563" s="2" customFormat="1" ht="16.5" customHeight="1">
      <c r="A563" s="41"/>
      <c r="B563" s="42"/>
      <c r="C563" s="271" t="s">
        <v>1378</v>
      </c>
      <c r="D563" s="271" t="s">
        <v>715</v>
      </c>
      <c r="E563" s="272" t="s">
        <v>1484</v>
      </c>
      <c r="F563" s="273" t="s">
        <v>1485</v>
      </c>
      <c r="G563" s="274" t="s">
        <v>166</v>
      </c>
      <c r="H563" s="275">
        <v>22.428000000000001</v>
      </c>
      <c r="I563" s="276"/>
      <c r="J563" s="277">
        <f>ROUND(I563*H563,2)</f>
        <v>0</v>
      </c>
      <c r="K563" s="273" t="s">
        <v>19</v>
      </c>
      <c r="L563" s="278"/>
      <c r="M563" s="279" t="s">
        <v>19</v>
      </c>
      <c r="N563" s="280" t="s">
        <v>40</v>
      </c>
      <c r="O563" s="87"/>
      <c r="P563" s="224">
        <f>O563*H563</f>
        <v>0</v>
      </c>
      <c r="Q563" s="224">
        <v>0.026249999999999999</v>
      </c>
      <c r="R563" s="224">
        <f>Q563*H563</f>
        <v>0.58873500000000001</v>
      </c>
      <c r="S563" s="224">
        <v>0</v>
      </c>
      <c r="T563" s="225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6" t="s">
        <v>406</v>
      </c>
      <c r="AT563" s="226" t="s">
        <v>715</v>
      </c>
      <c r="AU563" s="226" t="s">
        <v>79</v>
      </c>
      <c r="AY563" s="20" t="s">
        <v>161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20" t="s">
        <v>77</v>
      </c>
      <c r="BK563" s="227">
        <f>ROUND(I563*H563,2)</f>
        <v>0</v>
      </c>
      <c r="BL563" s="20" t="s">
        <v>279</v>
      </c>
      <c r="BM563" s="226" t="s">
        <v>5052</v>
      </c>
    </row>
    <row r="564" s="13" customFormat="1">
      <c r="A564" s="13"/>
      <c r="B564" s="235"/>
      <c r="C564" s="236"/>
      <c r="D564" s="233" t="s">
        <v>178</v>
      </c>
      <c r="E564" s="237" t="s">
        <v>19</v>
      </c>
      <c r="F564" s="238" t="s">
        <v>5053</v>
      </c>
      <c r="G564" s="236"/>
      <c r="H564" s="239">
        <v>21.359999999999999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178</v>
      </c>
      <c r="AU564" s="245" t="s">
        <v>79</v>
      </c>
      <c r="AV564" s="13" t="s">
        <v>79</v>
      </c>
      <c r="AW564" s="13" t="s">
        <v>31</v>
      </c>
      <c r="AX564" s="13" t="s">
        <v>77</v>
      </c>
      <c r="AY564" s="245" t="s">
        <v>161</v>
      </c>
    </row>
    <row r="565" s="13" customFormat="1">
      <c r="A565" s="13"/>
      <c r="B565" s="235"/>
      <c r="C565" s="236"/>
      <c r="D565" s="233" t="s">
        <v>178</v>
      </c>
      <c r="E565" s="236"/>
      <c r="F565" s="238" t="s">
        <v>5054</v>
      </c>
      <c r="G565" s="236"/>
      <c r="H565" s="239">
        <v>22.428000000000001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178</v>
      </c>
      <c r="AU565" s="245" t="s">
        <v>79</v>
      </c>
      <c r="AV565" s="13" t="s">
        <v>79</v>
      </c>
      <c r="AW565" s="13" t="s">
        <v>4</v>
      </c>
      <c r="AX565" s="13" t="s">
        <v>77</v>
      </c>
      <c r="AY565" s="245" t="s">
        <v>161</v>
      </c>
    </row>
    <row r="566" s="2" customFormat="1" ht="16.5" customHeight="1">
      <c r="A566" s="41"/>
      <c r="B566" s="42"/>
      <c r="C566" s="271" t="s">
        <v>1384</v>
      </c>
      <c r="D566" s="271" t="s">
        <v>715</v>
      </c>
      <c r="E566" s="272" t="s">
        <v>1490</v>
      </c>
      <c r="F566" s="273" t="s">
        <v>1491</v>
      </c>
      <c r="G566" s="274" t="s">
        <v>166</v>
      </c>
      <c r="H566" s="275">
        <v>4.7249999999999996</v>
      </c>
      <c r="I566" s="276"/>
      <c r="J566" s="277">
        <f>ROUND(I566*H566,2)</f>
        <v>0</v>
      </c>
      <c r="K566" s="273" t="s">
        <v>19</v>
      </c>
      <c r="L566" s="278"/>
      <c r="M566" s="279" t="s">
        <v>19</v>
      </c>
      <c r="N566" s="280" t="s">
        <v>40</v>
      </c>
      <c r="O566" s="87"/>
      <c r="P566" s="224">
        <f>O566*H566</f>
        <v>0</v>
      </c>
      <c r="Q566" s="224">
        <v>0.00038000000000000002</v>
      </c>
      <c r="R566" s="224">
        <f>Q566*H566</f>
        <v>0.0017955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406</v>
      </c>
      <c r="AT566" s="226" t="s">
        <v>715</v>
      </c>
      <c r="AU566" s="226" t="s">
        <v>79</v>
      </c>
      <c r="AY566" s="20" t="s">
        <v>161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77</v>
      </c>
      <c r="BK566" s="227">
        <f>ROUND(I566*H566,2)</f>
        <v>0</v>
      </c>
      <c r="BL566" s="20" t="s">
        <v>279</v>
      </c>
      <c r="BM566" s="226" t="s">
        <v>5055</v>
      </c>
    </row>
    <row r="567" s="13" customFormat="1">
      <c r="A567" s="13"/>
      <c r="B567" s="235"/>
      <c r="C567" s="236"/>
      <c r="D567" s="233" t="s">
        <v>178</v>
      </c>
      <c r="E567" s="237" t="s">
        <v>19</v>
      </c>
      <c r="F567" s="238" t="s">
        <v>5056</v>
      </c>
      <c r="G567" s="236"/>
      <c r="H567" s="239">
        <v>4.5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178</v>
      </c>
      <c r="AU567" s="245" t="s">
        <v>79</v>
      </c>
      <c r="AV567" s="13" t="s">
        <v>79</v>
      </c>
      <c r="AW567" s="13" t="s">
        <v>31</v>
      </c>
      <c r="AX567" s="13" t="s">
        <v>77</v>
      </c>
      <c r="AY567" s="245" t="s">
        <v>161</v>
      </c>
    </row>
    <row r="568" s="13" customFormat="1">
      <c r="A568" s="13"/>
      <c r="B568" s="235"/>
      <c r="C568" s="236"/>
      <c r="D568" s="233" t="s">
        <v>178</v>
      </c>
      <c r="E568" s="236"/>
      <c r="F568" s="238" t="s">
        <v>5057</v>
      </c>
      <c r="G568" s="236"/>
      <c r="H568" s="239">
        <v>4.7249999999999996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178</v>
      </c>
      <c r="AU568" s="245" t="s">
        <v>79</v>
      </c>
      <c r="AV568" s="13" t="s">
        <v>79</v>
      </c>
      <c r="AW568" s="13" t="s">
        <v>4</v>
      </c>
      <c r="AX568" s="13" t="s">
        <v>77</v>
      </c>
      <c r="AY568" s="245" t="s">
        <v>161</v>
      </c>
    </row>
    <row r="569" s="2" customFormat="1" ht="16.5" customHeight="1">
      <c r="A569" s="41"/>
      <c r="B569" s="42"/>
      <c r="C569" s="215" t="s">
        <v>1390</v>
      </c>
      <c r="D569" s="215" t="s">
        <v>163</v>
      </c>
      <c r="E569" s="216" t="s">
        <v>1474</v>
      </c>
      <c r="F569" s="217" t="s">
        <v>5058</v>
      </c>
      <c r="G569" s="218" t="s">
        <v>1476</v>
      </c>
      <c r="H569" s="219">
        <v>1</v>
      </c>
      <c r="I569" s="220"/>
      <c r="J569" s="221">
        <f>ROUND(I569*H569,2)</f>
        <v>0</v>
      </c>
      <c r="K569" s="217" t="s">
        <v>19</v>
      </c>
      <c r="L569" s="47"/>
      <c r="M569" s="222" t="s">
        <v>19</v>
      </c>
      <c r="N569" s="223" t="s">
        <v>40</v>
      </c>
      <c r="O569" s="87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6" t="s">
        <v>279</v>
      </c>
      <c r="AT569" s="226" t="s">
        <v>163</v>
      </c>
      <c r="AU569" s="226" t="s">
        <v>79</v>
      </c>
      <c r="AY569" s="20" t="s">
        <v>161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20" t="s">
        <v>77</v>
      </c>
      <c r="BK569" s="227">
        <f>ROUND(I569*H569,2)</f>
        <v>0</v>
      </c>
      <c r="BL569" s="20" t="s">
        <v>279</v>
      </c>
      <c r="BM569" s="226" t="s">
        <v>5059</v>
      </c>
    </row>
    <row r="570" s="2" customFormat="1" ht="21.75" customHeight="1">
      <c r="A570" s="41"/>
      <c r="B570" s="42"/>
      <c r="C570" s="215" t="s">
        <v>610</v>
      </c>
      <c r="D570" s="215" t="s">
        <v>163</v>
      </c>
      <c r="E570" s="216" t="s">
        <v>5060</v>
      </c>
      <c r="F570" s="217" t="s">
        <v>5061</v>
      </c>
      <c r="G570" s="218" t="s">
        <v>1476</v>
      </c>
      <c r="H570" s="219">
        <v>1</v>
      </c>
      <c r="I570" s="220"/>
      <c r="J570" s="221">
        <f>ROUND(I570*H570,2)</f>
        <v>0</v>
      </c>
      <c r="K570" s="217" t="s">
        <v>19</v>
      </c>
      <c r="L570" s="47"/>
      <c r="M570" s="222" t="s">
        <v>19</v>
      </c>
      <c r="N570" s="223" t="s">
        <v>40</v>
      </c>
      <c r="O570" s="87"/>
      <c r="P570" s="224">
        <f>O570*H570</f>
        <v>0</v>
      </c>
      <c r="Q570" s="224">
        <v>3.0000000000000001E-05</v>
      </c>
      <c r="R570" s="224">
        <f>Q570*H570</f>
        <v>3.0000000000000001E-05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279</v>
      </c>
      <c r="AT570" s="226" t="s">
        <v>163</v>
      </c>
      <c r="AU570" s="226" t="s">
        <v>79</v>
      </c>
      <c r="AY570" s="20" t="s">
        <v>161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77</v>
      </c>
      <c r="BK570" s="227">
        <f>ROUND(I570*H570,2)</f>
        <v>0</v>
      </c>
      <c r="BL570" s="20" t="s">
        <v>279</v>
      </c>
      <c r="BM570" s="226" t="s">
        <v>5062</v>
      </c>
    </row>
    <row r="571" s="2" customFormat="1" ht="24.15" customHeight="1">
      <c r="A571" s="41"/>
      <c r="B571" s="42"/>
      <c r="C571" s="215" t="s">
        <v>1398</v>
      </c>
      <c r="D571" s="215" t="s">
        <v>163</v>
      </c>
      <c r="E571" s="216" t="s">
        <v>1502</v>
      </c>
      <c r="F571" s="217" t="s">
        <v>1503</v>
      </c>
      <c r="G571" s="218" t="s">
        <v>189</v>
      </c>
      <c r="H571" s="219">
        <v>25.989999999999998</v>
      </c>
      <c r="I571" s="220"/>
      <c r="J571" s="221">
        <f>ROUND(I571*H571,2)</f>
        <v>0</v>
      </c>
      <c r="K571" s="217" t="s">
        <v>167</v>
      </c>
      <c r="L571" s="47"/>
      <c r="M571" s="222" t="s">
        <v>19</v>
      </c>
      <c r="N571" s="223" t="s">
        <v>40</v>
      </c>
      <c r="O571" s="87"/>
      <c r="P571" s="224">
        <f>O571*H571</f>
        <v>0</v>
      </c>
      <c r="Q571" s="224">
        <v>0.00115</v>
      </c>
      <c r="R571" s="224">
        <f>Q571*H571</f>
        <v>0.029888499999999998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279</v>
      </c>
      <c r="AT571" s="226" t="s">
        <v>163</v>
      </c>
      <c r="AU571" s="226" t="s">
        <v>79</v>
      </c>
      <c r="AY571" s="20" t="s">
        <v>161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77</v>
      </c>
      <c r="BK571" s="227">
        <f>ROUND(I571*H571,2)</f>
        <v>0</v>
      </c>
      <c r="BL571" s="20" t="s">
        <v>279</v>
      </c>
      <c r="BM571" s="226" t="s">
        <v>5063</v>
      </c>
    </row>
    <row r="572" s="2" customFormat="1">
      <c r="A572" s="41"/>
      <c r="B572" s="42"/>
      <c r="C572" s="43"/>
      <c r="D572" s="228" t="s">
        <v>170</v>
      </c>
      <c r="E572" s="43"/>
      <c r="F572" s="229" t="s">
        <v>1505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170</v>
      </c>
      <c r="AU572" s="20" t="s">
        <v>79</v>
      </c>
    </row>
    <row r="573" s="13" customFormat="1">
      <c r="A573" s="13"/>
      <c r="B573" s="235"/>
      <c r="C573" s="236"/>
      <c r="D573" s="233" t="s">
        <v>178</v>
      </c>
      <c r="E573" s="237" t="s">
        <v>19</v>
      </c>
      <c r="F573" s="238" t="s">
        <v>5064</v>
      </c>
      <c r="G573" s="236"/>
      <c r="H573" s="239">
        <v>25.989999999999998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178</v>
      </c>
      <c r="AU573" s="245" t="s">
        <v>79</v>
      </c>
      <c r="AV573" s="13" t="s">
        <v>79</v>
      </c>
      <c r="AW573" s="13" t="s">
        <v>31</v>
      </c>
      <c r="AX573" s="13" t="s">
        <v>77</v>
      </c>
      <c r="AY573" s="245" t="s">
        <v>161</v>
      </c>
    </row>
    <row r="574" s="2" customFormat="1" ht="24.15" customHeight="1">
      <c r="A574" s="41"/>
      <c r="B574" s="42"/>
      <c r="C574" s="215" t="s">
        <v>1403</v>
      </c>
      <c r="D574" s="215" t="s">
        <v>163</v>
      </c>
      <c r="E574" s="216" t="s">
        <v>1508</v>
      </c>
      <c r="F574" s="217" t="s">
        <v>1509</v>
      </c>
      <c r="G574" s="218" t="s">
        <v>189</v>
      </c>
      <c r="H574" s="219">
        <v>25.989999999999998</v>
      </c>
      <c r="I574" s="220"/>
      <c r="J574" s="221">
        <f>ROUND(I574*H574,2)</f>
        <v>0</v>
      </c>
      <c r="K574" s="217" t="s">
        <v>167</v>
      </c>
      <c r="L574" s="47"/>
      <c r="M574" s="222" t="s">
        <v>19</v>
      </c>
      <c r="N574" s="223" t="s">
        <v>40</v>
      </c>
      <c r="O574" s="87"/>
      <c r="P574" s="224">
        <f>O574*H574</f>
        <v>0</v>
      </c>
      <c r="Q574" s="224">
        <v>0.00063000000000000003</v>
      </c>
      <c r="R574" s="224">
        <f>Q574*H574</f>
        <v>0.016373699999999998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279</v>
      </c>
      <c r="AT574" s="226" t="s">
        <v>163</v>
      </c>
      <c r="AU574" s="226" t="s">
        <v>79</v>
      </c>
      <c r="AY574" s="20" t="s">
        <v>161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77</v>
      </c>
      <c r="BK574" s="227">
        <f>ROUND(I574*H574,2)</f>
        <v>0</v>
      </c>
      <c r="BL574" s="20" t="s">
        <v>279</v>
      </c>
      <c r="BM574" s="226" t="s">
        <v>5065</v>
      </c>
    </row>
    <row r="575" s="2" customFormat="1">
      <c r="A575" s="41"/>
      <c r="B575" s="42"/>
      <c r="C575" s="43"/>
      <c r="D575" s="228" t="s">
        <v>170</v>
      </c>
      <c r="E575" s="43"/>
      <c r="F575" s="229" t="s">
        <v>1511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170</v>
      </c>
      <c r="AU575" s="20" t="s">
        <v>79</v>
      </c>
    </row>
    <row r="576" s="2" customFormat="1" ht="21.75" customHeight="1">
      <c r="A576" s="41"/>
      <c r="B576" s="42"/>
      <c r="C576" s="215" t="s">
        <v>1409</v>
      </c>
      <c r="D576" s="215" t="s">
        <v>163</v>
      </c>
      <c r="E576" s="216" t="s">
        <v>1513</v>
      </c>
      <c r="F576" s="217" t="s">
        <v>1514</v>
      </c>
      <c r="G576" s="218" t="s">
        <v>189</v>
      </c>
      <c r="H576" s="219">
        <v>29.670000000000002</v>
      </c>
      <c r="I576" s="220"/>
      <c r="J576" s="221">
        <f>ROUND(I576*H576,2)</f>
        <v>0</v>
      </c>
      <c r="K576" s="217" t="s">
        <v>167</v>
      </c>
      <c r="L576" s="47"/>
      <c r="M576" s="222" t="s">
        <v>19</v>
      </c>
      <c r="N576" s="223" t="s">
        <v>40</v>
      </c>
      <c r="O576" s="87"/>
      <c r="P576" s="224">
        <f>O576*H576</f>
        <v>0</v>
      </c>
      <c r="Q576" s="224">
        <v>0.00055999999999999995</v>
      </c>
      <c r="R576" s="224">
        <f>Q576*H576</f>
        <v>0.0166152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279</v>
      </c>
      <c r="AT576" s="226" t="s">
        <v>163</v>
      </c>
      <c r="AU576" s="226" t="s">
        <v>79</v>
      </c>
      <c r="AY576" s="20" t="s">
        <v>161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279</v>
      </c>
      <c r="BM576" s="226" t="s">
        <v>5066</v>
      </c>
    </row>
    <row r="577" s="2" customFormat="1">
      <c r="A577" s="41"/>
      <c r="B577" s="42"/>
      <c r="C577" s="43"/>
      <c r="D577" s="228" t="s">
        <v>170</v>
      </c>
      <c r="E577" s="43"/>
      <c r="F577" s="229" t="s">
        <v>1516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170</v>
      </c>
      <c r="AU577" s="20" t="s">
        <v>79</v>
      </c>
    </row>
    <row r="578" s="13" customFormat="1">
      <c r="A578" s="13"/>
      <c r="B578" s="235"/>
      <c r="C578" s="236"/>
      <c r="D578" s="233" t="s">
        <v>178</v>
      </c>
      <c r="E578" s="237" t="s">
        <v>19</v>
      </c>
      <c r="F578" s="238" t="s">
        <v>5067</v>
      </c>
      <c r="G578" s="236"/>
      <c r="H578" s="239">
        <v>29.670000000000002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178</v>
      </c>
      <c r="AU578" s="245" t="s">
        <v>79</v>
      </c>
      <c r="AV578" s="13" t="s">
        <v>79</v>
      </c>
      <c r="AW578" s="13" t="s">
        <v>31</v>
      </c>
      <c r="AX578" s="13" t="s">
        <v>77</v>
      </c>
      <c r="AY578" s="245" t="s">
        <v>161</v>
      </c>
    </row>
    <row r="579" s="2" customFormat="1" ht="24.15" customHeight="1">
      <c r="A579" s="41"/>
      <c r="B579" s="42"/>
      <c r="C579" s="215" t="s">
        <v>1414</v>
      </c>
      <c r="D579" s="215" t="s">
        <v>163</v>
      </c>
      <c r="E579" s="216" t="s">
        <v>1519</v>
      </c>
      <c r="F579" s="217" t="s">
        <v>1520</v>
      </c>
      <c r="G579" s="218" t="s">
        <v>387</v>
      </c>
      <c r="H579" s="219">
        <v>1</v>
      </c>
      <c r="I579" s="220"/>
      <c r="J579" s="221">
        <f>ROUND(I579*H579,2)</f>
        <v>0</v>
      </c>
      <c r="K579" s="217" t="s">
        <v>167</v>
      </c>
      <c r="L579" s="47"/>
      <c r="M579" s="222" t="s">
        <v>19</v>
      </c>
      <c r="N579" s="223" t="s">
        <v>40</v>
      </c>
      <c r="O579" s="87"/>
      <c r="P579" s="224">
        <f>O579*H579</f>
        <v>0</v>
      </c>
      <c r="Q579" s="224">
        <v>5.0000000000000002E-05</v>
      </c>
      <c r="R579" s="224">
        <f>Q579*H579</f>
        <v>5.0000000000000002E-05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279</v>
      </c>
      <c r="AT579" s="226" t="s">
        <v>163</v>
      </c>
      <c r="AU579" s="226" t="s">
        <v>79</v>
      </c>
      <c r="AY579" s="20" t="s">
        <v>161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77</v>
      </c>
      <c r="BK579" s="227">
        <f>ROUND(I579*H579,2)</f>
        <v>0</v>
      </c>
      <c r="BL579" s="20" t="s">
        <v>279</v>
      </c>
      <c r="BM579" s="226" t="s">
        <v>5068</v>
      </c>
    </row>
    <row r="580" s="2" customFormat="1">
      <c r="A580" s="41"/>
      <c r="B580" s="42"/>
      <c r="C580" s="43"/>
      <c r="D580" s="228" t="s">
        <v>170</v>
      </c>
      <c r="E580" s="43"/>
      <c r="F580" s="229" t="s">
        <v>1522</v>
      </c>
      <c r="G580" s="43"/>
      <c r="H580" s="43"/>
      <c r="I580" s="230"/>
      <c r="J580" s="43"/>
      <c r="K580" s="43"/>
      <c r="L580" s="47"/>
      <c r="M580" s="231"/>
      <c r="N580" s="232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170</v>
      </c>
      <c r="AU580" s="20" t="s">
        <v>79</v>
      </c>
    </row>
    <row r="581" s="13" customFormat="1">
      <c r="A581" s="13"/>
      <c r="B581" s="235"/>
      <c r="C581" s="236"/>
      <c r="D581" s="233" t="s">
        <v>178</v>
      </c>
      <c r="E581" s="237" t="s">
        <v>19</v>
      </c>
      <c r="F581" s="238" t="s">
        <v>1523</v>
      </c>
      <c r="G581" s="236"/>
      <c r="H581" s="239">
        <v>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178</v>
      </c>
      <c r="AU581" s="245" t="s">
        <v>79</v>
      </c>
      <c r="AV581" s="13" t="s">
        <v>79</v>
      </c>
      <c r="AW581" s="13" t="s">
        <v>31</v>
      </c>
      <c r="AX581" s="13" t="s">
        <v>77</v>
      </c>
      <c r="AY581" s="245" t="s">
        <v>161</v>
      </c>
    </row>
    <row r="582" s="2" customFormat="1" ht="21.75" customHeight="1">
      <c r="A582" s="41"/>
      <c r="B582" s="42"/>
      <c r="C582" s="271" t="s">
        <v>1420</v>
      </c>
      <c r="D582" s="271" t="s">
        <v>715</v>
      </c>
      <c r="E582" s="272" t="s">
        <v>1525</v>
      </c>
      <c r="F582" s="273" t="s">
        <v>1526</v>
      </c>
      <c r="G582" s="274" t="s">
        <v>387</v>
      </c>
      <c r="H582" s="275">
        <v>1</v>
      </c>
      <c r="I582" s="276"/>
      <c r="J582" s="277">
        <f>ROUND(I582*H582,2)</f>
        <v>0</v>
      </c>
      <c r="K582" s="273" t="s">
        <v>167</v>
      </c>
      <c r="L582" s="278"/>
      <c r="M582" s="279" t="s">
        <v>19</v>
      </c>
      <c r="N582" s="280" t="s">
        <v>40</v>
      </c>
      <c r="O582" s="87"/>
      <c r="P582" s="224">
        <f>O582*H582</f>
        <v>0</v>
      </c>
      <c r="Q582" s="224">
        <v>0.00164</v>
      </c>
      <c r="R582" s="224">
        <f>Q582*H582</f>
        <v>0.00164</v>
      </c>
      <c r="S582" s="224">
        <v>0</v>
      </c>
      <c r="T582" s="225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406</v>
      </c>
      <c r="AT582" s="226" t="s">
        <v>715</v>
      </c>
      <c r="AU582" s="226" t="s">
        <v>79</v>
      </c>
      <c r="AY582" s="20" t="s">
        <v>161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20" t="s">
        <v>77</v>
      </c>
      <c r="BK582" s="227">
        <f>ROUND(I582*H582,2)</f>
        <v>0</v>
      </c>
      <c r="BL582" s="20" t="s">
        <v>279</v>
      </c>
      <c r="BM582" s="226" t="s">
        <v>5069</v>
      </c>
    </row>
    <row r="583" s="2" customFormat="1">
      <c r="A583" s="41"/>
      <c r="B583" s="42"/>
      <c r="C583" s="43"/>
      <c r="D583" s="233" t="s">
        <v>176</v>
      </c>
      <c r="E583" s="43"/>
      <c r="F583" s="234" t="s">
        <v>1528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176</v>
      </c>
      <c r="AU583" s="20" t="s">
        <v>79</v>
      </c>
    </row>
    <row r="584" s="2" customFormat="1" ht="24.15" customHeight="1">
      <c r="A584" s="41"/>
      <c r="B584" s="42"/>
      <c r="C584" s="215" t="s">
        <v>1426</v>
      </c>
      <c r="D584" s="215" t="s">
        <v>163</v>
      </c>
      <c r="E584" s="216" t="s">
        <v>1530</v>
      </c>
      <c r="F584" s="217" t="s">
        <v>1531</v>
      </c>
      <c r="G584" s="218" t="s">
        <v>214</v>
      </c>
      <c r="H584" s="219">
        <v>1.696</v>
      </c>
      <c r="I584" s="220"/>
      <c r="J584" s="221">
        <f>ROUND(I584*H584,2)</f>
        <v>0</v>
      </c>
      <c r="K584" s="217" t="s">
        <v>167</v>
      </c>
      <c r="L584" s="47"/>
      <c r="M584" s="222" t="s">
        <v>19</v>
      </c>
      <c r="N584" s="223" t="s">
        <v>40</v>
      </c>
      <c r="O584" s="87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6" t="s">
        <v>279</v>
      </c>
      <c r="AT584" s="226" t="s">
        <v>163</v>
      </c>
      <c r="AU584" s="226" t="s">
        <v>79</v>
      </c>
      <c r="AY584" s="20" t="s">
        <v>161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20" t="s">
        <v>77</v>
      </c>
      <c r="BK584" s="227">
        <f>ROUND(I584*H584,2)</f>
        <v>0</v>
      </c>
      <c r="BL584" s="20" t="s">
        <v>279</v>
      </c>
      <c r="BM584" s="226" t="s">
        <v>5070</v>
      </c>
    </row>
    <row r="585" s="2" customFormat="1">
      <c r="A585" s="41"/>
      <c r="B585" s="42"/>
      <c r="C585" s="43"/>
      <c r="D585" s="228" t="s">
        <v>170</v>
      </c>
      <c r="E585" s="43"/>
      <c r="F585" s="229" t="s">
        <v>1533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170</v>
      </c>
      <c r="AU585" s="20" t="s">
        <v>79</v>
      </c>
    </row>
    <row r="586" s="12" customFormat="1" ht="22.8" customHeight="1">
      <c r="A586" s="12"/>
      <c r="B586" s="199"/>
      <c r="C586" s="200"/>
      <c r="D586" s="201" t="s">
        <v>68</v>
      </c>
      <c r="E586" s="213" t="s">
        <v>1568</v>
      </c>
      <c r="F586" s="213" t="s">
        <v>1569</v>
      </c>
      <c r="G586" s="200"/>
      <c r="H586" s="200"/>
      <c r="I586" s="203"/>
      <c r="J586" s="214">
        <f>BK586</f>
        <v>0</v>
      </c>
      <c r="K586" s="200"/>
      <c r="L586" s="205"/>
      <c r="M586" s="206"/>
      <c r="N586" s="207"/>
      <c r="O586" s="207"/>
      <c r="P586" s="208">
        <f>SUM(P587:P608)</f>
        <v>0</v>
      </c>
      <c r="Q586" s="207"/>
      <c r="R586" s="208">
        <f>SUM(R587:R608)</f>
        <v>0.39639290000000005</v>
      </c>
      <c r="S586" s="207"/>
      <c r="T586" s="209">
        <f>SUM(T587:T608)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0" t="s">
        <v>79</v>
      </c>
      <c r="AT586" s="211" t="s">
        <v>68</v>
      </c>
      <c r="AU586" s="211" t="s">
        <v>77</v>
      </c>
      <c r="AY586" s="210" t="s">
        <v>161</v>
      </c>
      <c r="BK586" s="212">
        <f>SUM(BK587:BK608)</f>
        <v>0</v>
      </c>
    </row>
    <row r="587" s="2" customFormat="1" ht="24.15" customHeight="1">
      <c r="A587" s="41"/>
      <c r="B587" s="42"/>
      <c r="C587" s="215" t="s">
        <v>1431</v>
      </c>
      <c r="D587" s="215" t="s">
        <v>163</v>
      </c>
      <c r="E587" s="216" t="s">
        <v>1571</v>
      </c>
      <c r="F587" s="217" t="s">
        <v>1572</v>
      </c>
      <c r="G587" s="218" t="s">
        <v>166</v>
      </c>
      <c r="H587" s="219">
        <v>59</v>
      </c>
      <c r="I587" s="220"/>
      <c r="J587" s="221">
        <f>ROUND(I587*H587,2)</f>
        <v>0</v>
      </c>
      <c r="K587" s="217" t="s">
        <v>167</v>
      </c>
      <c r="L587" s="47"/>
      <c r="M587" s="222" t="s">
        <v>19</v>
      </c>
      <c r="N587" s="223" t="s">
        <v>40</v>
      </c>
      <c r="O587" s="87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279</v>
      </c>
      <c r="AT587" s="226" t="s">
        <v>163</v>
      </c>
      <c r="AU587" s="226" t="s">
        <v>79</v>
      </c>
      <c r="AY587" s="20" t="s">
        <v>161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77</v>
      </c>
      <c r="BK587" s="227">
        <f>ROUND(I587*H587,2)</f>
        <v>0</v>
      </c>
      <c r="BL587" s="20" t="s">
        <v>279</v>
      </c>
      <c r="BM587" s="226" t="s">
        <v>5071</v>
      </c>
    </row>
    <row r="588" s="2" customFormat="1">
      <c r="A588" s="41"/>
      <c r="B588" s="42"/>
      <c r="C588" s="43"/>
      <c r="D588" s="228" t="s">
        <v>170</v>
      </c>
      <c r="E588" s="43"/>
      <c r="F588" s="229" t="s">
        <v>1574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170</v>
      </c>
      <c r="AU588" s="20" t="s">
        <v>79</v>
      </c>
    </row>
    <row r="589" s="13" customFormat="1">
      <c r="A589" s="13"/>
      <c r="B589" s="235"/>
      <c r="C589" s="236"/>
      <c r="D589" s="233" t="s">
        <v>178</v>
      </c>
      <c r="E589" s="237" t="s">
        <v>19</v>
      </c>
      <c r="F589" s="238" t="s">
        <v>5072</v>
      </c>
      <c r="G589" s="236"/>
      <c r="H589" s="239">
        <v>59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178</v>
      </c>
      <c r="AU589" s="245" t="s">
        <v>79</v>
      </c>
      <c r="AV589" s="13" t="s">
        <v>79</v>
      </c>
      <c r="AW589" s="13" t="s">
        <v>31</v>
      </c>
      <c r="AX589" s="13" t="s">
        <v>77</v>
      </c>
      <c r="AY589" s="245" t="s">
        <v>161</v>
      </c>
    </row>
    <row r="590" s="2" customFormat="1" ht="16.5" customHeight="1">
      <c r="A590" s="41"/>
      <c r="B590" s="42"/>
      <c r="C590" s="271" t="s">
        <v>1436</v>
      </c>
      <c r="D590" s="271" t="s">
        <v>715</v>
      </c>
      <c r="E590" s="272" t="s">
        <v>1582</v>
      </c>
      <c r="F590" s="273" t="s">
        <v>1583</v>
      </c>
      <c r="G590" s="274" t="s">
        <v>166</v>
      </c>
      <c r="H590" s="275">
        <v>19.004999999999999</v>
      </c>
      <c r="I590" s="276"/>
      <c r="J590" s="277">
        <f>ROUND(I590*H590,2)</f>
        <v>0</v>
      </c>
      <c r="K590" s="273" t="s">
        <v>167</v>
      </c>
      <c r="L590" s="278"/>
      <c r="M590" s="279" t="s">
        <v>19</v>
      </c>
      <c r="N590" s="280" t="s">
        <v>40</v>
      </c>
      <c r="O590" s="87"/>
      <c r="P590" s="224">
        <f>O590*H590</f>
        <v>0</v>
      </c>
      <c r="Q590" s="224">
        <v>0.0040000000000000001</v>
      </c>
      <c r="R590" s="224">
        <f>Q590*H590</f>
        <v>0.076020000000000004</v>
      </c>
      <c r="S590" s="224">
        <v>0</v>
      </c>
      <c r="T590" s="225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6" t="s">
        <v>406</v>
      </c>
      <c r="AT590" s="226" t="s">
        <v>715</v>
      </c>
      <c r="AU590" s="226" t="s">
        <v>79</v>
      </c>
      <c r="AY590" s="20" t="s">
        <v>161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20" t="s">
        <v>77</v>
      </c>
      <c r="BK590" s="227">
        <f>ROUND(I590*H590,2)</f>
        <v>0</v>
      </c>
      <c r="BL590" s="20" t="s">
        <v>279</v>
      </c>
      <c r="BM590" s="226" t="s">
        <v>5073</v>
      </c>
    </row>
    <row r="591" s="13" customFormat="1">
      <c r="A591" s="13"/>
      <c r="B591" s="235"/>
      <c r="C591" s="236"/>
      <c r="D591" s="233" t="s">
        <v>178</v>
      </c>
      <c r="E591" s="237" t="s">
        <v>19</v>
      </c>
      <c r="F591" s="238" t="s">
        <v>5074</v>
      </c>
      <c r="G591" s="236"/>
      <c r="H591" s="239">
        <v>18.100000000000001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178</v>
      </c>
      <c r="AU591" s="245" t="s">
        <v>79</v>
      </c>
      <c r="AV591" s="13" t="s">
        <v>79</v>
      </c>
      <c r="AW591" s="13" t="s">
        <v>31</v>
      </c>
      <c r="AX591" s="13" t="s">
        <v>77</v>
      </c>
      <c r="AY591" s="245" t="s">
        <v>161</v>
      </c>
    </row>
    <row r="592" s="13" customFormat="1">
      <c r="A592" s="13"/>
      <c r="B592" s="235"/>
      <c r="C592" s="236"/>
      <c r="D592" s="233" t="s">
        <v>178</v>
      </c>
      <c r="E592" s="236"/>
      <c r="F592" s="238" t="s">
        <v>5075</v>
      </c>
      <c r="G592" s="236"/>
      <c r="H592" s="239">
        <v>19.004999999999999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178</v>
      </c>
      <c r="AU592" s="245" t="s">
        <v>79</v>
      </c>
      <c r="AV592" s="13" t="s">
        <v>79</v>
      </c>
      <c r="AW592" s="13" t="s">
        <v>4</v>
      </c>
      <c r="AX592" s="13" t="s">
        <v>77</v>
      </c>
      <c r="AY592" s="245" t="s">
        <v>161</v>
      </c>
    </row>
    <row r="593" s="2" customFormat="1" ht="16.5" customHeight="1">
      <c r="A593" s="41"/>
      <c r="B593" s="42"/>
      <c r="C593" s="271" t="s">
        <v>1441</v>
      </c>
      <c r="D593" s="271" t="s">
        <v>715</v>
      </c>
      <c r="E593" s="272" t="s">
        <v>1600</v>
      </c>
      <c r="F593" s="273" t="s">
        <v>1601</v>
      </c>
      <c r="G593" s="274" t="s">
        <v>166</v>
      </c>
      <c r="H593" s="275">
        <v>42.945</v>
      </c>
      <c r="I593" s="276"/>
      <c r="J593" s="277">
        <f>ROUND(I593*H593,2)</f>
        <v>0</v>
      </c>
      <c r="K593" s="273" t="s">
        <v>167</v>
      </c>
      <c r="L593" s="278"/>
      <c r="M593" s="279" t="s">
        <v>19</v>
      </c>
      <c r="N593" s="280" t="s">
        <v>40</v>
      </c>
      <c r="O593" s="87"/>
      <c r="P593" s="224">
        <f>O593*H593</f>
        <v>0</v>
      </c>
      <c r="Q593" s="224">
        <v>0.00051999999999999995</v>
      </c>
      <c r="R593" s="224">
        <f>Q593*H593</f>
        <v>0.022331399999999998</v>
      </c>
      <c r="S593" s="224">
        <v>0</v>
      </c>
      <c r="T593" s="225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6" t="s">
        <v>406</v>
      </c>
      <c r="AT593" s="226" t="s">
        <v>715</v>
      </c>
      <c r="AU593" s="226" t="s">
        <v>79</v>
      </c>
      <c r="AY593" s="20" t="s">
        <v>161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20" t="s">
        <v>77</v>
      </c>
      <c r="BK593" s="227">
        <f>ROUND(I593*H593,2)</f>
        <v>0</v>
      </c>
      <c r="BL593" s="20" t="s">
        <v>279</v>
      </c>
      <c r="BM593" s="226" t="s">
        <v>5076</v>
      </c>
    </row>
    <row r="594" s="13" customFormat="1">
      <c r="A594" s="13"/>
      <c r="B594" s="235"/>
      <c r="C594" s="236"/>
      <c r="D594" s="233" t="s">
        <v>178</v>
      </c>
      <c r="E594" s="237" t="s">
        <v>19</v>
      </c>
      <c r="F594" s="238" t="s">
        <v>5077</v>
      </c>
      <c r="G594" s="236"/>
      <c r="H594" s="239">
        <v>40.899999999999999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178</v>
      </c>
      <c r="AU594" s="245" t="s">
        <v>79</v>
      </c>
      <c r="AV594" s="13" t="s">
        <v>79</v>
      </c>
      <c r="AW594" s="13" t="s">
        <v>31</v>
      </c>
      <c r="AX594" s="13" t="s">
        <v>77</v>
      </c>
      <c r="AY594" s="245" t="s">
        <v>161</v>
      </c>
    </row>
    <row r="595" s="13" customFormat="1">
      <c r="A595" s="13"/>
      <c r="B595" s="235"/>
      <c r="C595" s="236"/>
      <c r="D595" s="233" t="s">
        <v>178</v>
      </c>
      <c r="E595" s="236"/>
      <c r="F595" s="238" t="s">
        <v>5078</v>
      </c>
      <c r="G595" s="236"/>
      <c r="H595" s="239">
        <v>42.945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178</v>
      </c>
      <c r="AU595" s="245" t="s">
        <v>79</v>
      </c>
      <c r="AV595" s="13" t="s">
        <v>79</v>
      </c>
      <c r="AW595" s="13" t="s">
        <v>4</v>
      </c>
      <c r="AX595" s="13" t="s">
        <v>77</v>
      </c>
      <c r="AY595" s="245" t="s">
        <v>161</v>
      </c>
    </row>
    <row r="596" s="2" customFormat="1" ht="24.15" customHeight="1">
      <c r="A596" s="41"/>
      <c r="B596" s="42"/>
      <c r="C596" s="215" t="s">
        <v>1447</v>
      </c>
      <c r="D596" s="215" t="s">
        <v>163</v>
      </c>
      <c r="E596" s="216" t="s">
        <v>1394</v>
      </c>
      <c r="F596" s="217" t="s">
        <v>1395</v>
      </c>
      <c r="G596" s="218" t="s">
        <v>166</v>
      </c>
      <c r="H596" s="219">
        <v>36.25</v>
      </c>
      <c r="I596" s="220"/>
      <c r="J596" s="221">
        <f>ROUND(I596*H596,2)</f>
        <v>0</v>
      </c>
      <c r="K596" s="217" t="s">
        <v>167</v>
      </c>
      <c r="L596" s="47"/>
      <c r="M596" s="222" t="s">
        <v>19</v>
      </c>
      <c r="N596" s="223" t="s">
        <v>40</v>
      </c>
      <c r="O596" s="87"/>
      <c r="P596" s="224">
        <f>O596*H596</f>
        <v>0</v>
      </c>
      <c r="Q596" s="224">
        <v>0.0060000000000000001</v>
      </c>
      <c r="R596" s="224">
        <f>Q596*H596</f>
        <v>0.2175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279</v>
      </c>
      <c r="AT596" s="226" t="s">
        <v>163</v>
      </c>
      <c r="AU596" s="226" t="s">
        <v>79</v>
      </c>
      <c r="AY596" s="20" t="s">
        <v>161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77</v>
      </c>
      <c r="BK596" s="227">
        <f>ROUND(I596*H596,2)</f>
        <v>0</v>
      </c>
      <c r="BL596" s="20" t="s">
        <v>279</v>
      </c>
      <c r="BM596" s="226" t="s">
        <v>5079</v>
      </c>
    </row>
    <row r="597" s="2" customFormat="1">
      <c r="A597" s="41"/>
      <c r="B597" s="42"/>
      <c r="C597" s="43"/>
      <c r="D597" s="228" t="s">
        <v>170</v>
      </c>
      <c r="E597" s="43"/>
      <c r="F597" s="229" t="s">
        <v>1397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170</v>
      </c>
      <c r="AU597" s="20" t="s">
        <v>79</v>
      </c>
    </row>
    <row r="598" s="13" customFormat="1">
      <c r="A598" s="13"/>
      <c r="B598" s="235"/>
      <c r="C598" s="236"/>
      <c r="D598" s="233" t="s">
        <v>178</v>
      </c>
      <c r="E598" s="237" t="s">
        <v>19</v>
      </c>
      <c r="F598" s="238" t="s">
        <v>5080</v>
      </c>
      <c r="G598" s="236"/>
      <c r="H598" s="239">
        <v>36.25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178</v>
      </c>
      <c r="AU598" s="245" t="s">
        <v>79</v>
      </c>
      <c r="AV598" s="13" t="s">
        <v>79</v>
      </c>
      <c r="AW598" s="13" t="s">
        <v>31</v>
      </c>
      <c r="AX598" s="13" t="s">
        <v>77</v>
      </c>
      <c r="AY598" s="245" t="s">
        <v>161</v>
      </c>
    </row>
    <row r="599" s="2" customFormat="1" ht="16.5" customHeight="1">
      <c r="A599" s="41"/>
      <c r="B599" s="42"/>
      <c r="C599" s="271" t="s">
        <v>1451</v>
      </c>
      <c r="D599" s="271" t="s">
        <v>715</v>
      </c>
      <c r="E599" s="272" t="s">
        <v>5081</v>
      </c>
      <c r="F599" s="273" t="s">
        <v>5082</v>
      </c>
      <c r="G599" s="274" t="s">
        <v>166</v>
      </c>
      <c r="H599" s="275">
        <v>36.975000000000001</v>
      </c>
      <c r="I599" s="276"/>
      <c r="J599" s="277">
        <f>ROUND(I599*H599,2)</f>
        <v>0</v>
      </c>
      <c r="K599" s="273" t="s">
        <v>167</v>
      </c>
      <c r="L599" s="278"/>
      <c r="M599" s="279" t="s">
        <v>19</v>
      </c>
      <c r="N599" s="280" t="s">
        <v>40</v>
      </c>
      <c r="O599" s="87"/>
      <c r="P599" s="224">
        <f>O599*H599</f>
        <v>0</v>
      </c>
      <c r="Q599" s="224">
        <v>0.0015399999999999999</v>
      </c>
      <c r="R599" s="224">
        <f>Q599*H599</f>
        <v>0.056941499999999999</v>
      </c>
      <c r="S599" s="224">
        <v>0</v>
      </c>
      <c r="T599" s="225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406</v>
      </c>
      <c r="AT599" s="226" t="s">
        <v>715</v>
      </c>
      <c r="AU599" s="226" t="s">
        <v>79</v>
      </c>
      <c r="AY599" s="20" t="s">
        <v>161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77</v>
      </c>
      <c r="BK599" s="227">
        <f>ROUND(I599*H599,2)</f>
        <v>0</v>
      </c>
      <c r="BL599" s="20" t="s">
        <v>279</v>
      </c>
      <c r="BM599" s="226" t="s">
        <v>5083</v>
      </c>
    </row>
    <row r="600" s="13" customFormat="1">
      <c r="A600" s="13"/>
      <c r="B600" s="235"/>
      <c r="C600" s="236"/>
      <c r="D600" s="233" t="s">
        <v>178</v>
      </c>
      <c r="E600" s="236"/>
      <c r="F600" s="238" t="s">
        <v>5084</v>
      </c>
      <c r="G600" s="236"/>
      <c r="H600" s="239">
        <v>36.975000000000001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178</v>
      </c>
      <c r="AU600" s="245" t="s">
        <v>79</v>
      </c>
      <c r="AV600" s="13" t="s">
        <v>79</v>
      </c>
      <c r="AW600" s="13" t="s">
        <v>4</v>
      </c>
      <c r="AX600" s="13" t="s">
        <v>77</v>
      </c>
      <c r="AY600" s="245" t="s">
        <v>161</v>
      </c>
    </row>
    <row r="601" s="2" customFormat="1" ht="24.15" customHeight="1">
      <c r="A601" s="41"/>
      <c r="B601" s="42"/>
      <c r="C601" s="215" t="s">
        <v>1456</v>
      </c>
      <c r="D601" s="215" t="s">
        <v>163</v>
      </c>
      <c r="E601" s="216" t="s">
        <v>1605</v>
      </c>
      <c r="F601" s="217" t="s">
        <v>1606</v>
      </c>
      <c r="G601" s="218" t="s">
        <v>166</v>
      </c>
      <c r="H601" s="219">
        <v>59</v>
      </c>
      <c r="I601" s="220"/>
      <c r="J601" s="221">
        <f>ROUND(I601*H601,2)</f>
        <v>0</v>
      </c>
      <c r="K601" s="217" t="s">
        <v>167</v>
      </c>
      <c r="L601" s="47"/>
      <c r="M601" s="222" t="s">
        <v>19</v>
      </c>
      <c r="N601" s="223" t="s">
        <v>40</v>
      </c>
      <c r="O601" s="87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279</v>
      </c>
      <c r="AT601" s="226" t="s">
        <v>163</v>
      </c>
      <c r="AU601" s="226" t="s">
        <v>79</v>
      </c>
      <c r="AY601" s="20" t="s">
        <v>161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77</v>
      </c>
      <c r="BK601" s="227">
        <f>ROUND(I601*H601,2)</f>
        <v>0</v>
      </c>
      <c r="BL601" s="20" t="s">
        <v>279</v>
      </c>
      <c r="BM601" s="226" t="s">
        <v>5085</v>
      </c>
    </row>
    <row r="602" s="2" customFormat="1">
      <c r="A602" s="41"/>
      <c r="B602" s="42"/>
      <c r="C602" s="43"/>
      <c r="D602" s="228" t="s">
        <v>170</v>
      </c>
      <c r="E602" s="43"/>
      <c r="F602" s="229" t="s">
        <v>1608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170</v>
      </c>
      <c r="AU602" s="20" t="s">
        <v>79</v>
      </c>
    </row>
    <row r="603" s="13" customFormat="1">
      <c r="A603" s="13"/>
      <c r="B603" s="235"/>
      <c r="C603" s="236"/>
      <c r="D603" s="233" t="s">
        <v>178</v>
      </c>
      <c r="E603" s="237" t="s">
        <v>19</v>
      </c>
      <c r="F603" s="238" t="s">
        <v>5086</v>
      </c>
      <c r="G603" s="236"/>
      <c r="H603" s="239">
        <v>5.4000000000000004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178</v>
      </c>
      <c r="AU603" s="245" t="s">
        <v>79</v>
      </c>
      <c r="AV603" s="13" t="s">
        <v>79</v>
      </c>
      <c r="AW603" s="13" t="s">
        <v>31</v>
      </c>
      <c r="AX603" s="13" t="s">
        <v>69</v>
      </c>
      <c r="AY603" s="245" t="s">
        <v>161</v>
      </c>
    </row>
    <row r="604" s="13" customFormat="1">
      <c r="A604" s="13"/>
      <c r="B604" s="235"/>
      <c r="C604" s="236"/>
      <c r="D604" s="233" t="s">
        <v>178</v>
      </c>
      <c r="E604" s="237" t="s">
        <v>19</v>
      </c>
      <c r="F604" s="238" t="s">
        <v>5087</v>
      </c>
      <c r="G604" s="236"/>
      <c r="H604" s="239">
        <v>53.600000000000001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178</v>
      </c>
      <c r="AU604" s="245" t="s">
        <v>79</v>
      </c>
      <c r="AV604" s="13" t="s">
        <v>79</v>
      </c>
      <c r="AW604" s="13" t="s">
        <v>31</v>
      </c>
      <c r="AX604" s="13" t="s">
        <v>69</v>
      </c>
      <c r="AY604" s="245" t="s">
        <v>161</v>
      </c>
    </row>
    <row r="605" s="15" customFormat="1">
      <c r="A605" s="15"/>
      <c r="B605" s="256"/>
      <c r="C605" s="257"/>
      <c r="D605" s="233" t="s">
        <v>178</v>
      </c>
      <c r="E605" s="258" t="s">
        <v>19</v>
      </c>
      <c r="F605" s="259" t="s">
        <v>221</v>
      </c>
      <c r="G605" s="257"/>
      <c r="H605" s="260">
        <v>59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178</v>
      </c>
      <c r="AU605" s="266" t="s">
        <v>79</v>
      </c>
      <c r="AV605" s="15" t="s">
        <v>168</v>
      </c>
      <c r="AW605" s="15" t="s">
        <v>31</v>
      </c>
      <c r="AX605" s="15" t="s">
        <v>77</v>
      </c>
      <c r="AY605" s="266" t="s">
        <v>161</v>
      </c>
    </row>
    <row r="606" s="2" customFormat="1" ht="16.5" customHeight="1">
      <c r="A606" s="41"/>
      <c r="B606" s="42"/>
      <c r="C606" s="271" t="s">
        <v>1461</v>
      </c>
      <c r="D606" s="271" t="s">
        <v>715</v>
      </c>
      <c r="E606" s="272" t="s">
        <v>1613</v>
      </c>
      <c r="F606" s="273" t="s">
        <v>1614</v>
      </c>
      <c r="G606" s="274" t="s">
        <v>166</v>
      </c>
      <c r="H606" s="275">
        <v>59</v>
      </c>
      <c r="I606" s="276"/>
      <c r="J606" s="277">
        <f>ROUND(I606*H606,2)</f>
        <v>0</v>
      </c>
      <c r="K606" s="273" t="s">
        <v>167</v>
      </c>
      <c r="L606" s="278"/>
      <c r="M606" s="279" t="s">
        <v>19</v>
      </c>
      <c r="N606" s="280" t="s">
        <v>40</v>
      </c>
      <c r="O606" s="87"/>
      <c r="P606" s="224">
        <f>O606*H606</f>
        <v>0</v>
      </c>
      <c r="Q606" s="224">
        <v>0.00040000000000000002</v>
      </c>
      <c r="R606" s="224">
        <f>Q606*H606</f>
        <v>0.023599999999999999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406</v>
      </c>
      <c r="AT606" s="226" t="s">
        <v>715</v>
      </c>
      <c r="AU606" s="226" t="s">
        <v>79</v>
      </c>
      <c r="AY606" s="20" t="s">
        <v>161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77</v>
      </c>
      <c r="BK606" s="227">
        <f>ROUND(I606*H606,2)</f>
        <v>0</v>
      </c>
      <c r="BL606" s="20" t="s">
        <v>279</v>
      </c>
      <c r="BM606" s="226" t="s">
        <v>5088</v>
      </c>
    </row>
    <row r="607" s="2" customFormat="1" ht="24.15" customHeight="1">
      <c r="A607" s="41"/>
      <c r="B607" s="42"/>
      <c r="C607" s="215" t="s">
        <v>1467</v>
      </c>
      <c r="D607" s="215" t="s">
        <v>163</v>
      </c>
      <c r="E607" s="216" t="s">
        <v>1618</v>
      </c>
      <c r="F607" s="217" t="s">
        <v>1619</v>
      </c>
      <c r="G607" s="218" t="s">
        <v>214</v>
      </c>
      <c r="H607" s="219">
        <v>0.39600000000000002</v>
      </c>
      <c r="I607" s="220"/>
      <c r="J607" s="221">
        <f>ROUND(I607*H607,2)</f>
        <v>0</v>
      </c>
      <c r="K607" s="217" t="s">
        <v>167</v>
      </c>
      <c r="L607" s="47"/>
      <c r="M607" s="222" t="s">
        <v>19</v>
      </c>
      <c r="N607" s="223" t="s">
        <v>40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279</v>
      </c>
      <c r="AT607" s="226" t="s">
        <v>163</v>
      </c>
      <c r="AU607" s="226" t="s">
        <v>79</v>
      </c>
      <c r="AY607" s="20" t="s">
        <v>161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77</v>
      </c>
      <c r="BK607" s="227">
        <f>ROUND(I607*H607,2)</f>
        <v>0</v>
      </c>
      <c r="BL607" s="20" t="s">
        <v>279</v>
      </c>
      <c r="BM607" s="226" t="s">
        <v>5089</v>
      </c>
    </row>
    <row r="608" s="2" customFormat="1">
      <c r="A608" s="41"/>
      <c r="B608" s="42"/>
      <c r="C608" s="43"/>
      <c r="D608" s="228" t="s">
        <v>170</v>
      </c>
      <c r="E608" s="43"/>
      <c r="F608" s="229" t="s">
        <v>1621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170</v>
      </c>
      <c r="AU608" s="20" t="s">
        <v>79</v>
      </c>
    </row>
    <row r="609" s="12" customFormat="1" ht="22.8" customHeight="1">
      <c r="A609" s="12"/>
      <c r="B609" s="199"/>
      <c r="C609" s="200"/>
      <c r="D609" s="201" t="s">
        <v>68</v>
      </c>
      <c r="E609" s="213" t="s">
        <v>5090</v>
      </c>
      <c r="F609" s="213" t="s">
        <v>5091</v>
      </c>
      <c r="G609" s="200"/>
      <c r="H609" s="200"/>
      <c r="I609" s="203"/>
      <c r="J609" s="214">
        <f>BK609</f>
        <v>0</v>
      </c>
      <c r="K609" s="200"/>
      <c r="L609" s="205"/>
      <c r="M609" s="206"/>
      <c r="N609" s="207"/>
      <c r="O609" s="207"/>
      <c r="P609" s="208">
        <f>SUM(P610:P618)</f>
        <v>0</v>
      </c>
      <c r="Q609" s="207"/>
      <c r="R609" s="208">
        <f>SUM(R610:R618)</f>
        <v>0.98819999999999997</v>
      </c>
      <c r="S609" s="207"/>
      <c r="T609" s="209">
        <f>SUM(T610:T618)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0" t="s">
        <v>79</v>
      </c>
      <c r="AT609" s="211" t="s">
        <v>68</v>
      </c>
      <c r="AU609" s="211" t="s">
        <v>77</v>
      </c>
      <c r="AY609" s="210" t="s">
        <v>161</v>
      </c>
      <c r="BK609" s="212">
        <f>SUM(BK610:BK618)</f>
        <v>0</v>
      </c>
    </row>
    <row r="610" s="2" customFormat="1" ht="24.15" customHeight="1">
      <c r="A610" s="41"/>
      <c r="B610" s="42"/>
      <c r="C610" s="215" t="s">
        <v>1473</v>
      </c>
      <c r="D610" s="215" t="s">
        <v>163</v>
      </c>
      <c r="E610" s="216" t="s">
        <v>5092</v>
      </c>
      <c r="F610" s="217" t="s">
        <v>5093</v>
      </c>
      <c r="G610" s="218" t="s">
        <v>166</v>
      </c>
      <c r="H610" s="219">
        <v>39.213999999999999</v>
      </c>
      <c r="I610" s="220"/>
      <c r="J610" s="221">
        <f>ROUND(I610*H610,2)</f>
        <v>0</v>
      </c>
      <c r="K610" s="217" t="s">
        <v>167</v>
      </c>
      <c r="L610" s="47"/>
      <c r="M610" s="222" t="s">
        <v>19</v>
      </c>
      <c r="N610" s="223" t="s">
        <v>40</v>
      </c>
      <c r="O610" s="87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6" t="s">
        <v>279</v>
      </c>
      <c r="AT610" s="226" t="s">
        <v>163</v>
      </c>
      <c r="AU610" s="226" t="s">
        <v>79</v>
      </c>
      <c r="AY610" s="20" t="s">
        <v>161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0" t="s">
        <v>77</v>
      </c>
      <c r="BK610" s="227">
        <f>ROUND(I610*H610,2)</f>
        <v>0</v>
      </c>
      <c r="BL610" s="20" t="s">
        <v>279</v>
      </c>
      <c r="BM610" s="226" t="s">
        <v>5094</v>
      </c>
    </row>
    <row r="611" s="2" customFormat="1">
      <c r="A611" s="41"/>
      <c r="B611" s="42"/>
      <c r="C611" s="43"/>
      <c r="D611" s="228" t="s">
        <v>170</v>
      </c>
      <c r="E611" s="43"/>
      <c r="F611" s="229" t="s">
        <v>5095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170</v>
      </c>
      <c r="AU611" s="20" t="s">
        <v>79</v>
      </c>
    </row>
    <row r="612" s="13" customFormat="1">
      <c r="A612" s="13"/>
      <c r="B612" s="235"/>
      <c r="C612" s="236"/>
      <c r="D612" s="233" t="s">
        <v>178</v>
      </c>
      <c r="E612" s="237" t="s">
        <v>19</v>
      </c>
      <c r="F612" s="238" t="s">
        <v>5096</v>
      </c>
      <c r="G612" s="236"/>
      <c r="H612" s="239">
        <v>24.5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178</v>
      </c>
      <c r="AU612" s="245" t="s">
        <v>79</v>
      </c>
      <c r="AV612" s="13" t="s">
        <v>79</v>
      </c>
      <c r="AW612" s="13" t="s">
        <v>31</v>
      </c>
      <c r="AX612" s="13" t="s">
        <v>69</v>
      </c>
      <c r="AY612" s="245" t="s">
        <v>161</v>
      </c>
    </row>
    <row r="613" s="13" customFormat="1">
      <c r="A613" s="13"/>
      <c r="B613" s="235"/>
      <c r="C613" s="236"/>
      <c r="D613" s="233" t="s">
        <v>178</v>
      </c>
      <c r="E613" s="237" t="s">
        <v>19</v>
      </c>
      <c r="F613" s="238" t="s">
        <v>5097</v>
      </c>
      <c r="G613" s="236"/>
      <c r="H613" s="239">
        <v>14.714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178</v>
      </c>
      <c r="AU613" s="245" t="s">
        <v>79</v>
      </c>
      <c r="AV613" s="13" t="s">
        <v>79</v>
      </c>
      <c r="AW613" s="13" t="s">
        <v>31</v>
      </c>
      <c r="AX613" s="13" t="s">
        <v>69</v>
      </c>
      <c r="AY613" s="245" t="s">
        <v>161</v>
      </c>
    </row>
    <row r="614" s="15" customFormat="1">
      <c r="A614" s="15"/>
      <c r="B614" s="256"/>
      <c r="C614" s="257"/>
      <c r="D614" s="233" t="s">
        <v>178</v>
      </c>
      <c r="E614" s="258" t="s">
        <v>19</v>
      </c>
      <c r="F614" s="259" t="s">
        <v>221</v>
      </c>
      <c r="G614" s="257"/>
      <c r="H614" s="260">
        <v>39.213999999999999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178</v>
      </c>
      <c r="AU614" s="266" t="s">
        <v>79</v>
      </c>
      <c r="AV614" s="15" t="s">
        <v>168</v>
      </c>
      <c r="AW614" s="15" t="s">
        <v>31</v>
      </c>
      <c r="AX614" s="15" t="s">
        <v>77</v>
      </c>
      <c r="AY614" s="266" t="s">
        <v>161</v>
      </c>
    </row>
    <row r="615" s="2" customFormat="1" ht="16.5" customHeight="1">
      <c r="A615" s="41"/>
      <c r="B615" s="42"/>
      <c r="C615" s="271" t="s">
        <v>1478</v>
      </c>
      <c r="D615" s="271" t="s">
        <v>715</v>
      </c>
      <c r="E615" s="272" t="s">
        <v>5098</v>
      </c>
      <c r="F615" s="273" t="s">
        <v>5099</v>
      </c>
      <c r="G615" s="274" t="s">
        <v>166</v>
      </c>
      <c r="H615" s="275">
        <v>41.174999999999997</v>
      </c>
      <c r="I615" s="276"/>
      <c r="J615" s="277">
        <f>ROUND(I615*H615,2)</f>
        <v>0</v>
      </c>
      <c r="K615" s="273" t="s">
        <v>167</v>
      </c>
      <c r="L615" s="278"/>
      <c r="M615" s="279" t="s">
        <v>19</v>
      </c>
      <c r="N615" s="280" t="s">
        <v>40</v>
      </c>
      <c r="O615" s="87"/>
      <c r="P615" s="224">
        <f>O615*H615</f>
        <v>0</v>
      </c>
      <c r="Q615" s="224">
        <v>0.024</v>
      </c>
      <c r="R615" s="224">
        <f>Q615*H615</f>
        <v>0.98819999999999997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406</v>
      </c>
      <c r="AT615" s="226" t="s">
        <v>715</v>
      </c>
      <c r="AU615" s="226" t="s">
        <v>79</v>
      </c>
      <c r="AY615" s="20" t="s">
        <v>161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279</v>
      </c>
      <c r="BM615" s="226" t="s">
        <v>5100</v>
      </c>
    </row>
    <row r="616" s="13" customFormat="1">
      <c r="A616" s="13"/>
      <c r="B616" s="235"/>
      <c r="C616" s="236"/>
      <c r="D616" s="233" t="s">
        <v>178</v>
      </c>
      <c r="E616" s="236"/>
      <c r="F616" s="238" t="s">
        <v>5101</v>
      </c>
      <c r="G616" s="236"/>
      <c r="H616" s="239">
        <v>41.174999999999997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178</v>
      </c>
      <c r="AU616" s="245" t="s">
        <v>79</v>
      </c>
      <c r="AV616" s="13" t="s">
        <v>79</v>
      </c>
      <c r="AW616" s="13" t="s">
        <v>4</v>
      </c>
      <c r="AX616" s="13" t="s">
        <v>77</v>
      </c>
      <c r="AY616" s="245" t="s">
        <v>161</v>
      </c>
    </row>
    <row r="617" s="2" customFormat="1" ht="24.15" customHeight="1">
      <c r="A617" s="41"/>
      <c r="B617" s="42"/>
      <c r="C617" s="215" t="s">
        <v>1483</v>
      </c>
      <c r="D617" s="215" t="s">
        <v>163</v>
      </c>
      <c r="E617" s="216" t="s">
        <v>5102</v>
      </c>
      <c r="F617" s="217" t="s">
        <v>5103</v>
      </c>
      <c r="G617" s="218" t="s">
        <v>214</v>
      </c>
      <c r="H617" s="219">
        <v>0.98799999999999999</v>
      </c>
      <c r="I617" s="220"/>
      <c r="J617" s="221">
        <f>ROUND(I617*H617,2)</f>
        <v>0</v>
      </c>
      <c r="K617" s="217" t="s">
        <v>167</v>
      </c>
      <c r="L617" s="47"/>
      <c r="M617" s="222" t="s">
        <v>19</v>
      </c>
      <c r="N617" s="223" t="s">
        <v>40</v>
      </c>
      <c r="O617" s="87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6" t="s">
        <v>279</v>
      </c>
      <c r="AT617" s="226" t="s">
        <v>163</v>
      </c>
      <c r="AU617" s="226" t="s">
        <v>79</v>
      </c>
      <c r="AY617" s="20" t="s">
        <v>161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20" t="s">
        <v>77</v>
      </c>
      <c r="BK617" s="227">
        <f>ROUND(I617*H617,2)</f>
        <v>0</v>
      </c>
      <c r="BL617" s="20" t="s">
        <v>279</v>
      </c>
      <c r="BM617" s="226" t="s">
        <v>5104</v>
      </c>
    </row>
    <row r="618" s="2" customFormat="1">
      <c r="A618" s="41"/>
      <c r="B618" s="42"/>
      <c r="C618" s="43"/>
      <c r="D618" s="228" t="s">
        <v>170</v>
      </c>
      <c r="E618" s="43"/>
      <c r="F618" s="229" t="s">
        <v>5105</v>
      </c>
      <c r="G618" s="43"/>
      <c r="H618" s="43"/>
      <c r="I618" s="230"/>
      <c r="J618" s="43"/>
      <c r="K618" s="43"/>
      <c r="L618" s="47"/>
      <c r="M618" s="231"/>
      <c r="N618" s="232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170</v>
      </c>
      <c r="AU618" s="20" t="s">
        <v>79</v>
      </c>
    </row>
    <row r="619" s="12" customFormat="1" ht="22.8" customHeight="1">
      <c r="A619" s="12"/>
      <c r="B619" s="199"/>
      <c r="C619" s="200"/>
      <c r="D619" s="201" t="s">
        <v>68</v>
      </c>
      <c r="E619" s="213" t="s">
        <v>545</v>
      </c>
      <c r="F619" s="213" t="s">
        <v>546</v>
      </c>
      <c r="G619" s="200"/>
      <c r="H619" s="200"/>
      <c r="I619" s="203"/>
      <c r="J619" s="214">
        <f>BK619</f>
        <v>0</v>
      </c>
      <c r="K619" s="200"/>
      <c r="L619" s="205"/>
      <c r="M619" s="206"/>
      <c r="N619" s="207"/>
      <c r="O619" s="207"/>
      <c r="P619" s="208">
        <f>SUM(P620:P648)</f>
        <v>0</v>
      </c>
      <c r="Q619" s="207"/>
      <c r="R619" s="208">
        <f>SUM(R620:R648)</f>
        <v>1.2588545500000001</v>
      </c>
      <c r="S619" s="207"/>
      <c r="T619" s="209">
        <f>SUM(T620:T648)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0" t="s">
        <v>79</v>
      </c>
      <c r="AT619" s="211" t="s">
        <v>68</v>
      </c>
      <c r="AU619" s="211" t="s">
        <v>77</v>
      </c>
      <c r="AY619" s="210" t="s">
        <v>161</v>
      </c>
      <c r="BK619" s="212">
        <f>SUM(BK620:BK648)</f>
        <v>0</v>
      </c>
    </row>
    <row r="620" s="2" customFormat="1" ht="33" customHeight="1">
      <c r="A620" s="41"/>
      <c r="B620" s="42"/>
      <c r="C620" s="215" t="s">
        <v>1489</v>
      </c>
      <c r="D620" s="215" t="s">
        <v>163</v>
      </c>
      <c r="E620" s="216" t="s">
        <v>5106</v>
      </c>
      <c r="F620" s="217" t="s">
        <v>5107</v>
      </c>
      <c r="G620" s="218" t="s">
        <v>166</v>
      </c>
      <c r="H620" s="219">
        <v>6.7469999999999999</v>
      </c>
      <c r="I620" s="220"/>
      <c r="J620" s="221">
        <f>ROUND(I620*H620,2)</f>
        <v>0</v>
      </c>
      <c r="K620" s="217" t="s">
        <v>19</v>
      </c>
      <c r="L620" s="47"/>
      <c r="M620" s="222" t="s">
        <v>19</v>
      </c>
      <c r="N620" s="223" t="s">
        <v>40</v>
      </c>
      <c r="O620" s="87"/>
      <c r="P620" s="224">
        <f>O620*H620</f>
        <v>0</v>
      </c>
      <c r="Q620" s="224">
        <v>0.024649999999999998</v>
      </c>
      <c r="R620" s="224">
        <f>Q620*H620</f>
        <v>0.16631354999999998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279</v>
      </c>
      <c r="AT620" s="226" t="s">
        <v>163</v>
      </c>
      <c r="AU620" s="226" t="s">
        <v>79</v>
      </c>
      <c r="AY620" s="20" t="s">
        <v>161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77</v>
      </c>
      <c r="BK620" s="227">
        <f>ROUND(I620*H620,2)</f>
        <v>0</v>
      </c>
      <c r="BL620" s="20" t="s">
        <v>279</v>
      </c>
      <c r="BM620" s="226" t="s">
        <v>5108</v>
      </c>
    </row>
    <row r="621" s="14" customFormat="1">
      <c r="A621" s="14"/>
      <c r="B621" s="246"/>
      <c r="C621" s="247"/>
      <c r="D621" s="233" t="s">
        <v>178</v>
      </c>
      <c r="E621" s="248" t="s">
        <v>19</v>
      </c>
      <c r="F621" s="249" t="s">
        <v>5109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178</v>
      </c>
      <c r="AU621" s="255" t="s">
        <v>79</v>
      </c>
      <c r="AV621" s="14" t="s">
        <v>77</v>
      </c>
      <c r="AW621" s="14" t="s">
        <v>31</v>
      </c>
      <c r="AX621" s="14" t="s">
        <v>69</v>
      </c>
      <c r="AY621" s="255" t="s">
        <v>161</v>
      </c>
    </row>
    <row r="622" s="13" customFormat="1">
      <c r="A622" s="13"/>
      <c r="B622" s="235"/>
      <c r="C622" s="236"/>
      <c r="D622" s="233" t="s">
        <v>178</v>
      </c>
      <c r="E622" s="237" t="s">
        <v>19</v>
      </c>
      <c r="F622" s="238" t="s">
        <v>5110</v>
      </c>
      <c r="G622" s="236"/>
      <c r="H622" s="239">
        <v>6.7469999999999999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178</v>
      </c>
      <c r="AU622" s="245" t="s">
        <v>79</v>
      </c>
      <c r="AV622" s="13" t="s">
        <v>79</v>
      </c>
      <c r="AW622" s="13" t="s">
        <v>31</v>
      </c>
      <c r="AX622" s="13" t="s">
        <v>77</v>
      </c>
      <c r="AY622" s="245" t="s">
        <v>161</v>
      </c>
    </row>
    <row r="623" s="2" customFormat="1" ht="44.25" customHeight="1">
      <c r="A623" s="41"/>
      <c r="B623" s="42"/>
      <c r="C623" s="215" t="s">
        <v>1495</v>
      </c>
      <c r="D623" s="215" t="s">
        <v>163</v>
      </c>
      <c r="E623" s="216" t="s">
        <v>5111</v>
      </c>
      <c r="F623" s="217" t="s">
        <v>5112</v>
      </c>
      <c r="G623" s="218" t="s">
        <v>166</v>
      </c>
      <c r="H623" s="219">
        <v>9.3800000000000008</v>
      </c>
      <c r="I623" s="220"/>
      <c r="J623" s="221">
        <f>ROUND(I623*H623,2)</f>
        <v>0</v>
      </c>
      <c r="K623" s="217" t="s">
        <v>19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0.0293</v>
      </c>
      <c r="R623" s="224">
        <f>Q623*H623</f>
        <v>0.27483400000000002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279</v>
      </c>
      <c r="AT623" s="226" t="s">
        <v>163</v>
      </c>
      <c r="AU623" s="226" t="s">
        <v>79</v>
      </c>
      <c r="AY623" s="20" t="s">
        <v>161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279</v>
      </c>
      <c r="BM623" s="226" t="s">
        <v>5113</v>
      </c>
    </row>
    <row r="624" s="13" customFormat="1">
      <c r="A624" s="13"/>
      <c r="B624" s="235"/>
      <c r="C624" s="236"/>
      <c r="D624" s="233" t="s">
        <v>178</v>
      </c>
      <c r="E624" s="237" t="s">
        <v>19</v>
      </c>
      <c r="F624" s="238" t="s">
        <v>5114</v>
      </c>
      <c r="G624" s="236"/>
      <c r="H624" s="239">
        <v>9.3800000000000008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178</v>
      </c>
      <c r="AU624" s="245" t="s">
        <v>79</v>
      </c>
      <c r="AV624" s="13" t="s">
        <v>79</v>
      </c>
      <c r="AW624" s="13" t="s">
        <v>31</v>
      </c>
      <c r="AX624" s="13" t="s">
        <v>77</v>
      </c>
      <c r="AY624" s="245" t="s">
        <v>161</v>
      </c>
    </row>
    <row r="625" s="2" customFormat="1" ht="24.15" customHeight="1">
      <c r="A625" s="41"/>
      <c r="B625" s="42"/>
      <c r="C625" s="215" t="s">
        <v>1501</v>
      </c>
      <c r="D625" s="215" t="s">
        <v>163</v>
      </c>
      <c r="E625" s="216" t="s">
        <v>1746</v>
      </c>
      <c r="F625" s="217" t="s">
        <v>1747</v>
      </c>
      <c r="G625" s="218" t="s">
        <v>166</v>
      </c>
      <c r="H625" s="219">
        <v>57.590000000000003</v>
      </c>
      <c r="I625" s="220"/>
      <c r="J625" s="221">
        <f>ROUND(I625*H625,2)</f>
        <v>0</v>
      </c>
      <c r="K625" s="217" t="s">
        <v>167</v>
      </c>
      <c r="L625" s="47"/>
      <c r="M625" s="222" t="s">
        <v>19</v>
      </c>
      <c r="N625" s="223" t="s">
        <v>40</v>
      </c>
      <c r="O625" s="87"/>
      <c r="P625" s="224">
        <f>O625*H625</f>
        <v>0</v>
      </c>
      <c r="Q625" s="224">
        <v>0.0040600000000000002</v>
      </c>
      <c r="R625" s="224">
        <f>Q625*H625</f>
        <v>0.23381540000000003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279</v>
      </c>
      <c r="AT625" s="226" t="s">
        <v>163</v>
      </c>
      <c r="AU625" s="226" t="s">
        <v>79</v>
      </c>
      <c r="AY625" s="20" t="s">
        <v>161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77</v>
      </c>
      <c r="BK625" s="227">
        <f>ROUND(I625*H625,2)</f>
        <v>0</v>
      </c>
      <c r="BL625" s="20" t="s">
        <v>279</v>
      </c>
      <c r="BM625" s="226" t="s">
        <v>5115</v>
      </c>
    </row>
    <row r="626" s="2" customFormat="1">
      <c r="A626" s="41"/>
      <c r="B626" s="42"/>
      <c r="C626" s="43"/>
      <c r="D626" s="228" t="s">
        <v>170</v>
      </c>
      <c r="E626" s="43"/>
      <c r="F626" s="229" t="s">
        <v>1749</v>
      </c>
      <c r="G626" s="43"/>
      <c r="H626" s="43"/>
      <c r="I626" s="230"/>
      <c r="J626" s="43"/>
      <c r="K626" s="43"/>
      <c r="L626" s="47"/>
      <c r="M626" s="231"/>
      <c r="N626" s="232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170</v>
      </c>
      <c r="AU626" s="20" t="s">
        <v>79</v>
      </c>
    </row>
    <row r="627" s="2" customFormat="1" ht="16.5" customHeight="1">
      <c r="A627" s="41"/>
      <c r="B627" s="42"/>
      <c r="C627" s="271" t="s">
        <v>1507</v>
      </c>
      <c r="D627" s="271" t="s">
        <v>715</v>
      </c>
      <c r="E627" s="272" t="s">
        <v>1768</v>
      </c>
      <c r="F627" s="273" t="s">
        <v>5116</v>
      </c>
      <c r="G627" s="274" t="s">
        <v>166</v>
      </c>
      <c r="H627" s="275">
        <v>57.590000000000003</v>
      </c>
      <c r="I627" s="276"/>
      <c r="J627" s="277">
        <f>ROUND(I627*H627,2)</f>
        <v>0</v>
      </c>
      <c r="K627" s="273" t="s">
        <v>19</v>
      </c>
      <c r="L627" s="278"/>
      <c r="M627" s="279" t="s">
        <v>19</v>
      </c>
      <c r="N627" s="280" t="s">
        <v>40</v>
      </c>
      <c r="O627" s="87"/>
      <c r="P627" s="224">
        <f>O627*H627</f>
        <v>0</v>
      </c>
      <c r="Q627" s="224">
        <v>0.0040000000000000001</v>
      </c>
      <c r="R627" s="224">
        <f>Q627*H627</f>
        <v>0.23036000000000001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406</v>
      </c>
      <c r="AT627" s="226" t="s">
        <v>715</v>
      </c>
      <c r="AU627" s="226" t="s">
        <v>79</v>
      </c>
      <c r="AY627" s="20" t="s">
        <v>161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77</v>
      </c>
      <c r="BK627" s="227">
        <f>ROUND(I627*H627,2)</f>
        <v>0</v>
      </c>
      <c r="BL627" s="20" t="s">
        <v>279</v>
      </c>
      <c r="BM627" s="226" t="s">
        <v>5117</v>
      </c>
    </row>
    <row r="628" s="14" customFormat="1">
      <c r="A628" s="14"/>
      <c r="B628" s="246"/>
      <c r="C628" s="247"/>
      <c r="D628" s="233" t="s">
        <v>178</v>
      </c>
      <c r="E628" s="248" t="s">
        <v>19</v>
      </c>
      <c r="F628" s="249" t="s">
        <v>286</v>
      </c>
      <c r="G628" s="247"/>
      <c r="H628" s="248" t="s">
        <v>19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178</v>
      </c>
      <c r="AU628" s="255" t="s">
        <v>79</v>
      </c>
      <c r="AV628" s="14" t="s">
        <v>77</v>
      </c>
      <c r="AW628" s="14" t="s">
        <v>31</v>
      </c>
      <c r="AX628" s="14" t="s">
        <v>69</v>
      </c>
      <c r="AY628" s="255" t="s">
        <v>161</v>
      </c>
    </row>
    <row r="629" s="13" customFormat="1">
      <c r="A629" s="13"/>
      <c r="B629" s="235"/>
      <c r="C629" s="236"/>
      <c r="D629" s="233" t="s">
        <v>178</v>
      </c>
      <c r="E629" s="237" t="s">
        <v>19</v>
      </c>
      <c r="F629" s="238" t="s">
        <v>5118</v>
      </c>
      <c r="G629" s="236"/>
      <c r="H629" s="239">
        <v>3.9900000000000002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178</v>
      </c>
      <c r="AU629" s="245" t="s">
        <v>79</v>
      </c>
      <c r="AV629" s="13" t="s">
        <v>79</v>
      </c>
      <c r="AW629" s="13" t="s">
        <v>31</v>
      </c>
      <c r="AX629" s="13" t="s">
        <v>69</v>
      </c>
      <c r="AY629" s="245" t="s">
        <v>161</v>
      </c>
    </row>
    <row r="630" s="14" customFormat="1">
      <c r="A630" s="14"/>
      <c r="B630" s="246"/>
      <c r="C630" s="247"/>
      <c r="D630" s="233" t="s">
        <v>178</v>
      </c>
      <c r="E630" s="248" t="s">
        <v>19</v>
      </c>
      <c r="F630" s="249" t="s">
        <v>305</v>
      </c>
      <c r="G630" s="247"/>
      <c r="H630" s="248" t="s">
        <v>19</v>
      </c>
      <c r="I630" s="250"/>
      <c r="J630" s="247"/>
      <c r="K630" s="247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178</v>
      </c>
      <c r="AU630" s="255" t="s">
        <v>79</v>
      </c>
      <c r="AV630" s="14" t="s">
        <v>77</v>
      </c>
      <c r="AW630" s="14" t="s">
        <v>31</v>
      </c>
      <c r="AX630" s="14" t="s">
        <v>69</v>
      </c>
      <c r="AY630" s="255" t="s">
        <v>161</v>
      </c>
    </row>
    <row r="631" s="13" customFormat="1">
      <c r="A631" s="13"/>
      <c r="B631" s="235"/>
      <c r="C631" s="236"/>
      <c r="D631" s="233" t="s">
        <v>178</v>
      </c>
      <c r="E631" s="237" t="s">
        <v>19</v>
      </c>
      <c r="F631" s="238" t="s">
        <v>5119</v>
      </c>
      <c r="G631" s="236"/>
      <c r="H631" s="239">
        <v>18.199999999999999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178</v>
      </c>
      <c r="AU631" s="245" t="s">
        <v>79</v>
      </c>
      <c r="AV631" s="13" t="s">
        <v>79</v>
      </c>
      <c r="AW631" s="13" t="s">
        <v>31</v>
      </c>
      <c r="AX631" s="13" t="s">
        <v>69</v>
      </c>
      <c r="AY631" s="245" t="s">
        <v>161</v>
      </c>
    </row>
    <row r="632" s="14" customFormat="1">
      <c r="A632" s="14"/>
      <c r="B632" s="246"/>
      <c r="C632" s="247"/>
      <c r="D632" s="233" t="s">
        <v>178</v>
      </c>
      <c r="E632" s="248" t="s">
        <v>19</v>
      </c>
      <c r="F632" s="249" t="s">
        <v>307</v>
      </c>
      <c r="G632" s="247"/>
      <c r="H632" s="248" t="s">
        <v>19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178</v>
      </c>
      <c r="AU632" s="255" t="s">
        <v>79</v>
      </c>
      <c r="AV632" s="14" t="s">
        <v>77</v>
      </c>
      <c r="AW632" s="14" t="s">
        <v>31</v>
      </c>
      <c r="AX632" s="14" t="s">
        <v>69</v>
      </c>
      <c r="AY632" s="255" t="s">
        <v>161</v>
      </c>
    </row>
    <row r="633" s="13" customFormat="1">
      <c r="A633" s="13"/>
      <c r="B633" s="235"/>
      <c r="C633" s="236"/>
      <c r="D633" s="233" t="s">
        <v>178</v>
      </c>
      <c r="E633" s="237" t="s">
        <v>19</v>
      </c>
      <c r="F633" s="238" t="s">
        <v>5120</v>
      </c>
      <c r="G633" s="236"/>
      <c r="H633" s="239">
        <v>17.699999999999999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178</v>
      </c>
      <c r="AU633" s="245" t="s">
        <v>79</v>
      </c>
      <c r="AV633" s="13" t="s">
        <v>79</v>
      </c>
      <c r="AW633" s="13" t="s">
        <v>31</v>
      </c>
      <c r="AX633" s="13" t="s">
        <v>69</v>
      </c>
      <c r="AY633" s="245" t="s">
        <v>161</v>
      </c>
    </row>
    <row r="634" s="14" customFormat="1">
      <c r="A634" s="14"/>
      <c r="B634" s="246"/>
      <c r="C634" s="247"/>
      <c r="D634" s="233" t="s">
        <v>178</v>
      </c>
      <c r="E634" s="248" t="s">
        <v>19</v>
      </c>
      <c r="F634" s="249" t="s">
        <v>309</v>
      </c>
      <c r="G634" s="247"/>
      <c r="H634" s="248" t="s">
        <v>19</v>
      </c>
      <c r="I634" s="250"/>
      <c r="J634" s="247"/>
      <c r="K634" s="247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178</v>
      </c>
      <c r="AU634" s="255" t="s">
        <v>79</v>
      </c>
      <c r="AV634" s="14" t="s">
        <v>77</v>
      </c>
      <c r="AW634" s="14" t="s">
        <v>31</v>
      </c>
      <c r="AX634" s="14" t="s">
        <v>69</v>
      </c>
      <c r="AY634" s="255" t="s">
        <v>161</v>
      </c>
    </row>
    <row r="635" s="13" customFormat="1">
      <c r="A635" s="13"/>
      <c r="B635" s="235"/>
      <c r="C635" s="236"/>
      <c r="D635" s="233" t="s">
        <v>178</v>
      </c>
      <c r="E635" s="237" t="s">
        <v>19</v>
      </c>
      <c r="F635" s="238" t="s">
        <v>5121</v>
      </c>
      <c r="G635" s="236"/>
      <c r="H635" s="239">
        <v>17.699999999999999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178</v>
      </c>
      <c r="AU635" s="245" t="s">
        <v>79</v>
      </c>
      <c r="AV635" s="13" t="s">
        <v>79</v>
      </c>
      <c r="AW635" s="13" t="s">
        <v>31</v>
      </c>
      <c r="AX635" s="13" t="s">
        <v>69</v>
      </c>
      <c r="AY635" s="245" t="s">
        <v>161</v>
      </c>
    </row>
    <row r="636" s="15" customFormat="1">
      <c r="A636" s="15"/>
      <c r="B636" s="256"/>
      <c r="C636" s="257"/>
      <c r="D636" s="233" t="s">
        <v>178</v>
      </c>
      <c r="E636" s="258" t="s">
        <v>19</v>
      </c>
      <c r="F636" s="259" t="s">
        <v>221</v>
      </c>
      <c r="G636" s="257"/>
      <c r="H636" s="260">
        <v>57.590000000000003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178</v>
      </c>
      <c r="AU636" s="266" t="s">
        <v>79</v>
      </c>
      <c r="AV636" s="15" t="s">
        <v>168</v>
      </c>
      <c r="AW636" s="15" t="s">
        <v>31</v>
      </c>
      <c r="AX636" s="15" t="s">
        <v>77</v>
      </c>
      <c r="AY636" s="266" t="s">
        <v>161</v>
      </c>
    </row>
    <row r="637" s="2" customFormat="1" ht="24.15" customHeight="1">
      <c r="A637" s="41"/>
      <c r="B637" s="42"/>
      <c r="C637" s="215" t="s">
        <v>1512</v>
      </c>
      <c r="D637" s="215" t="s">
        <v>163</v>
      </c>
      <c r="E637" s="216" t="s">
        <v>1668</v>
      </c>
      <c r="F637" s="217" t="s">
        <v>1669</v>
      </c>
      <c r="G637" s="218" t="s">
        <v>166</v>
      </c>
      <c r="H637" s="219">
        <v>28.978000000000002</v>
      </c>
      <c r="I637" s="220"/>
      <c r="J637" s="221">
        <f>ROUND(I637*H637,2)</f>
        <v>0</v>
      </c>
      <c r="K637" s="217" t="s">
        <v>19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0.012200000000000001</v>
      </c>
      <c r="R637" s="224">
        <f>Q637*H637</f>
        <v>0.35353160000000006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279</v>
      </c>
      <c r="AT637" s="226" t="s">
        <v>163</v>
      </c>
      <c r="AU637" s="226" t="s">
        <v>79</v>
      </c>
      <c r="AY637" s="20" t="s">
        <v>161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279</v>
      </c>
      <c r="BM637" s="226" t="s">
        <v>5122</v>
      </c>
    </row>
    <row r="638" s="2" customFormat="1">
      <c r="A638" s="41"/>
      <c r="B638" s="42"/>
      <c r="C638" s="43"/>
      <c r="D638" s="233" t="s">
        <v>176</v>
      </c>
      <c r="E638" s="43"/>
      <c r="F638" s="234" t="s">
        <v>1671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176</v>
      </c>
      <c r="AU638" s="20" t="s">
        <v>79</v>
      </c>
    </row>
    <row r="639" s="14" customFormat="1">
      <c r="A639" s="14"/>
      <c r="B639" s="246"/>
      <c r="C639" s="247"/>
      <c r="D639" s="233" t="s">
        <v>178</v>
      </c>
      <c r="E639" s="248" t="s">
        <v>19</v>
      </c>
      <c r="F639" s="249" t="s">
        <v>305</v>
      </c>
      <c r="G639" s="247"/>
      <c r="H639" s="248" t="s">
        <v>19</v>
      </c>
      <c r="I639" s="250"/>
      <c r="J639" s="247"/>
      <c r="K639" s="247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178</v>
      </c>
      <c r="AU639" s="255" t="s">
        <v>79</v>
      </c>
      <c r="AV639" s="14" t="s">
        <v>77</v>
      </c>
      <c r="AW639" s="14" t="s">
        <v>31</v>
      </c>
      <c r="AX639" s="14" t="s">
        <v>69</v>
      </c>
      <c r="AY639" s="255" t="s">
        <v>161</v>
      </c>
    </row>
    <row r="640" s="13" customFormat="1">
      <c r="A640" s="13"/>
      <c r="B640" s="235"/>
      <c r="C640" s="236"/>
      <c r="D640" s="233" t="s">
        <v>178</v>
      </c>
      <c r="E640" s="237" t="s">
        <v>19</v>
      </c>
      <c r="F640" s="238" t="s">
        <v>5123</v>
      </c>
      <c r="G640" s="236"/>
      <c r="H640" s="239">
        <v>8.25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178</v>
      </c>
      <c r="AU640" s="245" t="s">
        <v>79</v>
      </c>
      <c r="AV640" s="13" t="s">
        <v>79</v>
      </c>
      <c r="AW640" s="13" t="s">
        <v>31</v>
      </c>
      <c r="AX640" s="13" t="s">
        <v>69</v>
      </c>
      <c r="AY640" s="245" t="s">
        <v>161</v>
      </c>
    </row>
    <row r="641" s="14" customFormat="1">
      <c r="A641" s="14"/>
      <c r="B641" s="246"/>
      <c r="C641" s="247"/>
      <c r="D641" s="233" t="s">
        <v>178</v>
      </c>
      <c r="E641" s="248" t="s">
        <v>19</v>
      </c>
      <c r="F641" s="249" t="s">
        <v>307</v>
      </c>
      <c r="G641" s="247"/>
      <c r="H641" s="248" t="s">
        <v>19</v>
      </c>
      <c r="I641" s="250"/>
      <c r="J641" s="247"/>
      <c r="K641" s="247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178</v>
      </c>
      <c r="AU641" s="255" t="s">
        <v>79</v>
      </c>
      <c r="AV641" s="14" t="s">
        <v>77</v>
      </c>
      <c r="AW641" s="14" t="s">
        <v>31</v>
      </c>
      <c r="AX641" s="14" t="s">
        <v>69</v>
      </c>
      <c r="AY641" s="255" t="s">
        <v>161</v>
      </c>
    </row>
    <row r="642" s="13" customFormat="1">
      <c r="A642" s="13"/>
      <c r="B642" s="235"/>
      <c r="C642" s="236"/>
      <c r="D642" s="233" t="s">
        <v>178</v>
      </c>
      <c r="E642" s="237" t="s">
        <v>19</v>
      </c>
      <c r="F642" s="238" t="s">
        <v>5124</v>
      </c>
      <c r="G642" s="236"/>
      <c r="H642" s="239">
        <v>3.484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178</v>
      </c>
      <c r="AU642" s="245" t="s">
        <v>79</v>
      </c>
      <c r="AV642" s="13" t="s">
        <v>79</v>
      </c>
      <c r="AW642" s="13" t="s">
        <v>31</v>
      </c>
      <c r="AX642" s="13" t="s">
        <v>69</v>
      </c>
      <c r="AY642" s="245" t="s">
        <v>161</v>
      </c>
    </row>
    <row r="643" s="13" customFormat="1">
      <c r="A643" s="13"/>
      <c r="B643" s="235"/>
      <c r="C643" s="236"/>
      <c r="D643" s="233" t="s">
        <v>178</v>
      </c>
      <c r="E643" s="237" t="s">
        <v>19</v>
      </c>
      <c r="F643" s="238" t="s">
        <v>5125</v>
      </c>
      <c r="G643" s="236"/>
      <c r="H643" s="239">
        <v>8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178</v>
      </c>
      <c r="AU643" s="245" t="s">
        <v>79</v>
      </c>
      <c r="AV643" s="13" t="s">
        <v>79</v>
      </c>
      <c r="AW643" s="13" t="s">
        <v>31</v>
      </c>
      <c r="AX643" s="13" t="s">
        <v>69</v>
      </c>
      <c r="AY643" s="245" t="s">
        <v>161</v>
      </c>
    </row>
    <row r="644" s="14" customFormat="1">
      <c r="A644" s="14"/>
      <c r="B644" s="246"/>
      <c r="C644" s="247"/>
      <c r="D644" s="233" t="s">
        <v>178</v>
      </c>
      <c r="E644" s="248" t="s">
        <v>19</v>
      </c>
      <c r="F644" s="249" t="s">
        <v>309</v>
      </c>
      <c r="G644" s="247"/>
      <c r="H644" s="248" t="s">
        <v>19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178</v>
      </c>
      <c r="AU644" s="255" t="s">
        <v>79</v>
      </c>
      <c r="AV644" s="14" t="s">
        <v>77</v>
      </c>
      <c r="AW644" s="14" t="s">
        <v>31</v>
      </c>
      <c r="AX644" s="14" t="s">
        <v>69</v>
      </c>
      <c r="AY644" s="255" t="s">
        <v>161</v>
      </c>
    </row>
    <row r="645" s="13" customFormat="1">
      <c r="A645" s="13"/>
      <c r="B645" s="235"/>
      <c r="C645" s="236"/>
      <c r="D645" s="233" t="s">
        <v>178</v>
      </c>
      <c r="E645" s="237" t="s">
        <v>19</v>
      </c>
      <c r="F645" s="238" t="s">
        <v>5126</v>
      </c>
      <c r="G645" s="236"/>
      <c r="H645" s="239">
        <v>9.2439999999999998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178</v>
      </c>
      <c r="AU645" s="245" t="s">
        <v>79</v>
      </c>
      <c r="AV645" s="13" t="s">
        <v>79</v>
      </c>
      <c r="AW645" s="13" t="s">
        <v>31</v>
      </c>
      <c r="AX645" s="13" t="s">
        <v>69</v>
      </c>
      <c r="AY645" s="245" t="s">
        <v>161</v>
      </c>
    </row>
    <row r="646" s="15" customFormat="1">
      <c r="A646" s="15"/>
      <c r="B646" s="256"/>
      <c r="C646" s="257"/>
      <c r="D646" s="233" t="s">
        <v>178</v>
      </c>
      <c r="E646" s="258" t="s">
        <v>19</v>
      </c>
      <c r="F646" s="259" t="s">
        <v>221</v>
      </c>
      <c r="G646" s="257"/>
      <c r="H646" s="260">
        <v>28.978000000000002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178</v>
      </c>
      <c r="AU646" s="266" t="s">
        <v>79</v>
      </c>
      <c r="AV646" s="15" t="s">
        <v>168</v>
      </c>
      <c r="AW646" s="15" t="s">
        <v>31</v>
      </c>
      <c r="AX646" s="15" t="s">
        <v>77</v>
      </c>
      <c r="AY646" s="266" t="s">
        <v>161</v>
      </c>
    </row>
    <row r="647" s="2" customFormat="1" ht="37.8" customHeight="1">
      <c r="A647" s="41"/>
      <c r="B647" s="42"/>
      <c r="C647" s="215" t="s">
        <v>1518</v>
      </c>
      <c r="D647" s="215" t="s">
        <v>163</v>
      </c>
      <c r="E647" s="216" t="s">
        <v>1776</v>
      </c>
      <c r="F647" s="217" t="s">
        <v>1777</v>
      </c>
      <c r="G647" s="218" t="s">
        <v>214</v>
      </c>
      <c r="H647" s="219">
        <v>1.2589999999999999</v>
      </c>
      <c r="I647" s="220"/>
      <c r="J647" s="221">
        <f>ROUND(I647*H647,2)</f>
        <v>0</v>
      </c>
      <c r="K647" s="217" t="s">
        <v>167</v>
      </c>
      <c r="L647" s="47"/>
      <c r="M647" s="222" t="s">
        <v>19</v>
      </c>
      <c r="N647" s="223" t="s">
        <v>40</v>
      </c>
      <c r="O647" s="87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279</v>
      </c>
      <c r="AT647" s="226" t="s">
        <v>163</v>
      </c>
      <c r="AU647" s="226" t="s">
        <v>79</v>
      </c>
      <c r="AY647" s="20" t="s">
        <v>161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77</v>
      </c>
      <c r="BK647" s="227">
        <f>ROUND(I647*H647,2)</f>
        <v>0</v>
      </c>
      <c r="BL647" s="20" t="s">
        <v>279</v>
      </c>
      <c r="BM647" s="226" t="s">
        <v>5127</v>
      </c>
    </row>
    <row r="648" s="2" customFormat="1">
      <c r="A648" s="41"/>
      <c r="B648" s="42"/>
      <c r="C648" s="43"/>
      <c r="D648" s="228" t="s">
        <v>170</v>
      </c>
      <c r="E648" s="43"/>
      <c r="F648" s="229" t="s">
        <v>1779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170</v>
      </c>
      <c r="AU648" s="20" t="s">
        <v>79</v>
      </c>
    </row>
    <row r="649" s="12" customFormat="1" ht="22.8" customHeight="1">
      <c r="A649" s="12"/>
      <c r="B649" s="199"/>
      <c r="C649" s="200"/>
      <c r="D649" s="201" t="s">
        <v>68</v>
      </c>
      <c r="E649" s="213" t="s">
        <v>1780</v>
      </c>
      <c r="F649" s="213" t="s">
        <v>1781</v>
      </c>
      <c r="G649" s="200"/>
      <c r="H649" s="200"/>
      <c r="I649" s="203"/>
      <c r="J649" s="214">
        <f>BK649</f>
        <v>0</v>
      </c>
      <c r="K649" s="200"/>
      <c r="L649" s="205"/>
      <c r="M649" s="206"/>
      <c r="N649" s="207"/>
      <c r="O649" s="207"/>
      <c r="P649" s="208">
        <f>SUM(P650:P658)</f>
        <v>0</v>
      </c>
      <c r="Q649" s="207"/>
      <c r="R649" s="208">
        <f>SUM(R650:R658)</f>
        <v>0.098510999999999987</v>
      </c>
      <c r="S649" s="207"/>
      <c r="T649" s="209">
        <f>SUM(T650:T658)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79</v>
      </c>
      <c r="AT649" s="211" t="s">
        <v>68</v>
      </c>
      <c r="AU649" s="211" t="s">
        <v>77</v>
      </c>
      <c r="AY649" s="210" t="s">
        <v>161</v>
      </c>
      <c r="BK649" s="212">
        <f>SUM(BK650:BK658)</f>
        <v>0</v>
      </c>
    </row>
    <row r="650" s="2" customFormat="1" ht="24.15" customHeight="1">
      <c r="A650" s="41"/>
      <c r="B650" s="42"/>
      <c r="C650" s="215" t="s">
        <v>1524</v>
      </c>
      <c r="D650" s="215" t="s">
        <v>163</v>
      </c>
      <c r="E650" s="216" t="s">
        <v>5128</v>
      </c>
      <c r="F650" s="217" t="s">
        <v>5129</v>
      </c>
      <c r="G650" s="218" t="s">
        <v>189</v>
      </c>
      <c r="H650" s="219">
        <v>8.9000000000000004</v>
      </c>
      <c r="I650" s="220"/>
      <c r="J650" s="221">
        <f>ROUND(I650*H650,2)</f>
        <v>0</v>
      </c>
      <c r="K650" s="217" t="s">
        <v>167</v>
      </c>
      <c r="L650" s="47"/>
      <c r="M650" s="222" t="s">
        <v>19</v>
      </c>
      <c r="N650" s="223" t="s">
        <v>40</v>
      </c>
      <c r="O650" s="87"/>
      <c r="P650" s="224">
        <f>O650*H650</f>
        <v>0</v>
      </c>
      <c r="Q650" s="224">
        <v>0.00479</v>
      </c>
      <c r="R650" s="224">
        <f>Q650*H650</f>
        <v>0.042631000000000002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279</v>
      </c>
      <c r="AT650" s="226" t="s">
        <v>163</v>
      </c>
      <c r="AU650" s="226" t="s">
        <v>79</v>
      </c>
      <c r="AY650" s="20" t="s">
        <v>161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77</v>
      </c>
      <c r="BK650" s="227">
        <f>ROUND(I650*H650,2)</f>
        <v>0</v>
      </c>
      <c r="BL650" s="20" t="s">
        <v>279</v>
      </c>
      <c r="BM650" s="226" t="s">
        <v>5130</v>
      </c>
    </row>
    <row r="651" s="2" customFormat="1">
      <c r="A651" s="41"/>
      <c r="B651" s="42"/>
      <c r="C651" s="43"/>
      <c r="D651" s="228" t="s">
        <v>170</v>
      </c>
      <c r="E651" s="43"/>
      <c r="F651" s="229" t="s">
        <v>5131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170</v>
      </c>
      <c r="AU651" s="20" t="s">
        <v>79</v>
      </c>
    </row>
    <row r="652" s="13" customFormat="1">
      <c r="A652" s="13"/>
      <c r="B652" s="235"/>
      <c r="C652" s="236"/>
      <c r="D652" s="233" t="s">
        <v>178</v>
      </c>
      <c r="E652" s="237" t="s">
        <v>19</v>
      </c>
      <c r="F652" s="238" t="s">
        <v>5132</v>
      </c>
      <c r="G652" s="236"/>
      <c r="H652" s="239">
        <v>8.9000000000000004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178</v>
      </c>
      <c r="AU652" s="245" t="s">
        <v>79</v>
      </c>
      <c r="AV652" s="13" t="s">
        <v>79</v>
      </c>
      <c r="AW652" s="13" t="s">
        <v>31</v>
      </c>
      <c r="AX652" s="13" t="s">
        <v>77</v>
      </c>
      <c r="AY652" s="245" t="s">
        <v>161</v>
      </c>
    </row>
    <row r="653" s="2" customFormat="1" ht="21.75" customHeight="1">
      <c r="A653" s="41"/>
      <c r="B653" s="42"/>
      <c r="C653" s="215" t="s">
        <v>1529</v>
      </c>
      <c r="D653" s="215" t="s">
        <v>163</v>
      </c>
      <c r="E653" s="216" t="s">
        <v>5133</v>
      </c>
      <c r="F653" s="217" t="s">
        <v>5134</v>
      </c>
      <c r="G653" s="218" t="s">
        <v>189</v>
      </c>
      <c r="H653" s="219">
        <v>23.699999999999999</v>
      </c>
      <c r="I653" s="220"/>
      <c r="J653" s="221">
        <f>ROUND(I653*H653,2)</f>
        <v>0</v>
      </c>
      <c r="K653" s="217" t="s">
        <v>19</v>
      </c>
      <c r="L653" s="47"/>
      <c r="M653" s="222" t="s">
        <v>19</v>
      </c>
      <c r="N653" s="223" t="s">
        <v>40</v>
      </c>
      <c r="O653" s="87"/>
      <c r="P653" s="224">
        <f>O653*H653</f>
        <v>0</v>
      </c>
      <c r="Q653" s="224">
        <v>0.0022000000000000001</v>
      </c>
      <c r="R653" s="224">
        <f>Q653*H653</f>
        <v>0.052139999999999999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279</v>
      </c>
      <c r="AT653" s="226" t="s">
        <v>163</v>
      </c>
      <c r="AU653" s="226" t="s">
        <v>79</v>
      </c>
      <c r="AY653" s="20" t="s">
        <v>161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77</v>
      </c>
      <c r="BK653" s="227">
        <f>ROUND(I653*H653,2)</f>
        <v>0</v>
      </c>
      <c r="BL653" s="20" t="s">
        <v>279</v>
      </c>
      <c r="BM653" s="226" t="s">
        <v>5135</v>
      </c>
    </row>
    <row r="654" s="13" customFormat="1">
      <c r="A654" s="13"/>
      <c r="B654" s="235"/>
      <c r="C654" s="236"/>
      <c r="D654" s="233" t="s">
        <v>178</v>
      </c>
      <c r="E654" s="237" t="s">
        <v>19</v>
      </c>
      <c r="F654" s="238" t="s">
        <v>5136</v>
      </c>
      <c r="G654" s="236"/>
      <c r="H654" s="239">
        <v>23.699999999999999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178</v>
      </c>
      <c r="AU654" s="245" t="s">
        <v>79</v>
      </c>
      <c r="AV654" s="13" t="s">
        <v>79</v>
      </c>
      <c r="AW654" s="13" t="s">
        <v>31</v>
      </c>
      <c r="AX654" s="13" t="s">
        <v>77</v>
      </c>
      <c r="AY654" s="245" t="s">
        <v>161</v>
      </c>
    </row>
    <row r="655" s="2" customFormat="1" ht="24.15" customHeight="1">
      <c r="A655" s="41"/>
      <c r="B655" s="42"/>
      <c r="C655" s="215" t="s">
        <v>1536</v>
      </c>
      <c r="D655" s="215" t="s">
        <v>163</v>
      </c>
      <c r="E655" s="216" t="s">
        <v>1812</v>
      </c>
      <c r="F655" s="217" t="s">
        <v>1813</v>
      </c>
      <c r="G655" s="218" t="s">
        <v>1476</v>
      </c>
      <c r="H655" s="219">
        <v>1</v>
      </c>
      <c r="I655" s="220"/>
      <c r="J655" s="221">
        <f>ROUND(I655*H655,2)</f>
        <v>0</v>
      </c>
      <c r="K655" s="217" t="s">
        <v>19</v>
      </c>
      <c r="L655" s="47"/>
      <c r="M655" s="222" t="s">
        <v>19</v>
      </c>
      <c r="N655" s="223" t="s">
        <v>40</v>
      </c>
      <c r="O655" s="87"/>
      <c r="P655" s="224">
        <f>O655*H655</f>
        <v>0</v>
      </c>
      <c r="Q655" s="224">
        <v>0.0037399999999999998</v>
      </c>
      <c r="R655" s="224">
        <f>Q655*H655</f>
        <v>0.0037399999999999998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279</v>
      </c>
      <c r="AT655" s="226" t="s">
        <v>163</v>
      </c>
      <c r="AU655" s="226" t="s">
        <v>79</v>
      </c>
      <c r="AY655" s="20" t="s">
        <v>161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279</v>
      </c>
      <c r="BM655" s="226" t="s">
        <v>5137</v>
      </c>
    </row>
    <row r="656" s="2" customFormat="1">
      <c r="A656" s="41"/>
      <c r="B656" s="42"/>
      <c r="C656" s="43"/>
      <c r="D656" s="233" t="s">
        <v>176</v>
      </c>
      <c r="E656" s="43"/>
      <c r="F656" s="234" t="s">
        <v>1815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176</v>
      </c>
      <c r="AU656" s="20" t="s">
        <v>79</v>
      </c>
    </row>
    <row r="657" s="2" customFormat="1" ht="24.15" customHeight="1">
      <c r="A657" s="41"/>
      <c r="B657" s="42"/>
      <c r="C657" s="215" t="s">
        <v>1542</v>
      </c>
      <c r="D657" s="215" t="s">
        <v>163</v>
      </c>
      <c r="E657" s="216" t="s">
        <v>1817</v>
      </c>
      <c r="F657" s="217" t="s">
        <v>1818</v>
      </c>
      <c r="G657" s="218" t="s">
        <v>214</v>
      </c>
      <c r="H657" s="219">
        <v>0.099000000000000005</v>
      </c>
      <c r="I657" s="220"/>
      <c r="J657" s="221">
        <f>ROUND(I657*H657,2)</f>
        <v>0</v>
      </c>
      <c r="K657" s="217" t="s">
        <v>167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279</v>
      </c>
      <c r="AT657" s="226" t="s">
        <v>163</v>
      </c>
      <c r="AU657" s="226" t="s">
        <v>79</v>
      </c>
      <c r="AY657" s="20" t="s">
        <v>161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279</v>
      </c>
      <c r="BM657" s="226" t="s">
        <v>5138</v>
      </c>
    </row>
    <row r="658" s="2" customFormat="1">
      <c r="A658" s="41"/>
      <c r="B658" s="42"/>
      <c r="C658" s="43"/>
      <c r="D658" s="228" t="s">
        <v>170</v>
      </c>
      <c r="E658" s="43"/>
      <c r="F658" s="229" t="s">
        <v>1820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170</v>
      </c>
      <c r="AU658" s="20" t="s">
        <v>79</v>
      </c>
    </row>
    <row r="659" s="12" customFormat="1" ht="22.8" customHeight="1">
      <c r="A659" s="12"/>
      <c r="B659" s="199"/>
      <c r="C659" s="200"/>
      <c r="D659" s="201" t="s">
        <v>68</v>
      </c>
      <c r="E659" s="213" t="s">
        <v>559</v>
      </c>
      <c r="F659" s="213" t="s">
        <v>560</v>
      </c>
      <c r="G659" s="200"/>
      <c r="H659" s="200"/>
      <c r="I659" s="203"/>
      <c r="J659" s="214">
        <f>BK659</f>
        <v>0</v>
      </c>
      <c r="K659" s="200"/>
      <c r="L659" s="205"/>
      <c r="M659" s="206"/>
      <c r="N659" s="207"/>
      <c r="O659" s="207"/>
      <c r="P659" s="208">
        <f>SUM(P660:P669)</f>
        <v>0</v>
      </c>
      <c r="Q659" s="207"/>
      <c r="R659" s="208">
        <f>SUM(R660:R669)</f>
        <v>0.0561638</v>
      </c>
      <c r="S659" s="207"/>
      <c r="T659" s="209">
        <f>SUM(T660:T669)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0" t="s">
        <v>79</v>
      </c>
      <c r="AT659" s="211" t="s">
        <v>68</v>
      </c>
      <c r="AU659" s="211" t="s">
        <v>77</v>
      </c>
      <c r="AY659" s="210" t="s">
        <v>161</v>
      </c>
      <c r="BK659" s="212">
        <f>SUM(BK660:BK669)</f>
        <v>0</v>
      </c>
    </row>
    <row r="660" s="2" customFormat="1" ht="24.15" customHeight="1">
      <c r="A660" s="41"/>
      <c r="B660" s="42"/>
      <c r="C660" s="215" t="s">
        <v>1545</v>
      </c>
      <c r="D660" s="215" t="s">
        <v>163</v>
      </c>
      <c r="E660" s="216" t="s">
        <v>5139</v>
      </c>
      <c r="F660" s="217" t="s">
        <v>5140</v>
      </c>
      <c r="G660" s="218" t="s">
        <v>166</v>
      </c>
      <c r="H660" s="219">
        <v>0.753</v>
      </c>
      <c r="I660" s="220"/>
      <c r="J660" s="221">
        <f>ROUND(I660*H660,2)</f>
        <v>0</v>
      </c>
      <c r="K660" s="217" t="s">
        <v>167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0.054600000000000003</v>
      </c>
      <c r="R660" s="224">
        <f>Q660*H660</f>
        <v>0.041113799999999999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279</v>
      </c>
      <c r="AT660" s="226" t="s">
        <v>163</v>
      </c>
      <c r="AU660" s="226" t="s">
        <v>79</v>
      </c>
      <c r="AY660" s="20" t="s">
        <v>161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279</v>
      </c>
      <c r="BM660" s="226" t="s">
        <v>5141</v>
      </c>
    </row>
    <row r="661" s="2" customFormat="1">
      <c r="A661" s="41"/>
      <c r="B661" s="42"/>
      <c r="C661" s="43"/>
      <c r="D661" s="228" t="s">
        <v>170</v>
      </c>
      <c r="E661" s="43"/>
      <c r="F661" s="229" t="s">
        <v>5142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170</v>
      </c>
      <c r="AU661" s="20" t="s">
        <v>79</v>
      </c>
    </row>
    <row r="662" s="13" customFormat="1">
      <c r="A662" s="13"/>
      <c r="B662" s="235"/>
      <c r="C662" s="236"/>
      <c r="D662" s="233" t="s">
        <v>178</v>
      </c>
      <c r="E662" s="237" t="s">
        <v>19</v>
      </c>
      <c r="F662" s="238" t="s">
        <v>5143</v>
      </c>
      <c r="G662" s="236"/>
      <c r="H662" s="239">
        <v>0.753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178</v>
      </c>
      <c r="AU662" s="245" t="s">
        <v>79</v>
      </c>
      <c r="AV662" s="13" t="s">
        <v>79</v>
      </c>
      <c r="AW662" s="13" t="s">
        <v>31</v>
      </c>
      <c r="AX662" s="13" t="s">
        <v>77</v>
      </c>
      <c r="AY662" s="245" t="s">
        <v>161</v>
      </c>
    </row>
    <row r="663" s="2" customFormat="1" ht="21.75" customHeight="1">
      <c r="A663" s="41"/>
      <c r="B663" s="42"/>
      <c r="C663" s="215" t="s">
        <v>1548</v>
      </c>
      <c r="D663" s="215" t="s">
        <v>163</v>
      </c>
      <c r="E663" s="216" t="s">
        <v>1852</v>
      </c>
      <c r="F663" s="217" t="s">
        <v>1853</v>
      </c>
      <c r="G663" s="218" t="s">
        <v>189</v>
      </c>
      <c r="H663" s="219">
        <v>2</v>
      </c>
      <c r="I663" s="220"/>
      <c r="J663" s="221">
        <f>ROUND(I663*H663,2)</f>
        <v>0</v>
      </c>
      <c r="K663" s="217" t="s">
        <v>167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279</v>
      </c>
      <c r="AT663" s="226" t="s">
        <v>163</v>
      </c>
      <c r="AU663" s="226" t="s">
        <v>79</v>
      </c>
      <c r="AY663" s="20" t="s">
        <v>161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279</v>
      </c>
      <c r="BM663" s="226" t="s">
        <v>5144</v>
      </c>
    </row>
    <row r="664" s="2" customFormat="1">
      <c r="A664" s="41"/>
      <c r="B664" s="42"/>
      <c r="C664" s="43"/>
      <c r="D664" s="228" t="s">
        <v>170</v>
      </c>
      <c r="E664" s="43"/>
      <c r="F664" s="229" t="s">
        <v>1855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170</v>
      </c>
      <c r="AU664" s="20" t="s">
        <v>79</v>
      </c>
    </row>
    <row r="665" s="13" customFormat="1">
      <c r="A665" s="13"/>
      <c r="B665" s="235"/>
      <c r="C665" s="236"/>
      <c r="D665" s="233" t="s">
        <v>178</v>
      </c>
      <c r="E665" s="237" t="s">
        <v>19</v>
      </c>
      <c r="F665" s="238" t="s">
        <v>5145</v>
      </c>
      <c r="G665" s="236"/>
      <c r="H665" s="239">
        <v>2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178</v>
      </c>
      <c r="AU665" s="245" t="s">
        <v>79</v>
      </c>
      <c r="AV665" s="13" t="s">
        <v>79</v>
      </c>
      <c r="AW665" s="13" t="s">
        <v>31</v>
      </c>
      <c r="AX665" s="13" t="s">
        <v>77</v>
      </c>
      <c r="AY665" s="245" t="s">
        <v>161</v>
      </c>
    </row>
    <row r="666" s="2" customFormat="1" ht="16.5" customHeight="1">
      <c r="A666" s="41"/>
      <c r="B666" s="42"/>
      <c r="C666" s="271" t="s">
        <v>1554</v>
      </c>
      <c r="D666" s="271" t="s">
        <v>715</v>
      </c>
      <c r="E666" s="272" t="s">
        <v>1862</v>
      </c>
      <c r="F666" s="273" t="s">
        <v>1863</v>
      </c>
      <c r="G666" s="274" t="s">
        <v>189</v>
      </c>
      <c r="H666" s="275">
        <v>2.1499999999999999</v>
      </c>
      <c r="I666" s="276"/>
      <c r="J666" s="277">
        <f>ROUND(I666*H666,2)</f>
        <v>0</v>
      </c>
      <c r="K666" s="273" t="s">
        <v>167</v>
      </c>
      <c r="L666" s="278"/>
      <c r="M666" s="279" t="s">
        <v>19</v>
      </c>
      <c r="N666" s="280" t="s">
        <v>40</v>
      </c>
      <c r="O666" s="87"/>
      <c r="P666" s="224">
        <f>O666*H666</f>
        <v>0</v>
      </c>
      <c r="Q666" s="224">
        <v>0.0070000000000000001</v>
      </c>
      <c r="R666" s="224">
        <f>Q666*H666</f>
        <v>0.015049999999999999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406</v>
      </c>
      <c r="AT666" s="226" t="s">
        <v>715</v>
      </c>
      <c r="AU666" s="226" t="s">
        <v>79</v>
      </c>
      <c r="AY666" s="20" t="s">
        <v>161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279</v>
      </c>
      <c r="BM666" s="226" t="s">
        <v>5146</v>
      </c>
    </row>
    <row r="667" s="13" customFormat="1">
      <c r="A667" s="13"/>
      <c r="B667" s="235"/>
      <c r="C667" s="236"/>
      <c r="D667" s="233" t="s">
        <v>178</v>
      </c>
      <c r="E667" s="237" t="s">
        <v>19</v>
      </c>
      <c r="F667" s="238" t="s">
        <v>5147</v>
      </c>
      <c r="G667" s="236"/>
      <c r="H667" s="239">
        <v>2.1499999999999999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178</v>
      </c>
      <c r="AU667" s="245" t="s">
        <v>79</v>
      </c>
      <c r="AV667" s="13" t="s">
        <v>79</v>
      </c>
      <c r="AW667" s="13" t="s">
        <v>31</v>
      </c>
      <c r="AX667" s="13" t="s">
        <v>77</v>
      </c>
      <c r="AY667" s="245" t="s">
        <v>161</v>
      </c>
    </row>
    <row r="668" s="2" customFormat="1" ht="24.15" customHeight="1">
      <c r="A668" s="41"/>
      <c r="B668" s="42"/>
      <c r="C668" s="215" t="s">
        <v>1557</v>
      </c>
      <c r="D668" s="215" t="s">
        <v>163</v>
      </c>
      <c r="E668" s="216" t="s">
        <v>1902</v>
      </c>
      <c r="F668" s="217" t="s">
        <v>1903</v>
      </c>
      <c r="G668" s="218" t="s">
        <v>214</v>
      </c>
      <c r="H668" s="219">
        <v>0.056000000000000001</v>
      </c>
      <c r="I668" s="220"/>
      <c r="J668" s="221">
        <f>ROUND(I668*H668,2)</f>
        <v>0</v>
      </c>
      <c r="K668" s="217" t="s">
        <v>167</v>
      </c>
      <c r="L668" s="47"/>
      <c r="M668" s="222" t="s">
        <v>19</v>
      </c>
      <c r="N668" s="223" t="s">
        <v>40</v>
      </c>
      <c r="O668" s="87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6" t="s">
        <v>279</v>
      </c>
      <c r="AT668" s="226" t="s">
        <v>163</v>
      </c>
      <c r="AU668" s="226" t="s">
        <v>79</v>
      </c>
      <c r="AY668" s="20" t="s">
        <v>161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0" t="s">
        <v>77</v>
      </c>
      <c r="BK668" s="227">
        <f>ROUND(I668*H668,2)</f>
        <v>0</v>
      </c>
      <c r="BL668" s="20" t="s">
        <v>279</v>
      </c>
      <c r="BM668" s="226" t="s">
        <v>5148</v>
      </c>
    </row>
    <row r="669" s="2" customFormat="1">
      <c r="A669" s="41"/>
      <c r="B669" s="42"/>
      <c r="C669" s="43"/>
      <c r="D669" s="228" t="s">
        <v>170</v>
      </c>
      <c r="E669" s="43"/>
      <c r="F669" s="229" t="s">
        <v>1905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170</v>
      </c>
      <c r="AU669" s="20" t="s">
        <v>79</v>
      </c>
    </row>
    <row r="670" s="12" customFormat="1" ht="22.8" customHeight="1">
      <c r="A670" s="12"/>
      <c r="B670" s="199"/>
      <c r="C670" s="200"/>
      <c r="D670" s="201" t="s">
        <v>68</v>
      </c>
      <c r="E670" s="213" t="s">
        <v>1906</v>
      </c>
      <c r="F670" s="213" t="s">
        <v>1907</v>
      </c>
      <c r="G670" s="200"/>
      <c r="H670" s="200"/>
      <c r="I670" s="203"/>
      <c r="J670" s="214">
        <f>BK670</f>
        <v>0</v>
      </c>
      <c r="K670" s="200"/>
      <c r="L670" s="205"/>
      <c r="M670" s="206"/>
      <c r="N670" s="207"/>
      <c r="O670" s="207"/>
      <c r="P670" s="208">
        <f>SUM(P671:P756)</f>
        <v>0</v>
      </c>
      <c r="Q670" s="207"/>
      <c r="R670" s="208">
        <f>SUM(R671:R756)</f>
        <v>1.6110671700000001</v>
      </c>
      <c r="S670" s="207"/>
      <c r="T670" s="209">
        <f>SUM(T671:T756)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0" t="s">
        <v>79</v>
      </c>
      <c r="AT670" s="211" t="s">
        <v>68</v>
      </c>
      <c r="AU670" s="211" t="s">
        <v>77</v>
      </c>
      <c r="AY670" s="210" t="s">
        <v>161</v>
      </c>
      <c r="BK670" s="212">
        <f>SUM(BK671:BK756)</f>
        <v>0</v>
      </c>
    </row>
    <row r="671" s="2" customFormat="1" ht="24.15" customHeight="1">
      <c r="A671" s="41"/>
      <c r="B671" s="42"/>
      <c r="C671" s="215" t="s">
        <v>1561</v>
      </c>
      <c r="D671" s="215" t="s">
        <v>163</v>
      </c>
      <c r="E671" s="216" t="s">
        <v>1917</v>
      </c>
      <c r="F671" s="217" t="s">
        <v>1918</v>
      </c>
      <c r="G671" s="218" t="s">
        <v>166</v>
      </c>
      <c r="H671" s="219">
        <v>8.6980000000000004</v>
      </c>
      <c r="I671" s="220"/>
      <c r="J671" s="221">
        <f>ROUND(I671*H671,2)</f>
        <v>0</v>
      </c>
      <c r="K671" s="217" t="s">
        <v>167</v>
      </c>
      <c r="L671" s="47"/>
      <c r="M671" s="222" t="s">
        <v>19</v>
      </c>
      <c r="N671" s="223" t="s">
        <v>40</v>
      </c>
      <c r="O671" s="87"/>
      <c r="P671" s="224">
        <f>O671*H671</f>
        <v>0</v>
      </c>
      <c r="Q671" s="224">
        <v>0.00023000000000000001</v>
      </c>
      <c r="R671" s="224">
        <f>Q671*H671</f>
        <v>0.0020005400000000003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279</v>
      </c>
      <c r="AT671" s="226" t="s">
        <v>163</v>
      </c>
      <c r="AU671" s="226" t="s">
        <v>79</v>
      </c>
      <c r="AY671" s="20" t="s">
        <v>161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279</v>
      </c>
      <c r="BM671" s="226" t="s">
        <v>5149</v>
      </c>
    </row>
    <row r="672" s="2" customFormat="1">
      <c r="A672" s="41"/>
      <c r="B672" s="42"/>
      <c r="C672" s="43"/>
      <c r="D672" s="228" t="s">
        <v>170</v>
      </c>
      <c r="E672" s="43"/>
      <c r="F672" s="229" t="s">
        <v>1920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170</v>
      </c>
      <c r="AU672" s="20" t="s">
        <v>79</v>
      </c>
    </row>
    <row r="673" s="14" customFormat="1">
      <c r="A673" s="14"/>
      <c r="B673" s="246"/>
      <c r="C673" s="247"/>
      <c r="D673" s="233" t="s">
        <v>178</v>
      </c>
      <c r="E673" s="248" t="s">
        <v>19</v>
      </c>
      <c r="F673" s="249" t="s">
        <v>1913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178</v>
      </c>
      <c r="AU673" s="255" t="s">
        <v>79</v>
      </c>
      <c r="AV673" s="14" t="s">
        <v>77</v>
      </c>
      <c r="AW673" s="14" t="s">
        <v>31</v>
      </c>
      <c r="AX673" s="14" t="s">
        <v>69</v>
      </c>
      <c r="AY673" s="255" t="s">
        <v>161</v>
      </c>
    </row>
    <row r="674" s="13" customFormat="1">
      <c r="A674" s="13"/>
      <c r="B674" s="235"/>
      <c r="C674" s="236"/>
      <c r="D674" s="233" t="s">
        <v>178</v>
      </c>
      <c r="E674" s="237" t="s">
        <v>19</v>
      </c>
      <c r="F674" s="238" t="s">
        <v>5150</v>
      </c>
      <c r="G674" s="236"/>
      <c r="H674" s="239">
        <v>8.6980000000000004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178</v>
      </c>
      <c r="AU674" s="245" t="s">
        <v>79</v>
      </c>
      <c r="AV674" s="13" t="s">
        <v>79</v>
      </c>
      <c r="AW674" s="13" t="s">
        <v>31</v>
      </c>
      <c r="AX674" s="13" t="s">
        <v>69</v>
      </c>
      <c r="AY674" s="245" t="s">
        <v>161</v>
      </c>
    </row>
    <row r="675" s="15" customFormat="1">
      <c r="A675" s="15"/>
      <c r="B675" s="256"/>
      <c r="C675" s="257"/>
      <c r="D675" s="233" t="s">
        <v>178</v>
      </c>
      <c r="E675" s="258" t="s">
        <v>19</v>
      </c>
      <c r="F675" s="259" t="s">
        <v>221</v>
      </c>
      <c r="G675" s="257"/>
      <c r="H675" s="260">
        <v>8.6980000000000004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178</v>
      </c>
      <c r="AU675" s="266" t="s">
        <v>79</v>
      </c>
      <c r="AV675" s="15" t="s">
        <v>168</v>
      </c>
      <c r="AW675" s="15" t="s">
        <v>31</v>
      </c>
      <c r="AX675" s="15" t="s">
        <v>77</v>
      </c>
      <c r="AY675" s="266" t="s">
        <v>161</v>
      </c>
    </row>
    <row r="676" s="2" customFormat="1" ht="24.15" customHeight="1">
      <c r="A676" s="41"/>
      <c r="B676" s="42"/>
      <c r="C676" s="271" t="s">
        <v>1563</v>
      </c>
      <c r="D676" s="271" t="s">
        <v>715</v>
      </c>
      <c r="E676" s="272" t="s">
        <v>1942</v>
      </c>
      <c r="F676" s="273" t="s">
        <v>5151</v>
      </c>
      <c r="G676" s="274" t="s">
        <v>166</v>
      </c>
      <c r="H676" s="275">
        <v>8.6980000000000004</v>
      </c>
      <c r="I676" s="276"/>
      <c r="J676" s="277">
        <f>ROUND(I676*H676,2)</f>
        <v>0</v>
      </c>
      <c r="K676" s="273" t="s">
        <v>19</v>
      </c>
      <c r="L676" s="278"/>
      <c r="M676" s="279" t="s">
        <v>19</v>
      </c>
      <c r="N676" s="280" t="s">
        <v>40</v>
      </c>
      <c r="O676" s="87"/>
      <c r="P676" s="224">
        <f>O676*H676</f>
        <v>0</v>
      </c>
      <c r="Q676" s="224">
        <v>0.029999999999999999</v>
      </c>
      <c r="R676" s="224">
        <f>Q676*H676</f>
        <v>0.26094000000000001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406</v>
      </c>
      <c r="AT676" s="226" t="s">
        <v>715</v>
      </c>
      <c r="AU676" s="226" t="s">
        <v>79</v>
      </c>
      <c r="AY676" s="20" t="s">
        <v>161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77</v>
      </c>
      <c r="BK676" s="227">
        <f>ROUND(I676*H676,2)</f>
        <v>0</v>
      </c>
      <c r="BL676" s="20" t="s">
        <v>279</v>
      </c>
      <c r="BM676" s="226" t="s">
        <v>5152</v>
      </c>
    </row>
    <row r="677" s="2" customFormat="1">
      <c r="A677" s="41"/>
      <c r="B677" s="42"/>
      <c r="C677" s="43"/>
      <c r="D677" s="233" t="s">
        <v>176</v>
      </c>
      <c r="E677" s="43"/>
      <c r="F677" s="234" t="s">
        <v>5153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176</v>
      </c>
      <c r="AU677" s="20" t="s">
        <v>79</v>
      </c>
    </row>
    <row r="678" s="13" customFormat="1">
      <c r="A678" s="13"/>
      <c r="B678" s="235"/>
      <c r="C678" s="236"/>
      <c r="D678" s="233" t="s">
        <v>178</v>
      </c>
      <c r="E678" s="237" t="s">
        <v>19</v>
      </c>
      <c r="F678" s="238" t="s">
        <v>5154</v>
      </c>
      <c r="G678" s="236"/>
      <c r="H678" s="239">
        <v>8.6980000000000004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178</v>
      </c>
      <c r="AU678" s="245" t="s">
        <v>79</v>
      </c>
      <c r="AV678" s="13" t="s">
        <v>79</v>
      </c>
      <c r="AW678" s="13" t="s">
        <v>31</v>
      </c>
      <c r="AX678" s="13" t="s">
        <v>69</v>
      </c>
      <c r="AY678" s="245" t="s">
        <v>161</v>
      </c>
    </row>
    <row r="679" s="15" customFormat="1">
      <c r="A679" s="15"/>
      <c r="B679" s="256"/>
      <c r="C679" s="257"/>
      <c r="D679" s="233" t="s">
        <v>178</v>
      </c>
      <c r="E679" s="258" t="s">
        <v>19</v>
      </c>
      <c r="F679" s="259" t="s">
        <v>221</v>
      </c>
      <c r="G679" s="257"/>
      <c r="H679" s="260">
        <v>8.6980000000000004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178</v>
      </c>
      <c r="AU679" s="266" t="s">
        <v>79</v>
      </c>
      <c r="AV679" s="15" t="s">
        <v>168</v>
      </c>
      <c r="AW679" s="15" t="s">
        <v>31</v>
      </c>
      <c r="AX679" s="15" t="s">
        <v>77</v>
      </c>
      <c r="AY679" s="266" t="s">
        <v>161</v>
      </c>
    </row>
    <row r="680" s="2" customFormat="1" ht="21.75" customHeight="1">
      <c r="A680" s="41"/>
      <c r="B680" s="42"/>
      <c r="C680" s="215" t="s">
        <v>1570</v>
      </c>
      <c r="D680" s="215" t="s">
        <v>163</v>
      </c>
      <c r="E680" s="216" t="s">
        <v>5155</v>
      </c>
      <c r="F680" s="217" t="s">
        <v>5156</v>
      </c>
      <c r="G680" s="218" t="s">
        <v>189</v>
      </c>
      <c r="H680" s="219">
        <v>10.025</v>
      </c>
      <c r="I680" s="220"/>
      <c r="J680" s="221">
        <f>ROUND(I680*H680,2)</f>
        <v>0</v>
      </c>
      <c r="K680" s="217" t="s">
        <v>167</v>
      </c>
      <c r="L680" s="47"/>
      <c r="M680" s="222" t="s">
        <v>19</v>
      </c>
      <c r="N680" s="223" t="s">
        <v>40</v>
      </c>
      <c r="O680" s="87"/>
      <c r="P680" s="224">
        <f>O680*H680</f>
        <v>0</v>
      </c>
      <c r="Q680" s="224">
        <v>0.00067000000000000002</v>
      </c>
      <c r="R680" s="224">
        <f>Q680*H680</f>
        <v>0.0067167500000000005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279</v>
      </c>
      <c r="AT680" s="226" t="s">
        <v>163</v>
      </c>
      <c r="AU680" s="226" t="s">
        <v>79</v>
      </c>
      <c r="AY680" s="20" t="s">
        <v>161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77</v>
      </c>
      <c r="BK680" s="227">
        <f>ROUND(I680*H680,2)</f>
        <v>0</v>
      </c>
      <c r="BL680" s="20" t="s">
        <v>279</v>
      </c>
      <c r="BM680" s="226" t="s">
        <v>5157</v>
      </c>
    </row>
    <row r="681" s="2" customFormat="1">
      <c r="A681" s="41"/>
      <c r="B681" s="42"/>
      <c r="C681" s="43"/>
      <c r="D681" s="228" t="s">
        <v>170</v>
      </c>
      <c r="E681" s="43"/>
      <c r="F681" s="229" t="s">
        <v>5158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170</v>
      </c>
      <c r="AU681" s="20" t="s">
        <v>79</v>
      </c>
    </row>
    <row r="682" s="2" customFormat="1" ht="16.5" customHeight="1">
      <c r="A682" s="41"/>
      <c r="B682" s="42"/>
      <c r="C682" s="271" t="s">
        <v>1575</v>
      </c>
      <c r="D682" s="271" t="s">
        <v>715</v>
      </c>
      <c r="E682" s="272" t="s">
        <v>5159</v>
      </c>
      <c r="F682" s="273" t="s">
        <v>5160</v>
      </c>
      <c r="G682" s="274" t="s">
        <v>189</v>
      </c>
      <c r="H682" s="275">
        <v>3.2250000000000001</v>
      </c>
      <c r="I682" s="276"/>
      <c r="J682" s="277">
        <f>ROUND(I682*H682,2)</f>
        <v>0</v>
      </c>
      <c r="K682" s="273" t="s">
        <v>167</v>
      </c>
      <c r="L682" s="278"/>
      <c r="M682" s="279" t="s">
        <v>19</v>
      </c>
      <c r="N682" s="280" t="s">
        <v>40</v>
      </c>
      <c r="O682" s="87"/>
      <c r="P682" s="224">
        <f>O682*H682</f>
        <v>0</v>
      </c>
      <c r="Q682" s="224">
        <v>0.0060000000000000001</v>
      </c>
      <c r="R682" s="224">
        <f>Q682*H682</f>
        <v>0.019350000000000003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406</v>
      </c>
      <c r="AT682" s="226" t="s">
        <v>715</v>
      </c>
      <c r="AU682" s="226" t="s">
        <v>79</v>
      </c>
      <c r="AY682" s="20" t="s">
        <v>161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77</v>
      </c>
      <c r="BK682" s="227">
        <f>ROUND(I682*H682,2)</f>
        <v>0</v>
      </c>
      <c r="BL682" s="20" t="s">
        <v>279</v>
      </c>
      <c r="BM682" s="226" t="s">
        <v>5161</v>
      </c>
    </row>
    <row r="683" s="13" customFormat="1">
      <c r="A683" s="13"/>
      <c r="B683" s="235"/>
      <c r="C683" s="236"/>
      <c r="D683" s="233" t="s">
        <v>178</v>
      </c>
      <c r="E683" s="237" t="s">
        <v>19</v>
      </c>
      <c r="F683" s="238" t="s">
        <v>5162</v>
      </c>
      <c r="G683" s="236"/>
      <c r="H683" s="239">
        <v>3.2250000000000001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178</v>
      </c>
      <c r="AU683" s="245" t="s">
        <v>79</v>
      </c>
      <c r="AV683" s="13" t="s">
        <v>79</v>
      </c>
      <c r="AW683" s="13" t="s">
        <v>31</v>
      </c>
      <c r="AX683" s="13" t="s">
        <v>77</v>
      </c>
      <c r="AY683" s="245" t="s">
        <v>161</v>
      </c>
    </row>
    <row r="684" s="2" customFormat="1" ht="16.5" customHeight="1">
      <c r="A684" s="41"/>
      <c r="B684" s="42"/>
      <c r="C684" s="271" t="s">
        <v>1581</v>
      </c>
      <c r="D684" s="271" t="s">
        <v>715</v>
      </c>
      <c r="E684" s="272" t="s">
        <v>5163</v>
      </c>
      <c r="F684" s="273" t="s">
        <v>5164</v>
      </c>
      <c r="G684" s="274" t="s">
        <v>189</v>
      </c>
      <c r="H684" s="275">
        <v>2.3199999999999998</v>
      </c>
      <c r="I684" s="276"/>
      <c r="J684" s="277">
        <f>ROUND(I684*H684,2)</f>
        <v>0</v>
      </c>
      <c r="K684" s="273" t="s">
        <v>19</v>
      </c>
      <c r="L684" s="278"/>
      <c r="M684" s="279" t="s">
        <v>19</v>
      </c>
      <c r="N684" s="280" t="s">
        <v>40</v>
      </c>
      <c r="O684" s="87"/>
      <c r="P684" s="224">
        <f>O684*H684</f>
        <v>0</v>
      </c>
      <c r="Q684" s="224">
        <v>0.0057000000000000002</v>
      </c>
      <c r="R684" s="224">
        <f>Q684*H684</f>
        <v>0.013224</v>
      </c>
      <c r="S684" s="224">
        <v>0</v>
      </c>
      <c r="T684" s="22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6" t="s">
        <v>406</v>
      </c>
      <c r="AT684" s="226" t="s">
        <v>715</v>
      </c>
      <c r="AU684" s="226" t="s">
        <v>79</v>
      </c>
      <c r="AY684" s="20" t="s">
        <v>161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20" t="s">
        <v>77</v>
      </c>
      <c r="BK684" s="227">
        <f>ROUND(I684*H684,2)</f>
        <v>0</v>
      </c>
      <c r="BL684" s="20" t="s">
        <v>279</v>
      </c>
      <c r="BM684" s="226" t="s">
        <v>5165</v>
      </c>
    </row>
    <row r="685" s="13" customFormat="1">
      <c r="A685" s="13"/>
      <c r="B685" s="235"/>
      <c r="C685" s="236"/>
      <c r="D685" s="233" t="s">
        <v>178</v>
      </c>
      <c r="E685" s="237" t="s">
        <v>19</v>
      </c>
      <c r="F685" s="238" t="s">
        <v>5166</v>
      </c>
      <c r="G685" s="236"/>
      <c r="H685" s="239">
        <v>2.3199999999999998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178</v>
      </c>
      <c r="AU685" s="245" t="s">
        <v>79</v>
      </c>
      <c r="AV685" s="13" t="s">
        <v>79</v>
      </c>
      <c r="AW685" s="13" t="s">
        <v>31</v>
      </c>
      <c r="AX685" s="13" t="s">
        <v>77</v>
      </c>
      <c r="AY685" s="245" t="s">
        <v>161</v>
      </c>
    </row>
    <row r="686" s="2" customFormat="1" ht="16.5" customHeight="1">
      <c r="A686" s="41"/>
      <c r="B686" s="42"/>
      <c r="C686" s="271" t="s">
        <v>1587</v>
      </c>
      <c r="D686" s="271" t="s">
        <v>715</v>
      </c>
      <c r="E686" s="272" t="s">
        <v>5167</v>
      </c>
      <c r="F686" s="273" t="s">
        <v>5168</v>
      </c>
      <c r="G686" s="274" t="s">
        <v>189</v>
      </c>
      <c r="H686" s="275">
        <v>4.4800000000000004</v>
      </c>
      <c r="I686" s="276"/>
      <c r="J686" s="277">
        <f>ROUND(I686*H686,2)</f>
        <v>0</v>
      </c>
      <c r="K686" s="273" t="s">
        <v>19</v>
      </c>
      <c r="L686" s="278"/>
      <c r="M686" s="279" t="s">
        <v>19</v>
      </c>
      <c r="N686" s="280" t="s">
        <v>40</v>
      </c>
      <c r="O686" s="87"/>
      <c r="P686" s="224">
        <f>O686*H686</f>
        <v>0</v>
      </c>
      <c r="Q686" s="224">
        <v>0.0061999999999999998</v>
      </c>
      <c r="R686" s="224">
        <f>Q686*H686</f>
        <v>0.027776000000000002</v>
      </c>
      <c r="S686" s="224">
        <v>0</v>
      </c>
      <c r="T686" s="225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6" t="s">
        <v>406</v>
      </c>
      <c r="AT686" s="226" t="s">
        <v>715</v>
      </c>
      <c r="AU686" s="226" t="s">
        <v>79</v>
      </c>
      <c r="AY686" s="20" t="s">
        <v>161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20" t="s">
        <v>77</v>
      </c>
      <c r="BK686" s="227">
        <f>ROUND(I686*H686,2)</f>
        <v>0</v>
      </c>
      <c r="BL686" s="20" t="s">
        <v>279</v>
      </c>
      <c r="BM686" s="226" t="s">
        <v>5169</v>
      </c>
    </row>
    <row r="687" s="13" customFormat="1">
      <c r="A687" s="13"/>
      <c r="B687" s="235"/>
      <c r="C687" s="236"/>
      <c r="D687" s="233" t="s">
        <v>178</v>
      </c>
      <c r="E687" s="237" t="s">
        <v>19</v>
      </c>
      <c r="F687" s="238" t="s">
        <v>5170</v>
      </c>
      <c r="G687" s="236"/>
      <c r="H687" s="239">
        <v>4.4800000000000004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178</v>
      </c>
      <c r="AU687" s="245" t="s">
        <v>79</v>
      </c>
      <c r="AV687" s="13" t="s">
        <v>79</v>
      </c>
      <c r="AW687" s="13" t="s">
        <v>31</v>
      </c>
      <c r="AX687" s="13" t="s">
        <v>77</v>
      </c>
      <c r="AY687" s="245" t="s">
        <v>161</v>
      </c>
    </row>
    <row r="688" s="2" customFormat="1" ht="16.5" customHeight="1">
      <c r="A688" s="41"/>
      <c r="B688" s="42"/>
      <c r="C688" s="215" t="s">
        <v>1593</v>
      </c>
      <c r="D688" s="215" t="s">
        <v>163</v>
      </c>
      <c r="E688" s="216" t="s">
        <v>5171</v>
      </c>
      <c r="F688" s="217" t="s">
        <v>5172</v>
      </c>
      <c r="G688" s="218" t="s">
        <v>189</v>
      </c>
      <c r="H688" s="219">
        <v>11.897</v>
      </c>
      <c r="I688" s="220"/>
      <c r="J688" s="221">
        <f>ROUND(I688*H688,2)</f>
        <v>0</v>
      </c>
      <c r="K688" s="217" t="s">
        <v>167</v>
      </c>
      <c r="L688" s="47"/>
      <c r="M688" s="222" t="s">
        <v>19</v>
      </c>
      <c r="N688" s="223" t="s">
        <v>40</v>
      </c>
      <c r="O688" s="87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6" t="s">
        <v>279</v>
      </c>
      <c r="AT688" s="226" t="s">
        <v>163</v>
      </c>
      <c r="AU688" s="226" t="s">
        <v>79</v>
      </c>
      <c r="AY688" s="20" t="s">
        <v>161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20" t="s">
        <v>77</v>
      </c>
      <c r="BK688" s="227">
        <f>ROUND(I688*H688,2)</f>
        <v>0</v>
      </c>
      <c r="BL688" s="20" t="s">
        <v>279</v>
      </c>
      <c r="BM688" s="226" t="s">
        <v>5173</v>
      </c>
    </row>
    <row r="689" s="2" customFormat="1">
      <c r="A689" s="41"/>
      <c r="B689" s="42"/>
      <c r="C689" s="43"/>
      <c r="D689" s="228" t="s">
        <v>170</v>
      </c>
      <c r="E689" s="43"/>
      <c r="F689" s="229" t="s">
        <v>5174</v>
      </c>
      <c r="G689" s="43"/>
      <c r="H689" s="43"/>
      <c r="I689" s="230"/>
      <c r="J689" s="43"/>
      <c r="K689" s="43"/>
      <c r="L689" s="47"/>
      <c r="M689" s="231"/>
      <c r="N689" s="232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170</v>
      </c>
      <c r="AU689" s="20" t="s">
        <v>79</v>
      </c>
    </row>
    <row r="690" s="2" customFormat="1" ht="16.5" customHeight="1">
      <c r="A690" s="41"/>
      <c r="B690" s="42"/>
      <c r="C690" s="271" t="s">
        <v>1599</v>
      </c>
      <c r="D690" s="271" t="s">
        <v>715</v>
      </c>
      <c r="E690" s="272" t="s">
        <v>1959</v>
      </c>
      <c r="F690" s="273" t="s">
        <v>5175</v>
      </c>
      <c r="G690" s="274" t="s">
        <v>189</v>
      </c>
      <c r="H690" s="275">
        <v>11.897</v>
      </c>
      <c r="I690" s="276"/>
      <c r="J690" s="277">
        <f>ROUND(I690*H690,2)</f>
        <v>0</v>
      </c>
      <c r="K690" s="273" t="s">
        <v>19</v>
      </c>
      <c r="L690" s="278"/>
      <c r="M690" s="279" t="s">
        <v>19</v>
      </c>
      <c r="N690" s="280" t="s">
        <v>40</v>
      </c>
      <c r="O690" s="87"/>
      <c r="P690" s="224">
        <f>O690*H690</f>
        <v>0</v>
      </c>
      <c r="Q690" s="224">
        <v>0.00050000000000000001</v>
      </c>
      <c r="R690" s="224">
        <f>Q690*H690</f>
        <v>0.0059485000000000007</v>
      </c>
      <c r="S690" s="224">
        <v>0</v>
      </c>
      <c r="T690" s="225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6" t="s">
        <v>406</v>
      </c>
      <c r="AT690" s="226" t="s">
        <v>715</v>
      </c>
      <c r="AU690" s="226" t="s">
        <v>79</v>
      </c>
      <c r="AY690" s="20" t="s">
        <v>161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20" t="s">
        <v>77</v>
      </c>
      <c r="BK690" s="227">
        <f>ROUND(I690*H690,2)</f>
        <v>0</v>
      </c>
      <c r="BL690" s="20" t="s">
        <v>279</v>
      </c>
      <c r="BM690" s="226" t="s">
        <v>5176</v>
      </c>
    </row>
    <row r="691" s="2" customFormat="1">
      <c r="A691" s="41"/>
      <c r="B691" s="42"/>
      <c r="C691" s="43"/>
      <c r="D691" s="233" t="s">
        <v>176</v>
      </c>
      <c r="E691" s="43"/>
      <c r="F691" s="234" t="s">
        <v>1962</v>
      </c>
      <c r="G691" s="43"/>
      <c r="H691" s="43"/>
      <c r="I691" s="230"/>
      <c r="J691" s="43"/>
      <c r="K691" s="43"/>
      <c r="L691" s="47"/>
      <c r="M691" s="231"/>
      <c r="N691" s="232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176</v>
      </c>
      <c r="AU691" s="20" t="s">
        <v>79</v>
      </c>
    </row>
    <row r="692" s="13" customFormat="1">
      <c r="A692" s="13"/>
      <c r="B692" s="235"/>
      <c r="C692" s="236"/>
      <c r="D692" s="233" t="s">
        <v>178</v>
      </c>
      <c r="E692" s="237" t="s">
        <v>19</v>
      </c>
      <c r="F692" s="238" t="s">
        <v>5177</v>
      </c>
      <c r="G692" s="236"/>
      <c r="H692" s="239">
        <v>7.5899999999999999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178</v>
      </c>
      <c r="AU692" s="245" t="s">
        <v>79</v>
      </c>
      <c r="AV692" s="13" t="s">
        <v>79</v>
      </c>
      <c r="AW692" s="13" t="s">
        <v>31</v>
      </c>
      <c r="AX692" s="13" t="s">
        <v>69</v>
      </c>
      <c r="AY692" s="245" t="s">
        <v>161</v>
      </c>
    </row>
    <row r="693" s="13" customFormat="1">
      <c r="A693" s="13"/>
      <c r="B693" s="235"/>
      <c r="C693" s="236"/>
      <c r="D693" s="233" t="s">
        <v>178</v>
      </c>
      <c r="E693" s="237" t="s">
        <v>19</v>
      </c>
      <c r="F693" s="238" t="s">
        <v>5178</v>
      </c>
      <c r="G693" s="236"/>
      <c r="H693" s="239">
        <v>3.2250000000000001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178</v>
      </c>
      <c r="AU693" s="245" t="s">
        <v>79</v>
      </c>
      <c r="AV693" s="13" t="s">
        <v>79</v>
      </c>
      <c r="AW693" s="13" t="s">
        <v>31</v>
      </c>
      <c r="AX693" s="13" t="s">
        <v>69</v>
      </c>
      <c r="AY693" s="245" t="s">
        <v>161</v>
      </c>
    </row>
    <row r="694" s="15" customFormat="1">
      <c r="A694" s="15"/>
      <c r="B694" s="256"/>
      <c r="C694" s="257"/>
      <c r="D694" s="233" t="s">
        <v>178</v>
      </c>
      <c r="E694" s="258" t="s">
        <v>19</v>
      </c>
      <c r="F694" s="259" t="s">
        <v>221</v>
      </c>
      <c r="G694" s="257"/>
      <c r="H694" s="260">
        <v>10.815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6" t="s">
        <v>178</v>
      </c>
      <c r="AU694" s="266" t="s">
        <v>79</v>
      </c>
      <c r="AV694" s="15" t="s">
        <v>168</v>
      </c>
      <c r="AW694" s="15" t="s">
        <v>31</v>
      </c>
      <c r="AX694" s="15" t="s">
        <v>77</v>
      </c>
      <c r="AY694" s="266" t="s">
        <v>161</v>
      </c>
    </row>
    <row r="695" s="13" customFormat="1">
      <c r="A695" s="13"/>
      <c r="B695" s="235"/>
      <c r="C695" s="236"/>
      <c r="D695" s="233" t="s">
        <v>178</v>
      </c>
      <c r="E695" s="236"/>
      <c r="F695" s="238" t="s">
        <v>5179</v>
      </c>
      <c r="G695" s="236"/>
      <c r="H695" s="239">
        <v>11.897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178</v>
      </c>
      <c r="AU695" s="245" t="s">
        <v>79</v>
      </c>
      <c r="AV695" s="13" t="s">
        <v>79</v>
      </c>
      <c r="AW695" s="13" t="s">
        <v>4</v>
      </c>
      <c r="AX695" s="13" t="s">
        <v>77</v>
      </c>
      <c r="AY695" s="245" t="s">
        <v>161</v>
      </c>
    </row>
    <row r="696" s="2" customFormat="1" ht="16.5" customHeight="1">
      <c r="A696" s="41"/>
      <c r="B696" s="42"/>
      <c r="C696" s="215" t="s">
        <v>1604</v>
      </c>
      <c r="D696" s="215" t="s">
        <v>163</v>
      </c>
      <c r="E696" s="216" t="s">
        <v>5180</v>
      </c>
      <c r="F696" s="217" t="s">
        <v>5181</v>
      </c>
      <c r="G696" s="218" t="s">
        <v>387</v>
      </c>
      <c r="H696" s="219">
        <v>1</v>
      </c>
      <c r="I696" s="220"/>
      <c r="J696" s="221">
        <f>ROUND(I696*H696,2)</f>
        <v>0</v>
      </c>
      <c r="K696" s="217" t="s">
        <v>167</v>
      </c>
      <c r="L696" s="47"/>
      <c r="M696" s="222" t="s">
        <v>19</v>
      </c>
      <c r="N696" s="223" t="s">
        <v>40</v>
      </c>
      <c r="O696" s="87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6" t="s">
        <v>279</v>
      </c>
      <c r="AT696" s="226" t="s">
        <v>163</v>
      </c>
      <c r="AU696" s="226" t="s">
        <v>79</v>
      </c>
      <c r="AY696" s="20" t="s">
        <v>161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20" t="s">
        <v>77</v>
      </c>
      <c r="BK696" s="227">
        <f>ROUND(I696*H696,2)</f>
        <v>0</v>
      </c>
      <c r="BL696" s="20" t="s">
        <v>279</v>
      </c>
      <c r="BM696" s="226" t="s">
        <v>5182</v>
      </c>
    </row>
    <row r="697" s="2" customFormat="1">
      <c r="A697" s="41"/>
      <c r="B697" s="42"/>
      <c r="C697" s="43"/>
      <c r="D697" s="228" t="s">
        <v>170</v>
      </c>
      <c r="E697" s="43"/>
      <c r="F697" s="229" t="s">
        <v>5183</v>
      </c>
      <c r="G697" s="43"/>
      <c r="H697" s="43"/>
      <c r="I697" s="230"/>
      <c r="J697" s="43"/>
      <c r="K697" s="43"/>
      <c r="L697" s="47"/>
      <c r="M697" s="231"/>
      <c r="N697" s="232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170</v>
      </c>
      <c r="AU697" s="20" t="s">
        <v>79</v>
      </c>
    </row>
    <row r="698" s="2" customFormat="1" ht="16.5" customHeight="1">
      <c r="A698" s="41"/>
      <c r="B698" s="42"/>
      <c r="C698" s="271" t="s">
        <v>1612</v>
      </c>
      <c r="D698" s="271" t="s">
        <v>715</v>
      </c>
      <c r="E698" s="272" t="s">
        <v>5184</v>
      </c>
      <c r="F698" s="273" t="s">
        <v>5185</v>
      </c>
      <c r="G698" s="274" t="s">
        <v>387</v>
      </c>
      <c r="H698" s="275">
        <v>1</v>
      </c>
      <c r="I698" s="276"/>
      <c r="J698" s="277">
        <f>ROUND(I698*H698,2)</f>
        <v>0</v>
      </c>
      <c r="K698" s="273" t="s">
        <v>167</v>
      </c>
      <c r="L698" s="278"/>
      <c r="M698" s="279" t="s">
        <v>19</v>
      </c>
      <c r="N698" s="280" t="s">
        <v>40</v>
      </c>
      <c r="O698" s="87"/>
      <c r="P698" s="224">
        <f>O698*H698</f>
        <v>0</v>
      </c>
      <c r="Q698" s="224">
        <v>0.00046000000000000001</v>
      </c>
      <c r="R698" s="224">
        <f>Q698*H698</f>
        <v>0.00046000000000000001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406</v>
      </c>
      <c r="AT698" s="226" t="s">
        <v>715</v>
      </c>
      <c r="AU698" s="226" t="s">
        <v>79</v>
      </c>
      <c r="AY698" s="20" t="s">
        <v>161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279</v>
      </c>
      <c r="BM698" s="226" t="s">
        <v>5186</v>
      </c>
    </row>
    <row r="699" s="2" customFormat="1">
      <c r="A699" s="41"/>
      <c r="B699" s="42"/>
      <c r="C699" s="43"/>
      <c r="D699" s="233" t="s">
        <v>176</v>
      </c>
      <c r="E699" s="43"/>
      <c r="F699" s="234" t="s">
        <v>5187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176</v>
      </c>
      <c r="AU699" s="20" t="s">
        <v>79</v>
      </c>
    </row>
    <row r="700" s="13" customFormat="1">
      <c r="A700" s="13"/>
      <c r="B700" s="235"/>
      <c r="C700" s="236"/>
      <c r="D700" s="233" t="s">
        <v>178</v>
      </c>
      <c r="E700" s="237" t="s">
        <v>19</v>
      </c>
      <c r="F700" s="238" t="s">
        <v>5188</v>
      </c>
      <c r="G700" s="236"/>
      <c r="H700" s="239">
        <v>1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178</v>
      </c>
      <c r="AU700" s="245" t="s">
        <v>79</v>
      </c>
      <c r="AV700" s="13" t="s">
        <v>79</v>
      </c>
      <c r="AW700" s="13" t="s">
        <v>31</v>
      </c>
      <c r="AX700" s="13" t="s">
        <v>77</v>
      </c>
      <c r="AY700" s="245" t="s">
        <v>161</v>
      </c>
    </row>
    <row r="701" s="2" customFormat="1" ht="24.15" customHeight="1">
      <c r="A701" s="41"/>
      <c r="B701" s="42"/>
      <c r="C701" s="215" t="s">
        <v>1617</v>
      </c>
      <c r="D701" s="215" t="s">
        <v>163</v>
      </c>
      <c r="E701" s="216" t="s">
        <v>1972</v>
      </c>
      <c r="F701" s="217" t="s">
        <v>1973</v>
      </c>
      <c r="G701" s="218" t="s">
        <v>387</v>
      </c>
      <c r="H701" s="219">
        <v>2</v>
      </c>
      <c r="I701" s="220"/>
      <c r="J701" s="221">
        <f>ROUND(I701*H701,2)</f>
        <v>0</v>
      </c>
      <c r="K701" s="217" t="s">
        <v>167</v>
      </c>
      <c r="L701" s="47"/>
      <c r="M701" s="222" t="s">
        <v>19</v>
      </c>
      <c r="N701" s="223" t="s">
        <v>40</v>
      </c>
      <c r="O701" s="87"/>
      <c r="P701" s="224">
        <f>O701*H701</f>
        <v>0</v>
      </c>
      <c r="Q701" s="224">
        <v>1.0000000000000001E-05</v>
      </c>
      <c r="R701" s="224">
        <f>Q701*H701</f>
        <v>2.0000000000000002E-05</v>
      </c>
      <c r="S701" s="224">
        <v>0</v>
      </c>
      <c r="T701" s="225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26" t="s">
        <v>168</v>
      </c>
      <c r="AT701" s="226" t="s">
        <v>163</v>
      </c>
      <c r="AU701" s="226" t="s">
        <v>79</v>
      </c>
      <c r="AY701" s="20" t="s">
        <v>161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20" t="s">
        <v>77</v>
      </c>
      <c r="BK701" s="227">
        <f>ROUND(I701*H701,2)</f>
        <v>0</v>
      </c>
      <c r="BL701" s="20" t="s">
        <v>168</v>
      </c>
      <c r="BM701" s="226" t="s">
        <v>5189</v>
      </c>
    </row>
    <row r="702" s="2" customFormat="1">
      <c r="A702" s="41"/>
      <c r="B702" s="42"/>
      <c r="C702" s="43"/>
      <c r="D702" s="228" t="s">
        <v>170</v>
      </c>
      <c r="E702" s="43"/>
      <c r="F702" s="229" t="s">
        <v>1975</v>
      </c>
      <c r="G702" s="43"/>
      <c r="H702" s="43"/>
      <c r="I702" s="230"/>
      <c r="J702" s="43"/>
      <c r="K702" s="43"/>
      <c r="L702" s="47"/>
      <c r="M702" s="231"/>
      <c r="N702" s="232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170</v>
      </c>
      <c r="AU702" s="20" t="s">
        <v>79</v>
      </c>
    </row>
    <row r="703" s="2" customFormat="1" ht="16.5" customHeight="1">
      <c r="A703" s="41"/>
      <c r="B703" s="42"/>
      <c r="C703" s="271" t="s">
        <v>1624</v>
      </c>
      <c r="D703" s="271" t="s">
        <v>715</v>
      </c>
      <c r="E703" s="272" t="s">
        <v>1977</v>
      </c>
      <c r="F703" s="273" t="s">
        <v>1978</v>
      </c>
      <c r="G703" s="274" t="s">
        <v>387</v>
      </c>
      <c r="H703" s="275">
        <v>2</v>
      </c>
      <c r="I703" s="276"/>
      <c r="J703" s="277">
        <f>ROUND(I703*H703,2)</f>
        <v>0</v>
      </c>
      <c r="K703" s="273" t="s">
        <v>19</v>
      </c>
      <c r="L703" s="278"/>
      <c r="M703" s="279" t="s">
        <v>19</v>
      </c>
      <c r="N703" s="280" t="s">
        <v>40</v>
      </c>
      <c r="O703" s="87"/>
      <c r="P703" s="224">
        <f>O703*H703</f>
        <v>0</v>
      </c>
      <c r="Q703" s="224">
        <v>0.0068599999999999998</v>
      </c>
      <c r="R703" s="224">
        <f>Q703*H703</f>
        <v>0.01372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211</v>
      </c>
      <c r="AT703" s="226" t="s">
        <v>715</v>
      </c>
      <c r="AU703" s="226" t="s">
        <v>79</v>
      </c>
      <c r="AY703" s="20" t="s">
        <v>161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168</v>
      </c>
      <c r="BM703" s="226" t="s">
        <v>5190</v>
      </c>
    </row>
    <row r="704" s="2" customFormat="1">
      <c r="A704" s="41"/>
      <c r="B704" s="42"/>
      <c r="C704" s="43"/>
      <c r="D704" s="233" t="s">
        <v>176</v>
      </c>
      <c r="E704" s="43"/>
      <c r="F704" s="234" t="s">
        <v>1980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176</v>
      </c>
      <c r="AU704" s="20" t="s">
        <v>79</v>
      </c>
    </row>
    <row r="705" s="13" customFormat="1">
      <c r="A705" s="13"/>
      <c r="B705" s="235"/>
      <c r="C705" s="236"/>
      <c r="D705" s="233" t="s">
        <v>178</v>
      </c>
      <c r="E705" s="237" t="s">
        <v>19</v>
      </c>
      <c r="F705" s="238" t="s">
        <v>5191</v>
      </c>
      <c r="G705" s="236"/>
      <c r="H705" s="239">
        <v>2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178</v>
      </c>
      <c r="AU705" s="245" t="s">
        <v>79</v>
      </c>
      <c r="AV705" s="13" t="s">
        <v>79</v>
      </c>
      <c r="AW705" s="13" t="s">
        <v>31</v>
      </c>
      <c r="AX705" s="13" t="s">
        <v>77</v>
      </c>
      <c r="AY705" s="245" t="s">
        <v>161</v>
      </c>
    </row>
    <row r="706" s="2" customFormat="1" ht="24.15" customHeight="1">
      <c r="A706" s="41"/>
      <c r="B706" s="42"/>
      <c r="C706" s="215" t="s">
        <v>1630</v>
      </c>
      <c r="D706" s="215" t="s">
        <v>163</v>
      </c>
      <c r="E706" s="216" t="s">
        <v>1983</v>
      </c>
      <c r="F706" s="217" t="s">
        <v>1984</v>
      </c>
      <c r="G706" s="218" t="s">
        <v>387</v>
      </c>
      <c r="H706" s="219">
        <v>4.5</v>
      </c>
      <c r="I706" s="220"/>
      <c r="J706" s="221">
        <f>ROUND(I706*H706,2)</f>
        <v>0</v>
      </c>
      <c r="K706" s="217" t="s">
        <v>167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279</v>
      </c>
      <c r="AT706" s="226" t="s">
        <v>163</v>
      </c>
      <c r="AU706" s="226" t="s">
        <v>79</v>
      </c>
      <c r="AY706" s="20" t="s">
        <v>161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279</v>
      </c>
      <c r="BM706" s="226" t="s">
        <v>5192</v>
      </c>
    </row>
    <row r="707" s="2" customFormat="1">
      <c r="A707" s="41"/>
      <c r="B707" s="42"/>
      <c r="C707" s="43"/>
      <c r="D707" s="228" t="s">
        <v>170</v>
      </c>
      <c r="E707" s="43"/>
      <c r="F707" s="229" t="s">
        <v>1986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170</v>
      </c>
      <c r="AU707" s="20" t="s">
        <v>79</v>
      </c>
    </row>
    <row r="708" s="2" customFormat="1">
      <c r="A708" s="41"/>
      <c r="B708" s="42"/>
      <c r="C708" s="43"/>
      <c r="D708" s="233" t="s">
        <v>176</v>
      </c>
      <c r="E708" s="43"/>
      <c r="F708" s="234" t="s">
        <v>1987</v>
      </c>
      <c r="G708" s="43"/>
      <c r="H708" s="43"/>
      <c r="I708" s="230"/>
      <c r="J708" s="43"/>
      <c r="K708" s="43"/>
      <c r="L708" s="47"/>
      <c r="M708" s="231"/>
      <c r="N708" s="232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176</v>
      </c>
      <c r="AU708" s="20" t="s">
        <v>79</v>
      </c>
    </row>
    <row r="709" s="13" customFormat="1">
      <c r="A709" s="13"/>
      <c r="B709" s="235"/>
      <c r="C709" s="236"/>
      <c r="D709" s="233" t="s">
        <v>178</v>
      </c>
      <c r="E709" s="237" t="s">
        <v>19</v>
      </c>
      <c r="F709" s="238" t="s">
        <v>5193</v>
      </c>
      <c r="G709" s="236"/>
      <c r="H709" s="239">
        <v>4.5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178</v>
      </c>
      <c r="AU709" s="245" t="s">
        <v>79</v>
      </c>
      <c r="AV709" s="13" t="s">
        <v>79</v>
      </c>
      <c r="AW709" s="13" t="s">
        <v>31</v>
      </c>
      <c r="AX709" s="13" t="s">
        <v>77</v>
      </c>
      <c r="AY709" s="245" t="s">
        <v>161</v>
      </c>
    </row>
    <row r="710" s="2" customFormat="1" ht="16.5" customHeight="1">
      <c r="A710" s="41"/>
      <c r="B710" s="42"/>
      <c r="C710" s="271" t="s">
        <v>1635</v>
      </c>
      <c r="D710" s="271" t="s">
        <v>715</v>
      </c>
      <c r="E710" s="272" t="s">
        <v>1990</v>
      </c>
      <c r="F710" s="273" t="s">
        <v>1991</v>
      </c>
      <c r="G710" s="274" t="s">
        <v>189</v>
      </c>
      <c r="H710" s="275">
        <v>4.5</v>
      </c>
      <c r="I710" s="276"/>
      <c r="J710" s="277">
        <f>ROUND(I710*H710,2)</f>
        <v>0</v>
      </c>
      <c r="K710" s="273" t="s">
        <v>167</v>
      </c>
      <c r="L710" s="278"/>
      <c r="M710" s="279" t="s">
        <v>19</v>
      </c>
      <c r="N710" s="280" t="s">
        <v>40</v>
      </c>
      <c r="O710" s="87"/>
      <c r="P710" s="224">
        <f>O710*H710</f>
        <v>0</v>
      </c>
      <c r="Q710" s="224">
        <v>0.00014999999999999999</v>
      </c>
      <c r="R710" s="224">
        <f>Q710*H710</f>
        <v>0.00067499999999999993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406</v>
      </c>
      <c r="AT710" s="226" t="s">
        <v>715</v>
      </c>
      <c r="AU710" s="226" t="s">
        <v>79</v>
      </c>
      <c r="AY710" s="20" t="s">
        <v>161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279</v>
      </c>
      <c r="BM710" s="226" t="s">
        <v>5194</v>
      </c>
    </row>
    <row r="711" s="2" customFormat="1" ht="24.15" customHeight="1">
      <c r="A711" s="41"/>
      <c r="B711" s="42"/>
      <c r="C711" s="215" t="s">
        <v>1641</v>
      </c>
      <c r="D711" s="215" t="s">
        <v>163</v>
      </c>
      <c r="E711" s="216" t="s">
        <v>1994</v>
      </c>
      <c r="F711" s="217" t="s">
        <v>1995</v>
      </c>
      <c r="G711" s="218" t="s">
        <v>387</v>
      </c>
      <c r="H711" s="219">
        <v>273</v>
      </c>
      <c r="I711" s="220"/>
      <c r="J711" s="221">
        <f>ROUND(I711*H711,2)</f>
        <v>0</v>
      </c>
      <c r="K711" s="217" t="s">
        <v>167</v>
      </c>
      <c r="L711" s="47"/>
      <c r="M711" s="222" t="s">
        <v>19</v>
      </c>
      <c r="N711" s="223" t="s">
        <v>40</v>
      </c>
      <c r="O711" s="87"/>
      <c r="P711" s="224">
        <f>O711*H711</f>
        <v>0</v>
      </c>
      <c r="Q711" s="224">
        <v>1.0000000000000001E-05</v>
      </c>
      <c r="R711" s="224">
        <f>Q711*H711</f>
        <v>0.0027300000000000002</v>
      </c>
      <c r="S711" s="224">
        <v>0</v>
      </c>
      <c r="T711" s="225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6" t="s">
        <v>279</v>
      </c>
      <c r="AT711" s="226" t="s">
        <v>163</v>
      </c>
      <c r="AU711" s="226" t="s">
        <v>79</v>
      </c>
      <c r="AY711" s="20" t="s">
        <v>161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20" t="s">
        <v>77</v>
      </c>
      <c r="BK711" s="227">
        <f>ROUND(I711*H711,2)</f>
        <v>0</v>
      </c>
      <c r="BL711" s="20" t="s">
        <v>279</v>
      </c>
      <c r="BM711" s="226" t="s">
        <v>5195</v>
      </c>
    </row>
    <row r="712" s="2" customFormat="1">
      <c r="A712" s="41"/>
      <c r="B712" s="42"/>
      <c r="C712" s="43"/>
      <c r="D712" s="228" t="s">
        <v>170</v>
      </c>
      <c r="E712" s="43"/>
      <c r="F712" s="229" t="s">
        <v>1997</v>
      </c>
      <c r="G712" s="43"/>
      <c r="H712" s="43"/>
      <c r="I712" s="230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170</v>
      </c>
      <c r="AU712" s="20" t="s">
        <v>79</v>
      </c>
    </row>
    <row r="713" s="13" customFormat="1">
      <c r="A713" s="13"/>
      <c r="B713" s="235"/>
      <c r="C713" s="236"/>
      <c r="D713" s="233" t="s">
        <v>178</v>
      </c>
      <c r="E713" s="237" t="s">
        <v>19</v>
      </c>
      <c r="F713" s="238" t="s">
        <v>5196</v>
      </c>
      <c r="G713" s="236"/>
      <c r="H713" s="239">
        <v>40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178</v>
      </c>
      <c r="AU713" s="245" t="s">
        <v>79</v>
      </c>
      <c r="AV713" s="13" t="s">
        <v>79</v>
      </c>
      <c r="AW713" s="13" t="s">
        <v>31</v>
      </c>
      <c r="AX713" s="13" t="s">
        <v>69</v>
      </c>
      <c r="AY713" s="245" t="s">
        <v>161</v>
      </c>
    </row>
    <row r="714" s="13" customFormat="1">
      <c r="A714" s="13"/>
      <c r="B714" s="235"/>
      <c r="C714" s="236"/>
      <c r="D714" s="233" t="s">
        <v>178</v>
      </c>
      <c r="E714" s="237" t="s">
        <v>19</v>
      </c>
      <c r="F714" s="238" t="s">
        <v>5197</v>
      </c>
      <c r="G714" s="236"/>
      <c r="H714" s="239">
        <v>34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178</v>
      </c>
      <c r="AU714" s="245" t="s">
        <v>79</v>
      </c>
      <c r="AV714" s="13" t="s">
        <v>79</v>
      </c>
      <c r="AW714" s="13" t="s">
        <v>31</v>
      </c>
      <c r="AX714" s="13" t="s">
        <v>69</v>
      </c>
      <c r="AY714" s="245" t="s">
        <v>161</v>
      </c>
    </row>
    <row r="715" s="13" customFormat="1">
      <c r="A715" s="13"/>
      <c r="B715" s="235"/>
      <c r="C715" s="236"/>
      <c r="D715" s="233" t="s">
        <v>178</v>
      </c>
      <c r="E715" s="237" t="s">
        <v>19</v>
      </c>
      <c r="F715" s="238" t="s">
        <v>5198</v>
      </c>
      <c r="G715" s="236"/>
      <c r="H715" s="239">
        <v>130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178</v>
      </c>
      <c r="AU715" s="245" t="s">
        <v>79</v>
      </c>
      <c r="AV715" s="13" t="s">
        <v>79</v>
      </c>
      <c r="AW715" s="13" t="s">
        <v>31</v>
      </c>
      <c r="AX715" s="13" t="s">
        <v>69</v>
      </c>
      <c r="AY715" s="245" t="s">
        <v>161</v>
      </c>
    </row>
    <row r="716" s="13" customFormat="1">
      <c r="A716" s="13"/>
      <c r="B716" s="235"/>
      <c r="C716" s="236"/>
      <c r="D716" s="233" t="s">
        <v>178</v>
      </c>
      <c r="E716" s="237" t="s">
        <v>19</v>
      </c>
      <c r="F716" s="238" t="s">
        <v>5199</v>
      </c>
      <c r="G716" s="236"/>
      <c r="H716" s="239">
        <v>37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178</v>
      </c>
      <c r="AU716" s="245" t="s">
        <v>79</v>
      </c>
      <c r="AV716" s="13" t="s">
        <v>79</v>
      </c>
      <c r="AW716" s="13" t="s">
        <v>31</v>
      </c>
      <c r="AX716" s="13" t="s">
        <v>69</v>
      </c>
      <c r="AY716" s="245" t="s">
        <v>161</v>
      </c>
    </row>
    <row r="717" s="13" customFormat="1">
      <c r="A717" s="13"/>
      <c r="B717" s="235"/>
      <c r="C717" s="236"/>
      <c r="D717" s="233" t="s">
        <v>178</v>
      </c>
      <c r="E717" s="237" t="s">
        <v>19</v>
      </c>
      <c r="F717" s="238" t="s">
        <v>5200</v>
      </c>
      <c r="G717" s="236"/>
      <c r="H717" s="239">
        <v>20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178</v>
      </c>
      <c r="AU717" s="245" t="s">
        <v>79</v>
      </c>
      <c r="AV717" s="13" t="s">
        <v>79</v>
      </c>
      <c r="AW717" s="13" t="s">
        <v>31</v>
      </c>
      <c r="AX717" s="13" t="s">
        <v>69</v>
      </c>
      <c r="AY717" s="245" t="s">
        <v>161</v>
      </c>
    </row>
    <row r="718" s="13" customFormat="1">
      <c r="A718" s="13"/>
      <c r="B718" s="235"/>
      <c r="C718" s="236"/>
      <c r="D718" s="233" t="s">
        <v>178</v>
      </c>
      <c r="E718" s="237" t="s">
        <v>19</v>
      </c>
      <c r="F718" s="238" t="s">
        <v>5201</v>
      </c>
      <c r="G718" s="236"/>
      <c r="H718" s="239">
        <v>12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178</v>
      </c>
      <c r="AU718" s="245" t="s">
        <v>79</v>
      </c>
      <c r="AV718" s="13" t="s">
        <v>79</v>
      </c>
      <c r="AW718" s="13" t="s">
        <v>31</v>
      </c>
      <c r="AX718" s="13" t="s">
        <v>69</v>
      </c>
      <c r="AY718" s="245" t="s">
        <v>161</v>
      </c>
    </row>
    <row r="719" s="15" customFormat="1">
      <c r="A719" s="15"/>
      <c r="B719" s="256"/>
      <c r="C719" s="257"/>
      <c r="D719" s="233" t="s">
        <v>178</v>
      </c>
      <c r="E719" s="258" t="s">
        <v>19</v>
      </c>
      <c r="F719" s="259" t="s">
        <v>221</v>
      </c>
      <c r="G719" s="257"/>
      <c r="H719" s="260">
        <v>273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178</v>
      </c>
      <c r="AU719" s="266" t="s">
        <v>79</v>
      </c>
      <c r="AV719" s="15" t="s">
        <v>168</v>
      </c>
      <c r="AW719" s="15" t="s">
        <v>31</v>
      </c>
      <c r="AX719" s="15" t="s">
        <v>77</v>
      </c>
      <c r="AY719" s="266" t="s">
        <v>161</v>
      </c>
    </row>
    <row r="720" s="2" customFormat="1" ht="24.15" customHeight="1">
      <c r="A720" s="41"/>
      <c r="B720" s="42"/>
      <c r="C720" s="215" t="s">
        <v>1648</v>
      </c>
      <c r="D720" s="215" t="s">
        <v>163</v>
      </c>
      <c r="E720" s="216" t="s">
        <v>5202</v>
      </c>
      <c r="F720" s="217" t="s">
        <v>5203</v>
      </c>
      <c r="G720" s="218" t="s">
        <v>166</v>
      </c>
      <c r="H720" s="219">
        <v>43.537999999999997</v>
      </c>
      <c r="I720" s="220"/>
      <c r="J720" s="221">
        <f>ROUND(I720*H720,2)</f>
        <v>0</v>
      </c>
      <c r="K720" s="217" t="s">
        <v>167</v>
      </c>
      <c r="L720" s="47"/>
      <c r="M720" s="222" t="s">
        <v>19</v>
      </c>
      <c r="N720" s="223" t="s">
        <v>40</v>
      </c>
      <c r="O720" s="87"/>
      <c r="P720" s="224">
        <f>O720*H720</f>
        <v>0</v>
      </c>
      <c r="Q720" s="224">
        <v>0.00025999999999999998</v>
      </c>
      <c r="R720" s="224">
        <f>Q720*H720</f>
        <v>0.011319879999999997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279</v>
      </c>
      <c r="AT720" s="226" t="s">
        <v>163</v>
      </c>
      <c r="AU720" s="226" t="s">
        <v>79</v>
      </c>
      <c r="AY720" s="20" t="s">
        <v>161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77</v>
      </c>
      <c r="BK720" s="227">
        <f>ROUND(I720*H720,2)</f>
        <v>0</v>
      </c>
      <c r="BL720" s="20" t="s">
        <v>279</v>
      </c>
      <c r="BM720" s="226" t="s">
        <v>5204</v>
      </c>
    </row>
    <row r="721" s="2" customFormat="1">
      <c r="A721" s="41"/>
      <c r="B721" s="42"/>
      <c r="C721" s="43"/>
      <c r="D721" s="228" t="s">
        <v>170</v>
      </c>
      <c r="E721" s="43"/>
      <c r="F721" s="229" t="s">
        <v>5205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170</v>
      </c>
      <c r="AU721" s="20" t="s">
        <v>79</v>
      </c>
    </row>
    <row r="722" s="2" customFormat="1">
      <c r="A722" s="41"/>
      <c r="B722" s="42"/>
      <c r="C722" s="43"/>
      <c r="D722" s="233" t="s">
        <v>176</v>
      </c>
      <c r="E722" s="43"/>
      <c r="F722" s="234" t="s">
        <v>5206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176</v>
      </c>
      <c r="AU722" s="20" t="s">
        <v>79</v>
      </c>
    </row>
    <row r="723" s="2" customFormat="1" ht="16.5" customHeight="1">
      <c r="A723" s="41"/>
      <c r="B723" s="42"/>
      <c r="C723" s="271" t="s">
        <v>1653</v>
      </c>
      <c r="D723" s="271" t="s">
        <v>715</v>
      </c>
      <c r="E723" s="272" t="s">
        <v>5207</v>
      </c>
      <c r="F723" s="273" t="s">
        <v>5208</v>
      </c>
      <c r="G723" s="274" t="s">
        <v>166</v>
      </c>
      <c r="H723" s="275">
        <v>3.0529999999999999</v>
      </c>
      <c r="I723" s="276"/>
      <c r="J723" s="277">
        <f>ROUND(I723*H723,2)</f>
        <v>0</v>
      </c>
      <c r="K723" s="273" t="s">
        <v>167</v>
      </c>
      <c r="L723" s="278"/>
      <c r="M723" s="279" t="s">
        <v>19</v>
      </c>
      <c r="N723" s="280" t="s">
        <v>40</v>
      </c>
      <c r="O723" s="87"/>
      <c r="P723" s="224">
        <f>O723*H723</f>
        <v>0</v>
      </c>
      <c r="Q723" s="224">
        <v>0.017999999999999999</v>
      </c>
      <c r="R723" s="224">
        <f>Q723*H723</f>
        <v>0.054953999999999996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406</v>
      </c>
      <c r="AT723" s="226" t="s">
        <v>715</v>
      </c>
      <c r="AU723" s="226" t="s">
        <v>79</v>
      </c>
      <c r="AY723" s="20" t="s">
        <v>161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279</v>
      </c>
      <c r="BM723" s="226" t="s">
        <v>5209</v>
      </c>
    </row>
    <row r="724" s="13" customFormat="1">
      <c r="A724" s="13"/>
      <c r="B724" s="235"/>
      <c r="C724" s="236"/>
      <c r="D724" s="233" t="s">
        <v>178</v>
      </c>
      <c r="E724" s="237" t="s">
        <v>19</v>
      </c>
      <c r="F724" s="238" t="s">
        <v>5210</v>
      </c>
      <c r="G724" s="236"/>
      <c r="H724" s="239">
        <v>3.0529999999999999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178</v>
      </c>
      <c r="AU724" s="245" t="s">
        <v>79</v>
      </c>
      <c r="AV724" s="13" t="s">
        <v>79</v>
      </c>
      <c r="AW724" s="13" t="s">
        <v>31</v>
      </c>
      <c r="AX724" s="13" t="s">
        <v>69</v>
      </c>
      <c r="AY724" s="245" t="s">
        <v>161</v>
      </c>
    </row>
    <row r="725" s="15" customFormat="1">
      <c r="A725" s="15"/>
      <c r="B725" s="256"/>
      <c r="C725" s="257"/>
      <c r="D725" s="233" t="s">
        <v>178</v>
      </c>
      <c r="E725" s="258" t="s">
        <v>19</v>
      </c>
      <c r="F725" s="259" t="s">
        <v>221</v>
      </c>
      <c r="G725" s="257"/>
      <c r="H725" s="260">
        <v>3.0529999999999999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178</v>
      </c>
      <c r="AU725" s="266" t="s">
        <v>79</v>
      </c>
      <c r="AV725" s="15" t="s">
        <v>168</v>
      </c>
      <c r="AW725" s="15" t="s">
        <v>31</v>
      </c>
      <c r="AX725" s="15" t="s">
        <v>77</v>
      </c>
      <c r="AY725" s="266" t="s">
        <v>161</v>
      </c>
    </row>
    <row r="726" s="2" customFormat="1" ht="16.5" customHeight="1">
      <c r="A726" s="41"/>
      <c r="B726" s="42"/>
      <c r="C726" s="271" t="s">
        <v>1661</v>
      </c>
      <c r="D726" s="271" t="s">
        <v>715</v>
      </c>
      <c r="E726" s="272" t="s">
        <v>5211</v>
      </c>
      <c r="F726" s="273" t="s">
        <v>5212</v>
      </c>
      <c r="G726" s="274" t="s">
        <v>166</v>
      </c>
      <c r="H726" s="275">
        <v>40.484999999999999</v>
      </c>
      <c r="I726" s="276"/>
      <c r="J726" s="277">
        <f>ROUND(I726*H726,2)</f>
        <v>0</v>
      </c>
      <c r="K726" s="273" t="s">
        <v>167</v>
      </c>
      <c r="L726" s="278"/>
      <c r="M726" s="279" t="s">
        <v>19</v>
      </c>
      <c r="N726" s="280" t="s">
        <v>40</v>
      </c>
      <c r="O726" s="87"/>
      <c r="P726" s="224">
        <f>O726*H726</f>
        <v>0</v>
      </c>
      <c r="Q726" s="224">
        <v>0.017840000000000002</v>
      </c>
      <c r="R726" s="224">
        <f>Q726*H726</f>
        <v>0.72225240000000002</v>
      </c>
      <c r="S726" s="224">
        <v>0</v>
      </c>
      <c r="T726" s="22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406</v>
      </c>
      <c r="AT726" s="226" t="s">
        <v>715</v>
      </c>
      <c r="AU726" s="226" t="s">
        <v>79</v>
      </c>
      <c r="AY726" s="20" t="s">
        <v>161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77</v>
      </c>
      <c r="BK726" s="227">
        <f>ROUND(I726*H726,2)</f>
        <v>0</v>
      </c>
      <c r="BL726" s="20" t="s">
        <v>279</v>
      </c>
      <c r="BM726" s="226" t="s">
        <v>5213</v>
      </c>
    </row>
    <row r="727" s="13" customFormat="1">
      <c r="A727" s="13"/>
      <c r="B727" s="235"/>
      <c r="C727" s="236"/>
      <c r="D727" s="233" t="s">
        <v>178</v>
      </c>
      <c r="E727" s="237" t="s">
        <v>19</v>
      </c>
      <c r="F727" s="238" t="s">
        <v>5214</v>
      </c>
      <c r="G727" s="236"/>
      <c r="H727" s="239">
        <v>32.851999999999997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178</v>
      </c>
      <c r="AU727" s="245" t="s">
        <v>79</v>
      </c>
      <c r="AV727" s="13" t="s">
        <v>79</v>
      </c>
      <c r="AW727" s="13" t="s">
        <v>31</v>
      </c>
      <c r="AX727" s="13" t="s">
        <v>69</v>
      </c>
      <c r="AY727" s="245" t="s">
        <v>161</v>
      </c>
    </row>
    <row r="728" s="13" customFormat="1">
      <c r="A728" s="13"/>
      <c r="B728" s="235"/>
      <c r="C728" s="236"/>
      <c r="D728" s="233" t="s">
        <v>178</v>
      </c>
      <c r="E728" s="237" t="s">
        <v>19</v>
      </c>
      <c r="F728" s="238" t="s">
        <v>5215</v>
      </c>
      <c r="G728" s="236"/>
      <c r="H728" s="239">
        <v>7.633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178</v>
      </c>
      <c r="AU728" s="245" t="s">
        <v>79</v>
      </c>
      <c r="AV728" s="13" t="s">
        <v>79</v>
      </c>
      <c r="AW728" s="13" t="s">
        <v>31</v>
      </c>
      <c r="AX728" s="13" t="s">
        <v>69</v>
      </c>
      <c r="AY728" s="245" t="s">
        <v>161</v>
      </c>
    </row>
    <row r="729" s="15" customFormat="1">
      <c r="A729" s="15"/>
      <c r="B729" s="256"/>
      <c r="C729" s="257"/>
      <c r="D729" s="233" t="s">
        <v>178</v>
      </c>
      <c r="E729" s="258" t="s">
        <v>19</v>
      </c>
      <c r="F729" s="259" t="s">
        <v>221</v>
      </c>
      <c r="G729" s="257"/>
      <c r="H729" s="260">
        <v>40.484999999999999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178</v>
      </c>
      <c r="AU729" s="266" t="s">
        <v>79</v>
      </c>
      <c r="AV729" s="15" t="s">
        <v>168</v>
      </c>
      <c r="AW729" s="15" t="s">
        <v>31</v>
      </c>
      <c r="AX729" s="15" t="s">
        <v>77</v>
      </c>
      <c r="AY729" s="266" t="s">
        <v>161</v>
      </c>
    </row>
    <row r="730" s="2" customFormat="1" ht="24.15" customHeight="1">
      <c r="A730" s="41"/>
      <c r="B730" s="42"/>
      <c r="C730" s="215" t="s">
        <v>1667</v>
      </c>
      <c r="D730" s="215" t="s">
        <v>163</v>
      </c>
      <c r="E730" s="216" t="s">
        <v>2001</v>
      </c>
      <c r="F730" s="217" t="s">
        <v>2002</v>
      </c>
      <c r="G730" s="218" t="s">
        <v>166</v>
      </c>
      <c r="H730" s="219">
        <v>3.0529999999999999</v>
      </c>
      <c r="I730" s="220"/>
      <c r="J730" s="221">
        <f>ROUND(I730*H730,2)</f>
        <v>0</v>
      </c>
      <c r="K730" s="217" t="s">
        <v>167</v>
      </c>
      <c r="L730" s="47"/>
      <c r="M730" s="222" t="s">
        <v>19</v>
      </c>
      <c r="N730" s="223" t="s">
        <v>40</v>
      </c>
      <c r="O730" s="87"/>
      <c r="P730" s="224">
        <f>O730*H730</f>
        <v>0</v>
      </c>
      <c r="Q730" s="224">
        <v>0.00035</v>
      </c>
      <c r="R730" s="224">
        <f>Q730*H730</f>
        <v>0.0010685499999999999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279</v>
      </c>
      <c r="AT730" s="226" t="s">
        <v>163</v>
      </c>
      <c r="AU730" s="226" t="s">
        <v>79</v>
      </c>
      <c r="AY730" s="20" t="s">
        <v>161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77</v>
      </c>
      <c r="BK730" s="227">
        <f>ROUND(I730*H730,2)</f>
        <v>0</v>
      </c>
      <c r="BL730" s="20" t="s">
        <v>279</v>
      </c>
      <c r="BM730" s="226" t="s">
        <v>5216</v>
      </c>
    </row>
    <row r="731" s="2" customFormat="1">
      <c r="A731" s="41"/>
      <c r="B731" s="42"/>
      <c r="C731" s="43"/>
      <c r="D731" s="228" t="s">
        <v>170</v>
      </c>
      <c r="E731" s="43"/>
      <c r="F731" s="229" t="s">
        <v>2004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170</v>
      </c>
      <c r="AU731" s="20" t="s">
        <v>79</v>
      </c>
    </row>
    <row r="732" s="2" customFormat="1" ht="16.5" customHeight="1">
      <c r="A732" s="41"/>
      <c r="B732" s="42"/>
      <c r="C732" s="271" t="s">
        <v>1679</v>
      </c>
      <c r="D732" s="271" t="s">
        <v>715</v>
      </c>
      <c r="E732" s="272" t="s">
        <v>2011</v>
      </c>
      <c r="F732" s="273" t="s">
        <v>2012</v>
      </c>
      <c r="G732" s="274" t="s">
        <v>166</v>
      </c>
      <c r="H732" s="275">
        <v>3.0529999999999999</v>
      </c>
      <c r="I732" s="276"/>
      <c r="J732" s="277">
        <f>ROUND(I732*H732,2)</f>
        <v>0</v>
      </c>
      <c r="K732" s="273" t="s">
        <v>167</v>
      </c>
      <c r="L732" s="278"/>
      <c r="M732" s="279" t="s">
        <v>19</v>
      </c>
      <c r="N732" s="280" t="s">
        <v>40</v>
      </c>
      <c r="O732" s="87"/>
      <c r="P732" s="224">
        <f>O732*H732</f>
        <v>0</v>
      </c>
      <c r="Q732" s="224">
        <v>0.019949999999999999</v>
      </c>
      <c r="R732" s="224">
        <f>Q732*H732</f>
        <v>0.060907349999999999</v>
      </c>
      <c r="S732" s="224">
        <v>0</v>
      </c>
      <c r="T732" s="2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406</v>
      </c>
      <c r="AT732" s="226" t="s">
        <v>715</v>
      </c>
      <c r="AU732" s="226" t="s">
        <v>79</v>
      </c>
      <c r="AY732" s="20" t="s">
        <v>161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279</v>
      </c>
      <c r="BM732" s="226" t="s">
        <v>5217</v>
      </c>
    </row>
    <row r="733" s="13" customFormat="1">
      <c r="A733" s="13"/>
      <c r="B733" s="235"/>
      <c r="C733" s="236"/>
      <c r="D733" s="233" t="s">
        <v>178</v>
      </c>
      <c r="E733" s="237" t="s">
        <v>19</v>
      </c>
      <c r="F733" s="238" t="s">
        <v>5218</v>
      </c>
      <c r="G733" s="236"/>
      <c r="H733" s="239">
        <v>3.0529999999999999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178</v>
      </c>
      <c r="AU733" s="245" t="s">
        <v>79</v>
      </c>
      <c r="AV733" s="13" t="s">
        <v>79</v>
      </c>
      <c r="AW733" s="13" t="s">
        <v>31</v>
      </c>
      <c r="AX733" s="13" t="s">
        <v>69</v>
      </c>
      <c r="AY733" s="245" t="s">
        <v>161</v>
      </c>
    </row>
    <row r="734" s="15" customFormat="1">
      <c r="A734" s="15"/>
      <c r="B734" s="256"/>
      <c r="C734" s="257"/>
      <c r="D734" s="233" t="s">
        <v>178</v>
      </c>
      <c r="E734" s="258" t="s">
        <v>19</v>
      </c>
      <c r="F734" s="259" t="s">
        <v>221</v>
      </c>
      <c r="G734" s="257"/>
      <c r="H734" s="260">
        <v>3.0529999999999999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6" t="s">
        <v>178</v>
      </c>
      <c r="AU734" s="266" t="s">
        <v>79</v>
      </c>
      <c r="AV734" s="15" t="s">
        <v>168</v>
      </c>
      <c r="AW734" s="15" t="s">
        <v>31</v>
      </c>
      <c r="AX734" s="15" t="s">
        <v>77</v>
      </c>
      <c r="AY734" s="266" t="s">
        <v>161</v>
      </c>
    </row>
    <row r="735" s="2" customFormat="1" ht="24.15" customHeight="1">
      <c r="A735" s="41"/>
      <c r="B735" s="42"/>
      <c r="C735" s="215" t="s">
        <v>1686</v>
      </c>
      <c r="D735" s="215" t="s">
        <v>163</v>
      </c>
      <c r="E735" s="216" t="s">
        <v>2026</v>
      </c>
      <c r="F735" s="217" t="s">
        <v>2027</v>
      </c>
      <c r="G735" s="218" t="s">
        <v>189</v>
      </c>
      <c r="H735" s="219">
        <v>116.78</v>
      </c>
      <c r="I735" s="220"/>
      <c r="J735" s="221">
        <f>ROUND(I735*H735,2)</f>
        <v>0</v>
      </c>
      <c r="K735" s="217" t="s">
        <v>167</v>
      </c>
      <c r="L735" s="47"/>
      <c r="M735" s="222" t="s">
        <v>19</v>
      </c>
      <c r="N735" s="223" t="s">
        <v>40</v>
      </c>
      <c r="O735" s="87"/>
      <c r="P735" s="224">
        <f>O735*H735</f>
        <v>0</v>
      </c>
      <c r="Q735" s="224">
        <v>0.00029</v>
      </c>
      <c r="R735" s="224">
        <f>Q735*H735</f>
        <v>0.033866199999999999</v>
      </c>
      <c r="S735" s="224">
        <v>0</v>
      </c>
      <c r="T735" s="225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6" t="s">
        <v>279</v>
      </c>
      <c r="AT735" s="226" t="s">
        <v>163</v>
      </c>
      <c r="AU735" s="226" t="s">
        <v>79</v>
      </c>
      <c r="AY735" s="20" t="s">
        <v>161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20" t="s">
        <v>77</v>
      </c>
      <c r="BK735" s="227">
        <f>ROUND(I735*H735,2)</f>
        <v>0</v>
      </c>
      <c r="BL735" s="20" t="s">
        <v>279</v>
      </c>
      <c r="BM735" s="226" t="s">
        <v>5219</v>
      </c>
    </row>
    <row r="736" s="2" customFormat="1">
      <c r="A736" s="41"/>
      <c r="B736" s="42"/>
      <c r="C736" s="43"/>
      <c r="D736" s="228" t="s">
        <v>170</v>
      </c>
      <c r="E736" s="43"/>
      <c r="F736" s="229" t="s">
        <v>2029</v>
      </c>
      <c r="G736" s="43"/>
      <c r="H736" s="43"/>
      <c r="I736" s="230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170</v>
      </c>
      <c r="AU736" s="20" t="s">
        <v>79</v>
      </c>
    </row>
    <row r="737" s="13" customFormat="1">
      <c r="A737" s="13"/>
      <c r="B737" s="235"/>
      <c r="C737" s="236"/>
      <c r="D737" s="233" t="s">
        <v>178</v>
      </c>
      <c r="E737" s="237" t="s">
        <v>19</v>
      </c>
      <c r="F737" s="238" t="s">
        <v>5220</v>
      </c>
      <c r="G737" s="236"/>
      <c r="H737" s="239">
        <v>9.9800000000000004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178</v>
      </c>
      <c r="AU737" s="245" t="s">
        <v>79</v>
      </c>
      <c r="AV737" s="13" t="s">
        <v>79</v>
      </c>
      <c r="AW737" s="13" t="s">
        <v>31</v>
      </c>
      <c r="AX737" s="13" t="s">
        <v>69</v>
      </c>
      <c r="AY737" s="245" t="s">
        <v>161</v>
      </c>
    </row>
    <row r="738" s="13" customFormat="1">
      <c r="A738" s="13"/>
      <c r="B738" s="235"/>
      <c r="C738" s="236"/>
      <c r="D738" s="233" t="s">
        <v>178</v>
      </c>
      <c r="E738" s="237" t="s">
        <v>19</v>
      </c>
      <c r="F738" s="238" t="s">
        <v>5221</v>
      </c>
      <c r="G738" s="236"/>
      <c r="H738" s="239">
        <v>78.319999999999993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178</v>
      </c>
      <c r="AU738" s="245" t="s">
        <v>79</v>
      </c>
      <c r="AV738" s="13" t="s">
        <v>79</v>
      </c>
      <c r="AW738" s="13" t="s">
        <v>31</v>
      </c>
      <c r="AX738" s="13" t="s">
        <v>69</v>
      </c>
      <c r="AY738" s="245" t="s">
        <v>161</v>
      </c>
    </row>
    <row r="739" s="13" customFormat="1">
      <c r="A739" s="13"/>
      <c r="B739" s="235"/>
      <c r="C739" s="236"/>
      <c r="D739" s="233" t="s">
        <v>178</v>
      </c>
      <c r="E739" s="237" t="s">
        <v>19</v>
      </c>
      <c r="F739" s="238" t="s">
        <v>5222</v>
      </c>
      <c r="G739" s="236"/>
      <c r="H739" s="239">
        <v>18.5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178</v>
      </c>
      <c r="AU739" s="245" t="s">
        <v>79</v>
      </c>
      <c r="AV739" s="13" t="s">
        <v>79</v>
      </c>
      <c r="AW739" s="13" t="s">
        <v>31</v>
      </c>
      <c r="AX739" s="13" t="s">
        <v>69</v>
      </c>
      <c r="AY739" s="245" t="s">
        <v>161</v>
      </c>
    </row>
    <row r="740" s="13" customFormat="1">
      <c r="A740" s="13"/>
      <c r="B740" s="235"/>
      <c r="C740" s="236"/>
      <c r="D740" s="233" t="s">
        <v>178</v>
      </c>
      <c r="E740" s="237" t="s">
        <v>19</v>
      </c>
      <c r="F740" s="238" t="s">
        <v>5223</v>
      </c>
      <c r="G740" s="236"/>
      <c r="H740" s="239">
        <v>9.9800000000000004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178</v>
      </c>
      <c r="AU740" s="245" t="s">
        <v>79</v>
      </c>
      <c r="AV740" s="13" t="s">
        <v>79</v>
      </c>
      <c r="AW740" s="13" t="s">
        <v>31</v>
      </c>
      <c r="AX740" s="13" t="s">
        <v>69</v>
      </c>
      <c r="AY740" s="245" t="s">
        <v>161</v>
      </c>
    </row>
    <row r="741" s="15" customFormat="1">
      <c r="A741" s="15"/>
      <c r="B741" s="256"/>
      <c r="C741" s="257"/>
      <c r="D741" s="233" t="s">
        <v>178</v>
      </c>
      <c r="E741" s="258" t="s">
        <v>19</v>
      </c>
      <c r="F741" s="259" t="s">
        <v>221</v>
      </c>
      <c r="G741" s="257"/>
      <c r="H741" s="260">
        <v>116.78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178</v>
      </c>
      <c r="AU741" s="266" t="s">
        <v>79</v>
      </c>
      <c r="AV741" s="15" t="s">
        <v>168</v>
      </c>
      <c r="AW741" s="15" t="s">
        <v>31</v>
      </c>
      <c r="AX741" s="15" t="s">
        <v>77</v>
      </c>
      <c r="AY741" s="266" t="s">
        <v>161</v>
      </c>
    </row>
    <row r="742" s="2" customFormat="1" ht="16.5" customHeight="1">
      <c r="A742" s="41"/>
      <c r="B742" s="42"/>
      <c r="C742" s="215" t="s">
        <v>1692</v>
      </c>
      <c r="D742" s="215" t="s">
        <v>163</v>
      </c>
      <c r="E742" s="216" t="s">
        <v>5224</v>
      </c>
      <c r="F742" s="217" t="s">
        <v>5225</v>
      </c>
      <c r="G742" s="218" t="s">
        <v>2940</v>
      </c>
      <c r="H742" s="219">
        <v>350.75999999999999</v>
      </c>
      <c r="I742" s="220"/>
      <c r="J742" s="221">
        <f>ROUND(I742*H742,2)</f>
        <v>0</v>
      </c>
      <c r="K742" s="217" t="s">
        <v>167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5.0000000000000002E-05</v>
      </c>
      <c r="R742" s="224">
        <f>Q742*H742</f>
        <v>0.017538000000000002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279</v>
      </c>
      <c r="AT742" s="226" t="s">
        <v>163</v>
      </c>
      <c r="AU742" s="226" t="s">
        <v>79</v>
      </c>
      <c r="AY742" s="20" t="s">
        <v>161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279</v>
      </c>
      <c r="BM742" s="226" t="s">
        <v>5226</v>
      </c>
    </row>
    <row r="743" s="2" customFormat="1">
      <c r="A743" s="41"/>
      <c r="B743" s="42"/>
      <c r="C743" s="43"/>
      <c r="D743" s="228" t="s">
        <v>170</v>
      </c>
      <c r="E743" s="43"/>
      <c r="F743" s="229" t="s">
        <v>5227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170</v>
      </c>
      <c r="AU743" s="20" t="s">
        <v>79</v>
      </c>
    </row>
    <row r="744" s="13" customFormat="1">
      <c r="A744" s="13"/>
      <c r="B744" s="235"/>
      <c r="C744" s="236"/>
      <c r="D744" s="233" t="s">
        <v>178</v>
      </c>
      <c r="E744" s="237" t="s">
        <v>19</v>
      </c>
      <c r="F744" s="238" t="s">
        <v>5228</v>
      </c>
      <c r="G744" s="236"/>
      <c r="H744" s="239">
        <v>350.75999999999999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178</v>
      </c>
      <c r="AU744" s="245" t="s">
        <v>79</v>
      </c>
      <c r="AV744" s="13" t="s">
        <v>79</v>
      </c>
      <c r="AW744" s="13" t="s">
        <v>31</v>
      </c>
      <c r="AX744" s="13" t="s">
        <v>77</v>
      </c>
      <c r="AY744" s="245" t="s">
        <v>161</v>
      </c>
    </row>
    <row r="745" s="2" customFormat="1" ht="16.5" customHeight="1">
      <c r="A745" s="41"/>
      <c r="B745" s="42"/>
      <c r="C745" s="271" t="s">
        <v>1697</v>
      </c>
      <c r="D745" s="271" t="s">
        <v>715</v>
      </c>
      <c r="E745" s="272" t="s">
        <v>5229</v>
      </c>
      <c r="F745" s="273" t="s">
        <v>5230</v>
      </c>
      <c r="G745" s="274" t="s">
        <v>214</v>
      </c>
      <c r="H745" s="275">
        <v>0.35099999999999998</v>
      </c>
      <c r="I745" s="276"/>
      <c r="J745" s="277">
        <f>ROUND(I745*H745,2)</f>
        <v>0</v>
      </c>
      <c r="K745" s="273" t="s">
        <v>167</v>
      </c>
      <c r="L745" s="278"/>
      <c r="M745" s="279" t="s">
        <v>19</v>
      </c>
      <c r="N745" s="280" t="s">
        <v>40</v>
      </c>
      <c r="O745" s="87"/>
      <c r="P745" s="224">
        <f>O745*H745</f>
        <v>0</v>
      </c>
      <c r="Q745" s="224">
        <v>1</v>
      </c>
      <c r="R745" s="224">
        <f>Q745*H745</f>
        <v>0.35099999999999998</v>
      </c>
      <c r="S745" s="224">
        <v>0</v>
      </c>
      <c r="T745" s="225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6" t="s">
        <v>406</v>
      </c>
      <c r="AT745" s="226" t="s">
        <v>715</v>
      </c>
      <c r="AU745" s="226" t="s">
        <v>79</v>
      </c>
      <c r="AY745" s="20" t="s">
        <v>161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20" t="s">
        <v>77</v>
      </c>
      <c r="BK745" s="227">
        <f>ROUND(I745*H745,2)</f>
        <v>0</v>
      </c>
      <c r="BL745" s="20" t="s">
        <v>279</v>
      </c>
      <c r="BM745" s="226" t="s">
        <v>5231</v>
      </c>
    </row>
    <row r="746" s="13" customFormat="1">
      <c r="A746" s="13"/>
      <c r="B746" s="235"/>
      <c r="C746" s="236"/>
      <c r="D746" s="233" t="s">
        <v>178</v>
      </c>
      <c r="E746" s="237" t="s">
        <v>19</v>
      </c>
      <c r="F746" s="238" t="s">
        <v>5232</v>
      </c>
      <c r="G746" s="236"/>
      <c r="H746" s="239">
        <v>0.35099999999999998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178</v>
      </c>
      <c r="AU746" s="245" t="s">
        <v>79</v>
      </c>
      <c r="AV746" s="13" t="s">
        <v>79</v>
      </c>
      <c r="AW746" s="13" t="s">
        <v>31</v>
      </c>
      <c r="AX746" s="13" t="s">
        <v>77</v>
      </c>
      <c r="AY746" s="245" t="s">
        <v>161</v>
      </c>
    </row>
    <row r="747" s="2" customFormat="1" ht="16.5" customHeight="1">
      <c r="A747" s="41"/>
      <c r="B747" s="42"/>
      <c r="C747" s="215" t="s">
        <v>1702</v>
      </c>
      <c r="D747" s="215" t="s">
        <v>163</v>
      </c>
      <c r="E747" s="216" t="s">
        <v>2147</v>
      </c>
      <c r="F747" s="217" t="s">
        <v>2148</v>
      </c>
      <c r="G747" s="218" t="s">
        <v>387</v>
      </c>
      <c r="H747" s="219">
        <v>1</v>
      </c>
      <c r="I747" s="220"/>
      <c r="J747" s="221">
        <f>ROUND(I747*H747,2)</f>
        <v>0</v>
      </c>
      <c r="K747" s="217" t="s">
        <v>167</v>
      </c>
      <c r="L747" s="47"/>
      <c r="M747" s="222" t="s">
        <v>19</v>
      </c>
      <c r="N747" s="223" t="s">
        <v>40</v>
      </c>
      <c r="O747" s="87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279</v>
      </c>
      <c r="AT747" s="226" t="s">
        <v>163</v>
      </c>
      <c r="AU747" s="226" t="s">
        <v>79</v>
      </c>
      <c r="AY747" s="20" t="s">
        <v>161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77</v>
      </c>
      <c r="BK747" s="227">
        <f>ROUND(I747*H747,2)</f>
        <v>0</v>
      </c>
      <c r="BL747" s="20" t="s">
        <v>279</v>
      </c>
      <c r="BM747" s="226" t="s">
        <v>5233</v>
      </c>
    </row>
    <row r="748" s="2" customFormat="1">
      <c r="A748" s="41"/>
      <c r="B748" s="42"/>
      <c r="C748" s="43"/>
      <c r="D748" s="228" t="s">
        <v>170</v>
      </c>
      <c r="E748" s="43"/>
      <c r="F748" s="229" t="s">
        <v>2150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170</v>
      </c>
      <c r="AU748" s="20" t="s">
        <v>79</v>
      </c>
    </row>
    <row r="749" s="13" customFormat="1">
      <c r="A749" s="13"/>
      <c r="B749" s="235"/>
      <c r="C749" s="236"/>
      <c r="D749" s="233" t="s">
        <v>178</v>
      </c>
      <c r="E749" s="237" t="s">
        <v>19</v>
      </c>
      <c r="F749" s="238" t="s">
        <v>5234</v>
      </c>
      <c r="G749" s="236"/>
      <c r="H749" s="239">
        <v>1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178</v>
      </c>
      <c r="AU749" s="245" t="s">
        <v>79</v>
      </c>
      <c r="AV749" s="13" t="s">
        <v>79</v>
      </c>
      <c r="AW749" s="13" t="s">
        <v>31</v>
      </c>
      <c r="AX749" s="13" t="s">
        <v>77</v>
      </c>
      <c r="AY749" s="245" t="s">
        <v>161</v>
      </c>
    </row>
    <row r="750" s="2" customFormat="1" ht="16.5" customHeight="1">
      <c r="A750" s="41"/>
      <c r="B750" s="42"/>
      <c r="C750" s="271" t="s">
        <v>616</v>
      </c>
      <c r="D750" s="271" t="s">
        <v>715</v>
      </c>
      <c r="E750" s="272" t="s">
        <v>2153</v>
      </c>
      <c r="F750" s="273" t="s">
        <v>2154</v>
      </c>
      <c r="G750" s="274" t="s">
        <v>387</v>
      </c>
      <c r="H750" s="275">
        <v>1</v>
      </c>
      <c r="I750" s="276"/>
      <c r="J750" s="277">
        <f>ROUND(I750*H750,2)</f>
        <v>0</v>
      </c>
      <c r="K750" s="273" t="s">
        <v>167</v>
      </c>
      <c r="L750" s="278"/>
      <c r="M750" s="279" t="s">
        <v>19</v>
      </c>
      <c r="N750" s="280" t="s">
        <v>40</v>
      </c>
      <c r="O750" s="87"/>
      <c r="P750" s="224">
        <f>O750*H750</f>
        <v>0</v>
      </c>
      <c r="Q750" s="224">
        <v>0.0023999999999999998</v>
      </c>
      <c r="R750" s="224">
        <f>Q750*H750</f>
        <v>0.0023999999999999998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406</v>
      </c>
      <c r="AT750" s="226" t="s">
        <v>715</v>
      </c>
      <c r="AU750" s="226" t="s">
        <v>79</v>
      </c>
      <c r="AY750" s="20" t="s">
        <v>161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77</v>
      </c>
      <c r="BK750" s="227">
        <f>ROUND(I750*H750,2)</f>
        <v>0</v>
      </c>
      <c r="BL750" s="20" t="s">
        <v>279</v>
      </c>
      <c r="BM750" s="226" t="s">
        <v>5235</v>
      </c>
    </row>
    <row r="751" s="2" customFormat="1" ht="16.5" customHeight="1">
      <c r="A751" s="41"/>
      <c r="B751" s="42"/>
      <c r="C751" s="215" t="s">
        <v>1711</v>
      </c>
      <c r="D751" s="215" t="s">
        <v>163</v>
      </c>
      <c r="E751" s="216" t="s">
        <v>2157</v>
      </c>
      <c r="F751" s="217" t="s">
        <v>2158</v>
      </c>
      <c r="G751" s="218" t="s">
        <v>387</v>
      </c>
      <c r="H751" s="219">
        <v>1</v>
      </c>
      <c r="I751" s="220"/>
      <c r="J751" s="221">
        <f>ROUND(I751*H751,2)</f>
        <v>0</v>
      </c>
      <c r="K751" s="217" t="s">
        <v>167</v>
      </c>
      <c r="L751" s="47"/>
      <c r="M751" s="222" t="s">
        <v>19</v>
      </c>
      <c r="N751" s="223" t="s">
        <v>40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279</v>
      </c>
      <c r="AT751" s="226" t="s">
        <v>163</v>
      </c>
      <c r="AU751" s="226" t="s">
        <v>79</v>
      </c>
      <c r="AY751" s="20" t="s">
        <v>161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279</v>
      </c>
      <c r="BM751" s="226" t="s">
        <v>5236</v>
      </c>
    </row>
    <row r="752" s="2" customFormat="1">
      <c r="A752" s="41"/>
      <c r="B752" s="42"/>
      <c r="C752" s="43"/>
      <c r="D752" s="228" t="s">
        <v>170</v>
      </c>
      <c r="E752" s="43"/>
      <c r="F752" s="229" t="s">
        <v>2160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170</v>
      </c>
      <c r="AU752" s="20" t="s">
        <v>79</v>
      </c>
    </row>
    <row r="753" s="13" customFormat="1">
      <c r="A753" s="13"/>
      <c r="B753" s="235"/>
      <c r="C753" s="236"/>
      <c r="D753" s="233" t="s">
        <v>178</v>
      </c>
      <c r="E753" s="237" t="s">
        <v>19</v>
      </c>
      <c r="F753" s="238" t="s">
        <v>5237</v>
      </c>
      <c r="G753" s="236"/>
      <c r="H753" s="239">
        <v>1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178</v>
      </c>
      <c r="AU753" s="245" t="s">
        <v>79</v>
      </c>
      <c r="AV753" s="13" t="s">
        <v>79</v>
      </c>
      <c r="AW753" s="13" t="s">
        <v>31</v>
      </c>
      <c r="AX753" s="13" t="s">
        <v>77</v>
      </c>
      <c r="AY753" s="245" t="s">
        <v>161</v>
      </c>
    </row>
    <row r="754" s="2" customFormat="1" ht="16.5" customHeight="1">
      <c r="A754" s="41"/>
      <c r="B754" s="42"/>
      <c r="C754" s="271" t="s">
        <v>1717</v>
      </c>
      <c r="D754" s="271" t="s">
        <v>715</v>
      </c>
      <c r="E754" s="272" t="s">
        <v>2164</v>
      </c>
      <c r="F754" s="273" t="s">
        <v>2165</v>
      </c>
      <c r="G754" s="274" t="s">
        <v>387</v>
      </c>
      <c r="H754" s="275">
        <v>1</v>
      </c>
      <c r="I754" s="276"/>
      <c r="J754" s="277">
        <f>ROUND(I754*H754,2)</f>
        <v>0</v>
      </c>
      <c r="K754" s="273" t="s">
        <v>167</v>
      </c>
      <c r="L754" s="278"/>
      <c r="M754" s="279" t="s">
        <v>19</v>
      </c>
      <c r="N754" s="280" t="s">
        <v>40</v>
      </c>
      <c r="O754" s="87"/>
      <c r="P754" s="224">
        <f>O754*H754</f>
        <v>0</v>
      </c>
      <c r="Q754" s="224">
        <v>0.0022000000000000001</v>
      </c>
      <c r="R754" s="224">
        <f>Q754*H754</f>
        <v>0.0022000000000000001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406</v>
      </c>
      <c r="AT754" s="226" t="s">
        <v>715</v>
      </c>
      <c r="AU754" s="226" t="s">
        <v>79</v>
      </c>
      <c r="AY754" s="20" t="s">
        <v>161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279</v>
      </c>
      <c r="BM754" s="226" t="s">
        <v>5238</v>
      </c>
    </row>
    <row r="755" s="2" customFormat="1" ht="24.15" customHeight="1">
      <c r="A755" s="41"/>
      <c r="B755" s="42"/>
      <c r="C755" s="215" t="s">
        <v>1722</v>
      </c>
      <c r="D755" s="215" t="s">
        <v>163</v>
      </c>
      <c r="E755" s="216" t="s">
        <v>2185</v>
      </c>
      <c r="F755" s="217" t="s">
        <v>2186</v>
      </c>
      <c r="G755" s="218" t="s">
        <v>214</v>
      </c>
      <c r="H755" s="219">
        <v>1.597</v>
      </c>
      <c r="I755" s="220"/>
      <c r="J755" s="221">
        <f>ROUND(I755*H755,2)</f>
        <v>0</v>
      </c>
      <c r="K755" s="217" t="s">
        <v>167</v>
      </c>
      <c r="L755" s="47"/>
      <c r="M755" s="222" t="s">
        <v>19</v>
      </c>
      <c r="N755" s="223" t="s">
        <v>40</v>
      </c>
      <c r="O755" s="87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6" t="s">
        <v>279</v>
      </c>
      <c r="AT755" s="226" t="s">
        <v>163</v>
      </c>
      <c r="AU755" s="226" t="s">
        <v>79</v>
      </c>
      <c r="AY755" s="20" t="s">
        <v>161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20" t="s">
        <v>77</v>
      </c>
      <c r="BK755" s="227">
        <f>ROUND(I755*H755,2)</f>
        <v>0</v>
      </c>
      <c r="BL755" s="20" t="s">
        <v>279</v>
      </c>
      <c r="BM755" s="226" t="s">
        <v>5239</v>
      </c>
    </row>
    <row r="756" s="2" customFormat="1">
      <c r="A756" s="41"/>
      <c r="B756" s="42"/>
      <c r="C756" s="43"/>
      <c r="D756" s="228" t="s">
        <v>170</v>
      </c>
      <c r="E756" s="43"/>
      <c r="F756" s="229" t="s">
        <v>2188</v>
      </c>
      <c r="G756" s="43"/>
      <c r="H756" s="43"/>
      <c r="I756" s="230"/>
      <c r="J756" s="43"/>
      <c r="K756" s="43"/>
      <c r="L756" s="47"/>
      <c r="M756" s="231"/>
      <c r="N756" s="232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170</v>
      </c>
      <c r="AU756" s="20" t="s">
        <v>79</v>
      </c>
    </row>
    <row r="757" s="12" customFormat="1" ht="22.8" customHeight="1">
      <c r="A757" s="12"/>
      <c r="B757" s="199"/>
      <c r="C757" s="200"/>
      <c r="D757" s="201" t="s">
        <v>68</v>
      </c>
      <c r="E757" s="213" t="s">
        <v>2189</v>
      </c>
      <c r="F757" s="213" t="s">
        <v>2190</v>
      </c>
      <c r="G757" s="200"/>
      <c r="H757" s="200"/>
      <c r="I757" s="203"/>
      <c r="J757" s="214">
        <f>BK757</f>
        <v>0</v>
      </c>
      <c r="K757" s="200"/>
      <c r="L757" s="205"/>
      <c r="M757" s="206"/>
      <c r="N757" s="207"/>
      <c r="O757" s="207"/>
      <c r="P757" s="208">
        <f>SUM(P758:P781)</f>
        <v>0</v>
      </c>
      <c r="Q757" s="207"/>
      <c r="R757" s="208">
        <f>SUM(R758:R781)</f>
        <v>0.20221599999999998</v>
      </c>
      <c r="S757" s="207"/>
      <c r="T757" s="209">
        <f>SUM(T758:T781)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10" t="s">
        <v>79</v>
      </c>
      <c r="AT757" s="211" t="s">
        <v>68</v>
      </c>
      <c r="AU757" s="211" t="s">
        <v>77</v>
      </c>
      <c r="AY757" s="210" t="s">
        <v>161</v>
      </c>
      <c r="BK757" s="212">
        <f>SUM(BK758:BK781)</f>
        <v>0</v>
      </c>
    </row>
    <row r="758" s="2" customFormat="1" ht="16.5" customHeight="1">
      <c r="A758" s="41"/>
      <c r="B758" s="42"/>
      <c r="C758" s="215" t="s">
        <v>1727</v>
      </c>
      <c r="D758" s="215" t="s">
        <v>163</v>
      </c>
      <c r="E758" s="216" t="s">
        <v>2192</v>
      </c>
      <c r="F758" s="217" t="s">
        <v>2193</v>
      </c>
      <c r="G758" s="218" t="s">
        <v>166</v>
      </c>
      <c r="H758" s="219">
        <v>5.4000000000000004</v>
      </c>
      <c r="I758" s="220"/>
      <c r="J758" s="221">
        <f>ROUND(I758*H758,2)</f>
        <v>0</v>
      </c>
      <c r="K758" s="217" t="s">
        <v>167</v>
      </c>
      <c r="L758" s="47"/>
      <c r="M758" s="222" t="s">
        <v>19</v>
      </c>
      <c r="N758" s="223" t="s">
        <v>40</v>
      </c>
      <c r="O758" s="87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279</v>
      </c>
      <c r="AT758" s="226" t="s">
        <v>163</v>
      </c>
      <c r="AU758" s="226" t="s">
        <v>79</v>
      </c>
      <c r="AY758" s="20" t="s">
        <v>161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77</v>
      </c>
      <c r="BK758" s="227">
        <f>ROUND(I758*H758,2)</f>
        <v>0</v>
      </c>
      <c r="BL758" s="20" t="s">
        <v>279</v>
      </c>
      <c r="BM758" s="226" t="s">
        <v>5240</v>
      </c>
    </row>
    <row r="759" s="2" customFormat="1">
      <c r="A759" s="41"/>
      <c r="B759" s="42"/>
      <c r="C759" s="43"/>
      <c r="D759" s="228" t="s">
        <v>170</v>
      </c>
      <c r="E759" s="43"/>
      <c r="F759" s="229" t="s">
        <v>2195</v>
      </c>
      <c r="G759" s="43"/>
      <c r="H759" s="43"/>
      <c r="I759" s="230"/>
      <c r="J759" s="43"/>
      <c r="K759" s="43"/>
      <c r="L759" s="47"/>
      <c r="M759" s="231"/>
      <c r="N759" s="232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170</v>
      </c>
      <c r="AU759" s="20" t="s">
        <v>79</v>
      </c>
    </row>
    <row r="760" s="13" customFormat="1">
      <c r="A760" s="13"/>
      <c r="B760" s="235"/>
      <c r="C760" s="236"/>
      <c r="D760" s="233" t="s">
        <v>178</v>
      </c>
      <c r="E760" s="237" t="s">
        <v>19</v>
      </c>
      <c r="F760" s="238" t="s">
        <v>4613</v>
      </c>
      <c r="G760" s="236"/>
      <c r="H760" s="239">
        <v>5.4000000000000004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178</v>
      </c>
      <c r="AU760" s="245" t="s">
        <v>79</v>
      </c>
      <c r="AV760" s="13" t="s">
        <v>79</v>
      </c>
      <c r="AW760" s="13" t="s">
        <v>31</v>
      </c>
      <c r="AX760" s="13" t="s">
        <v>77</v>
      </c>
      <c r="AY760" s="245" t="s">
        <v>161</v>
      </c>
    </row>
    <row r="761" s="2" customFormat="1" ht="16.5" customHeight="1">
      <c r="A761" s="41"/>
      <c r="B761" s="42"/>
      <c r="C761" s="215" t="s">
        <v>1733</v>
      </c>
      <c r="D761" s="215" t="s">
        <v>163</v>
      </c>
      <c r="E761" s="216" t="s">
        <v>2198</v>
      </c>
      <c r="F761" s="217" t="s">
        <v>2199</v>
      </c>
      <c r="G761" s="218" t="s">
        <v>166</v>
      </c>
      <c r="H761" s="219">
        <v>5.4000000000000004</v>
      </c>
      <c r="I761" s="220"/>
      <c r="J761" s="221">
        <f>ROUND(I761*H761,2)</f>
        <v>0</v>
      </c>
      <c r="K761" s="217" t="s">
        <v>167</v>
      </c>
      <c r="L761" s="47"/>
      <c r="M761" s="222" t="s">
        <v>19</v>
      </c>
      <c r="N761" s="223" t="s">
        <v>40</v>
      </c>
      <c r="O761" s="87"/>
      <c r="P761" s="224">
        <f>O761*H761</f>
        <v>0</v>
      </c>
      <c r="Q761" s="224">
        <v>0.00029999999999999997</v>
      </c>
      <c r="R761" s="224">
        <f>Q761*H761</f>
        <v>0.0016199999999999999</v>
      </c>
      <c r="S761" s="224">
        <v>0</v>
      </c>
      <c r="T761" s="22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6" t="s">
        <v>279</v>
      </c>
      <c r="AT761" s="226" t="s">
        <v>163</v>
      </c>
      <c r="AU761" s="226" t="s">
        <v>79</v>
      </c>
      <c r="AY761" s="20" t="s">
        <v>161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20" t="s">
        <v>77</v>
      </c>
      <c r="BK761" s="227">
        <f>ROUND(I761*H761,2)</f>
        <v>0</v>
      </c>
      <c r="BL761" s="20" t="s">
        <v>279</v>
      </c>
      <c r="BM761" s="226" t="s">
        <v>5241</v>
      </c>
    </row>
    <row r="762" s="2" customFormat="1">
      <c r="A762" s="41"/>
      <c r="B762" s="42"/>
      <c r="C762" s="43"/>
      <c r="D762" s="228" t="s">
        <v>170</v>
      </c>
      <c r="E762" s="43"/>
      <c r="F762" s="229" t="s">
        <v>2201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170</v>
      </c>
      <c r="AU762" s="20" t="s">
        <v>79</v>
      </c>
    </row>
    <row r="763" s="13" customFormat="1">
      <c r="A763" s="13"/>
      <c r="B763" s="235"/>
      <c r="C763" s="236"/>
      <c r="D763" s="233" t="s">
        <v>178</v>
      </c>
      <c r="E763" s="237" t="s">
        <v>19</v>
      </c>
      <c r="F763" s="238" t="s">
        <v>4613</v>
      </c>
      <c r="G763" s="236"/>
      <c r="H763" s="239">
        <v>5.4000000000000004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178</v>
      </c>
      <c r="AU763" s="245" t="s">
        <v>79</v>
      </c>
      <c r="AV763" s="13" t="s">
        <v>79</v>
      </c>
      <c r="AW763" s="13" t="s">
        <v>31</v>
      </c>
      <c r="AX763" s="13" t="s">
        <v>77</v>
      </c>
      <c r="AY763" s="245" t="s">
        <v>161</v>
      </c>
    </row>
    <row r="764" s="2" customFormat="1" ht="21.75" customHeight="1">
      <c r="A764" s="41"/>
      <c r="B764" s="42"/>
      <c r="C764" s="215" t="s">
        <v>1739</v>
      </c>
      <c r="D764" s="215" t="s">
        <v>163</v>
      </c>
      <c r="E764" s="216" t="s">
        <v>2208</v>
      </c>
      <c r="F764" s="217" t="s">
        <v>2209</v>
      </c>
      <c r="G764" s="218" t="s">
        <v>189</v>
      </c>
      <c r="H764" s="219">
        <v>7.5</v>
      </c>
      <c r="I764" s="220"/>
      <c r="J764" s="221">
        <f>ROUND(I764*H764,2)</f>
        <v>0</v>
      </c>
      <c r="K764" s="217" t="s">
        <v>167</v>
      </c>
      <c r="L764" s="47"/>
      <c r="M764" s="222" t="s">
        <v>19</v>
      </c>
      <c r="N764" s="223" t="s">
        <v>40</v>
      </c>
      <c r="O764" s="87"/>
      <c r="P764" s="224">
        <f>O764*H764</f>
        <v>0</v>
      </c>
      <c r="Q764" s="224">
        <v>0.00029999999999999997</v>
      </c>
      <c r="R764" s="224">
        <f>Q764*H764</f>
        <v>0.0022499999999999998</v>
      </c>
      <c r="S764" s="224">
        <v>0</v>
      </c>
      <c r="T764" s="225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6" t="s">
        <v>279</v>
      </c>
      <c r="AT764" s="226" t="s">
        <v>163</v>
      </c>
      <c r="AU764" s="226" t="s">
        <v>79</v>
      </c>
      <c r="AY764" s="20" t="s">
        <v>161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20" t="s">
        <v>77</v>
      </c>
      <c r="BK764" s="227">
        <f>ROUND(I764*H764,2)</f>
        <v>0</v>
      </c>
      <c r="BL764" s="20" t="s">
        <v>279</v>
      </c>
      <c r="BM764" s="226" t="s">
        <v>5242</v>
      </c>
    </row>
    <row r="765" s="2" customFormat="1">
      <c r="A765" s="41"/>
      <c r="B765" s="42"/>
      <c r="C765" s="43"/>
      <c r="D765" s="228" t="s">
        <v>170</v>
      </c>
      <c r="E765" s="43"/>
      <c r="F765" s="229" t="s">
        <v>2211</v>
      </c>
      <c r="G765" s="43"/>
      <c r="H765" s="43"/>
      <c r="I765" s="230"/>
      <c r="J765" s="43"/>
      <c r="K765" s="43"/>
      <c r="L765" s="47"/>
      <c r="M765" s="231"/>
      <c r="N765" s="232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170</v>
      </c>
      <c r="AU765" s="20" t="s">
        <v>79</v>
      </c>
    </row>
    <row r="766" s="2" customFormat="1">
      <c r="A766" s="41"/>
      <c r="B766" s="42"/>
      <c r="C766" s="43"/>
      <c r="D766" s="233" t="s">
        <v>176</v>
      </c>
      <c r="E766" s="43"/>
      <c r="F766" s="234" t="s">
        <v>2212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176</v>
      </c>
      <c r="AU766" s="20" t="s">
        <v>79</v>
      </c>
    </row>
    <row r="767" s="2" customFormat="1" ht="16.5" customHeight="1">
      <c r="A767" s="41"/>
      <c r="B767" s="42"/>
      <c r="C767" s="271" t="s">
        <v>1745</v>
      </c>
      <c r="D767" s="271" t="s">
        <v>715</v>
      </c>
      <c r="E767" s="272" t="s">
        <v>2214</v>
      </c>
      <c r="F767" s="273" t="s">
        <v>2215</v>
      </c>
      <c r="G767" s="274" t="s">
        <v>387</v>
      </c>
      <c r="H767" s="275">
        <v>13</v>
      </c>
      <c r="I767" s="276"/>
      <c r="J767" s="277">
        <f>ROUND(I767*H767,2)</f>
        <v>0</v>
      </c>
      <c r="K767" s="273" t="s">
        <v>19</v>
      </c>
      <c r="L767" s="278"/>
      <c r="M767" s="279" t="s">
        <v>19</v>
      </c>
      <c r="N767" s="280" t="s">
        <v>40</v>
      </c>
      <c r="O767" s="87"/>
      <c r="P767" s="224">
        <f>O767*H767</f>
        <v>0</v>
      </c>
      <c r="Q767" s="224">
        <v>0.00097000000000000005</v>
      </c>
      <c r="R767" s="224">
        <f>Q767*H767</f>
        <v>0.012610000000000001</v>
      </c>
      <c r="S767" s="224">
        <v>0</v>
      </c>
      <c r="T767" s="225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6" t="s">
        <v>406</v>
      </c>
      <c r="AT767" s="226" t="s">
        <v>715</v>
      </c>
      <c r="AU767" s="226" t="s">
        <v>79</v>
      </c>
      <c r="AY767" s="20" t="s">
        <v>161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20" t="s">
        <v>77</v>
      </c>
      <c r="BK767" s="227">
        <f>ROUND(I767*H767,2)</f>
        <v>0</v>
      </c>
      <c r="BL767" s="20" t="s">
        <v>279</v>
      </c>
      <c r="BM767" s="226" t="s">
        <v>5243</v>
      </c>
    </row>
    <row r="768" s="13" customFormat="1">
      <c r="A768" s="13"/>
      <c r="B768" s="235"/>
      <c r="C768" s="236"/>
      <c r="D768" s="233" t="s">
        <v>178</v>
      </c>
      <c r="E768" s="236"/>
      <c r="F768" s="238" t="s">
        <v>5244</v>
      </c>
      <c r="G768" s="236"/>
      <c r="H768" s="239">
        <v>13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178</v>
      </c>
      <c r="AU768" s="245" t="s">
        <v>79</v>
      </c>
      <c r="AV768" s="13" t="s">
        <v>79</v>
      </c>
      <c r="AW768" s="13" t="s">
        <v>4</v>
      </c>
      <c r="AX768" s="13" t="s">
        <v>77</v>
      </c>
      <c r="AY768" s="245" t="s">
        <v>161</v>
      </c>
    </row>
    <row r="769" s="2" customFormat="1" ht="24.15" customHeight="1">
      <c r="A769" s="41"/>
      <c r="B769" s="42"/>
      <c r="C769" s="215" t="s">
        <v>1750</v>
      </c>
      <c r="D769" s="215" t="s">
        <v>163</v>
      </c>
      <c r="E769" s="216" t="s">
        <v>2219</v>
      </c>
      <c r="F769" s="217" t="s">
        <v>2220</v>
      </c>
      <c r="G769" s="218" t="s">
        <v>166</v>
      </c>
      <c r="H769" s="219">
        <v>5.4000000000000004</v>
      </c>
      <c r="I769" s="220"/>
      <c r="J769" s="221">
        <f>ROUND(I769*H769,2)</f>
        <v>0</v>
      </c>
      <c r="K769" s="217" t="s">
        <v>167</v>
      </c>
      <c r="L769" s="47"/>
      <c r="M769" s="222" t="s">
        <v>19</v>
      </c>
      <c r="N769" s="223" t="s">
        <v>40</v>
      </c>
      <c r="O769" s="87"/>
      <c r="P769" s="224">
        <f>O769*H769</f>
        <v>0</v>
      </c>
      <c r="Q769" s="224">
        <v>0.0090900000000000009</v>
      </c>
      <c r="R769" s="224">
        <f>Q769*H769</f>
        <v>0.049086000000000005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279</v>
      </c>
      <c r="AT769" s="226" t="s">
        <v>163</v>
      </c>
      <c r="AU769" s="226" t="s">
        <v>79</v>
      </c>
      <c r="AY769" s="20" t="s">
        <v>161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77</v>
      </c>
      <c r="BK769" s="227">
        <f>ROUND(I769*H769,2)</f>
        <v>0</v>
      </c>
      <c r="BL769" s="20" t="s">
        <v>279</v>
      </c>
      <c r="BM769" s="226" t="s">
        <v>5245</v>
      </c>
    </row>
    <row r="770" s="2" customFormat="1">
      <c r="A770" s="41"/>
      <c r="B770" s="42"/>
      <c r="C770" s="43"/>
      <c r="D770" s="228" t="s">
        <v>170</v>
      </c>
      <c r="E770" s="43"/>
      <c r="F770" s="229" t="s">
        <v>2222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170</v>
      </c>
      <c r="AU770" s="20" t="s">
        <v>79</v>
      </c>
    </row>
    <row r="771" s="13" customFormat="1">
      <c r="A771" s="13"/>
      <c r="B771" s="235"/>
      <c r="C771" s="236"/>
      <c r="D771" s="233" t="s">
        <v>178</v>
      </c>
      <c r="E771" s="237" t="s">
        <v>4613</v>
      </c>
      <c r="F771" s="238" t="s">
        <v>5246</v>
      </c>
      <c r="G771" s="236"/>
      <c r="H771" s="239">
        <v>5.4000000000000004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178</v>
      </c>
      <c r="AU771" s="245" t="s">
        <v>79</v>
      </c>
      <c r="AV771" s="13" t="s">
        <v>79</v>
      </c>
      <c r="AW771" s="13" t="s">
        <v>31</v>
      </c>
      <c r="AX771" s="13" t="s">
        <v>69</v>
      </c>
      <c r="AY771" s="245" t="s">
        <v>161</v>
      </c>
    </row>
    <row r="772" s="15" customFormat="1">
      <c r="A772" s="15"/>
      <c r="B772" s="256"/>
      <c r="C772" s="257"/>
      <c r="D772" s="233" t="s">
        <v>178</v>
      </c>
      <c r="E772" s="258" t="s">
        <v>19</v>
      </c>
      <c r="F772" s="259" t="s">
        <v>221</v>
      </c>
      <c r="G772" s="257"/>
      <c r="H772" s="260">
        <v>5.4000000000000004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178</v>
      </c>
      <c r="AU772" s="266" t="s">
        <v>79</v>
      </c>
      <c r="AV772" s="15" t="s">
        <v>168</v>
      </c>
      <c r="AW772" s="15" t="s">
        <v>31</v>
      </c>
      <c r="AX772" s="15" t="s">
        <v>77</v>
      </c>
      <c r="AY772" s="266" t="s">
        <v>161</v>
      </c>
    </row>
    <row r="773" s="2" customFormat="1" ht="21.75" customHeight="1">
      <c r="A773" s="41"/>
      <c r="B773" s="42"/>
      <c r="C773" s="271" t="s">
        <v>1758</v>
      </c>
      <c r="D773" s="271" t="s">
        <v>715</v>
      </c>
      <c r="E773" s="272" t="s">
        <v>2228</v>
      </c>
      <c r="F773" s="273" t="s">
        <v>2229</v>
      </c>
      <c r="G773" s="274" t="s">
        <v>166</v>
      </c>
      <c r="H773" s="275">
        <v>6.21</v>
      </c>
      <c r="I773" s="276"/>
      <c r="J773" s="277">
        <f>ROUND(I773*H773,2)</f>
        <v>0</v>
      </c>
      <c r="K773" s="273" t="s">
        <v>167</v>
      </c>
      <c r="L773" s="278"/>
      <c r="M773" s="279" t="s">
        <v>19</v>
      </c>
      <c r="N773" s="280" t="s">
        <v>40</v>
      </c>
      <c r="O773" s="87"/>
      <c r="P773" s="224">
        <f>O773*H773</f>
        <v>0</v>
      </c>
      <c r="Q773" s="224">
        <v>0.021999999999999999</v>
      </c>
      <c r="R773" s="224">
        <f>Q773*H773</f>
        <v>0.13661999999999999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406</v>
      </c>
      <c r="AT773" s="226" t="s">
        <v>715</v>
      </c>
      <c r="AU773" s="226" t="s">
        <v>79</v>
      </c>
      <c r="AY773" s="20" t="s">
        <v>161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279</v>
      </c>
      <c r="BM773" s="226" t="s">
        <v>5247</v>
      </c>
    </row>
    <row r="774" s="13" customFormat="1">
      <c r="A774" s="13"/>
      <c r="B774" s="235"/>
      <c r="C774" s="236"/>
      <c r="D774" s="233" t="s">
        <v>178</v>
      </c>
      <c r="E774" s="236"/>
      <c r="F774" s="238" t="s">
        <v>5248</v>
      </c>
      <c r="G774" s="236"/>
      <c r="H774" s="239">
        <v>6.21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178</v>
      </c>
      <c r="AU774" s="245" t="s">
        <v>79</v>
      </c>
      <c r="AV774" s="13" t="s">
        <v>79</v>
      </c>
      <c r="AW774" s="13" t="s">
        <v>4</v>
      </c>
      <c r="AX774" s="13" t="s">
        <v>77</v>
      </c>
      <c r="AY774" s="245" t="s">
        <v>161</v>
      </c>
    </row>
    <row r="775" s="2" customFormat="1" ht="16.5" customHeight="1">
      <c r="A775" s="41"/>
      <c r="B775" s="42"/>
      <c r="C775" s="215" t="s">
        <v>1767</v>
      </c>
      <c r="D775" s="215" t="s">
        <v>163</v>
      </c>
      <c r="E775" s="216" t="s">
        <v>2238</v>
      </c>
      <c r="F775" s="217" t="s">
        <v>5249</v>
      </c>
      <c r="G775" s="218" t="s">
        <v>1476</v>
      </c>
      <c r="H775" s="219">
        <v>1</v>
      </c>
      <c r="I775" s="220"/>
      <c r="J775" s="221">
        <f>ROUND(I775*H775,2)</f>
        <v>0</v>
      </c>
      <c r="K775" s="217" t="s">
        <v>19</v>
      </c>
      <c r="L775" s="47"/>
      <c r="M775" s="222" t="s">
        <v>19</v>
      </c>
      <c r="N775" s="223" t="s">
        <v>40</v>
      </c>
      <c r="O775" s="87"/>
      <c r="P775" s="224">
        <f>O775*H775</f>
        <v>0</v>
      </c>
      <c r="Q775" s="224">
        <v>3.0000000000000001E-05</v>
      </c>
      <c r="R775" s="224">
        <f>Q775*H775</f>
        <v>3.0000000000000001E-05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279</v>
      </c>
      <c r="AT775" s="226" t="s">
        <v>163</v>
      </c>
      <c r="AU775" s="226" t="s">
        <v>79</v>
      </c>
      <c r="AY775" s="20" t="s">
        <v>161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279</v>
      </c>
      <c r="BM775" s="226" t="s">
        <v>5250</v>
      </c>
    </row>
    <row r="776" s="2" customFormat="1">
      <c r="A776" s="41"/>
      <c r="B776" s="42"/>
      <c r="C776" s="43"/>
      <c r="D776" s="233" t="s">
        <v>176</v>
      </c>
      <c r="E776" s="43"/>
      <c r="F776" s="234" t="s">
        <v>5251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176</v>
      </c>
      <c r="AU776" s="20" t="s">
        <v>79</v>
      </c>
    </row>
    <row r="777" s="2" customFormat="1" ht="16.5" customHeight="1">
      <c r="A777" s="41"/>
      <c r="B777" s="42"/>
      <c r="C777" s="215" t="s">
        <v>1775</v>
      </c>
      <c r="D777" s="215" t="s">
        <v>163</v>
      </c>
      <c r="E777" s="216" t="s">
        <v>5252</v>
      </c>
      <c r="F777" s="217" t="s">
        <v>5253</v>
      </c>
      <c r="G777" s="218" t="s">
        <v>189</v>
      </c>
      <c r="H777" s="219">
        <v>2.3999999999999999</v>
      </c>
      <c r="I777" s="220"/>
      <c r="J777" s="221">
        <f>ROUND(I777*H777,2)</f>
        <v>0</v>
      </c>
      <c r="K777" s="217" t="s">
        <v>167</v>
      </c>
      <c r="L777" s="47"/>
      <c r="M777" s="222" t="s">
        <v>19</v>
      </c>
      <c r="N777" s="223" t="s">
        <v>40</v>
      </c>
      <c r="O777" s="87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6" t="s">
        <v>279</v>
      </c>
      <c r="AT777" s="226" t="s">
        <v>163</v>
      </c>
      <c r="AU777" s="226" t="s">
        <v>79</v>
      </c>
      <c r="AY777" s="20" t="s">
        <v>161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0" t="s">
        <v>77</v>
      </c>
      <c r="BK777" s="227">
        <f>ROUND(I777*H777,2)</f>
        <v>0</v>
      </c>
      <c r="BL777" s="20" t="s">
        <v>279</v>
      </c>
      <c r="BM777" s="226" t="s">
        <v>5254</v>
      </c>
    </row>
    <row r="778" s="2" customFormat="1">
      <c r="A778" s="41"/>
      <c r="B778" s="42"/>
      <c r="C778" s="43"/>
      <c r="D778" s="228" t="s">
        <v>170</v>
      </c>
      <c r="E778" s="43"/>
      <c r="F778" s="229" t="s">
        <v>5255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170</v>
      </c>
      <c r="AU778" s="20" t="s">
        <v>79</v>
      </c>
    </row>
    <row r="779" s="13" customFormat="1">
      <c r="A779" s="13"/>
      <c r="B779" s="235"/>
      <c r="C779" s="236"/>
      <c r="D779" s="233" t="s">
        <v>178</v>
      </c>
      <c r="E779" s="237" t="s">
        <v>19</v>
      </c>
      <c r="F779" s="238" t="s">
        <v>5256</v>
      </c>
      <c r="G779" s="236"/>
      <c r="H779" s="239">
        <v>2.3999999999999999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178</v>
      </c>
      <c r="AU779" s="245" t="s">
        <v>79</v>
      </c>
      <c r="AV779" s="13" t="s">
        <v>79</v>
      </c>
      <c r="AW779" s="13" t="s">
        <v>31</v>
      </c>
      <c r="AX779" s="13" t="s">
        <v>77</v>
      </c>
      <c r="AY779" s="245" t="s">
        <v>161</v>
      </c>
    </row>
    <row r="780" s="2" customFormat="1" ht="24.15" customHeight="1">
      <c r="A780" s="41"/>
      <c r="B780" s="42"/>
      <c r="C780" s="215" t="s">
        <v>1782</v>
      </c>
      <c r="D780" s="215" t="s">
        <v>163</v>
      </c>
      <c r="E780" s="216" t="s">
        <v>2248</v>
      </c>
      <c r="F780" s="217" t="s">
        <v>2249</v>
      </c>
      <c r="G780" s="218" t="s">
        <v>214</v>
      </c>
      <c r="H780" s="219">
        <v>0.20200000000000001</v>
      </c>
      <c r="I780" s="220"/>
      <c r="J780" s="221">
        <f>ROUND(I780*H780,2)</f>
        <v>0</v>
      </c>
      <c r="K780" s="217" t="s">
        <v>167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279</v>
      </c>
      <c r="AT780" s="226" t="s">
        <v>163</v>
      </c>
      <c r="AU780" s="226" t="s">
        <v>79</v>
      </c>
      <c r="AY780" s="20" t="s">
        <v>161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279</v>
      </c>
      <c r="BM780" s="226" t="s">
        <v>5257</v>
      </c>
    </row>
    <row r="781" s="2" customFormat="1">
      <c r="A781" s="41"/>
      <c r="B781" s="42"/>
      <c r="C781" s="43"/>
      <c r="D781" s="228" t="s">
        <v>170</v>
      </c>
      <c r="E781" s="43"/>
      <c r="F781" s="229" t="s">
        <v>2251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170</v>
      </c>
      <c r="AU781" s="20" t="s">
        <v>79</v>
      </c>
    </row>
    <row r="782" s="12" customFormat="1" ht="22.8" customHeight="1">
      <c r="A782" s="12"/>
      <c r="B782" s="199"/>
      <c r="C782" s="200"/>
      <c r="D782" s="201" t="s">
        <v>68</v>
      </c>
      <c r="E782" s="213" t="s">
        <v>5258</v>
      </c>
      <c r="F782" s="213" t="s">
        <v>5259</v>
      </c>
      <c r="G782" s="200"/>
      <c r="H782" s="200"/>
      <c r="I782" s="203"/>
      <c r="J782" s="214">
        <f>BK782</f>
        <v>0</v>
      </c>
      <c r="K782" s="200"/>
      <c r="L782" s="205"/>
      <c r="M782" s="206"/>
      <c r="N782" s="207"/>
      <c r="O782" s="207"/>
      <c r="P782" s="208">
        <f>SUM(P783:P799)</f>
        <v>0</v>
      </c>
      <c r="Q782" s="207"/>
      <c r="R782" s="208">
        <f>SUM(R783:R799)</f>
        <v>5.9942960000000003</v>
      </c>
      <c r="S782" s="207"/>
      <c r="T782" s="209">
        <f>SUM(T783:T799)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79</v>
      </c>
      <c r="AT782" s="211" t="s">
        <v>68</v>
      </c>
      <c r="AU782" s="211" t="s">
        <v>77</v>
      </c>
      <c r="AY782" s="210" t="s">
        <v>161</v>
      </c>
      <c r="BK782" s="212">
        <f>SUM(BK783:BK799)</f>
        <v>0</v>
      </c>
    </row>
    <row r="783" s="2" customFormat="1" ht="21.75" customHeight="1">
      <c r="A783" s="41"/>
      <c r="B783" s="42"/>
      <c r="C783" s="215" t="s">
        <v>1788</v>
      </c>
      <c r="D783" s="215" t="s">
        <v>163</v>
      </c>
      <c r="E783" s="216" t="s">
        <v>5260</v>
      </c>
      <c r="F783" s="217" t="s">
        <v>5261</v>
      </c>
      <c r="G783" s="218" t="s">
        <v>189</v>
      </c>
      <c r="H783" s="219">
        <v>46.799999999999997</v>
      </c>
      <c r="I783" s="220"/>
      <c r="J783" s="221">
        <f>ROUND(I783*H783,2)</f>
        <v>0</v>
      </c>
      <c r="K783" s="217" t="s">
        <v>167</v>
      </c>
      <c r="L783" s="47"/>
      <c r="M783" s="222" t="s">
        <v>19</v>
      </c>
      <c r="N783" s="223" t="s">
        <v>40</v>
      </c>
      <c r="O783" s="87"/>
      <c r="P783" s="224">
        <f>O783*H783</f>
        <v>0</v>
      </c>
      <c r="Q783" s="224">
        <v>0.014</v>
      </c>
      <c r="R783" s="224">
        <f>Q783*H783</f>
        <v>0.6552</v>
      </c>
      <c r="S783" s="224">
        <v>0</v>
      </c>
      <c r="T783" s="225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6" t="s">
        <v>279</v>
      </c>
      <c r="AT783" s="226" t="s">
        <v>163</v>
      </c>
      <c r="AU783" s="226" t="s">
        <v>79</v>
      </c>
      <c r="AY783" s="20" t="s">
        <v>161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20" t="s">
        <v>77</v>
      </c>
      <c r="BK783" s="227">
        <f>ROUND(I783*H783,2)</f>
        <v>0</v>
      </c>
      <c r="BL783" s="20" t="s">
        <v>279</v>
      </c>
      <c r="BM783" s="226" t="s">
        <v>5262</v>
      </c>
    </row>
    <row r="784" s="2" customFormat="1">
      <c r="A784" s="41"/>
      <c r="B784" s="42"/>
      <c r="C784" s="43"/>
      <c r="D784" s="228" t="s">
        <v>170</v>
      </c>
      <c r="E784" s="43"/>
      <c r="F784" s="229" t="s">
        <v>5263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170</v>
      </c>
      <c r="AU784" s="20" t="s">
        <v>79</v>
      </c>
    </row>
    <row r="785" s="13" customFormat="1">
      <c r="A785" s="13"/>
      <c r="B785" s="235"/>
      <c r="C785" s="236"/>
      <c r="D785" s="233" t="s">
        <v>178</v>
      </c>
      <c r="E785" s="237" t="s">
        <v>19</v>
      </c>
      <c r="F785" s="238" t="s">
        <v>5264</v>
      </c>
      <c r="G785" s="236"/>
      <c r="H785" s="239">
        <v>46.799999999999997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178</v>
      </c>
      <c r="AU785" s="245" t="s">
        <v>79</v>
      </c>
      <c r="AV785" s="13" t="s">
        <v>79</v>
      </c>
      <c r="AW785" s="13" t="s">
        <v>31</v>
      </c>
      <c r="AX785" s="13" t="s">
        <v>77</v>
      </c>
      <c r="AY785" s="245" t="s">
        <v>161</v>
      </c>
    </row>
    <row r="786" s="2" customFormat="1" ht="16.5" customHeight="1">
      <c r="A786" s="41"/>
      <c r="B786" s="42"/>
      <c r="C786" s="215" t="s">
        <v>1793</v>
      </c>
      <c r="D786" s="215" t="s">
        <v>163</v>
      </c>
      <c r="E786" s="216" t="s">
        <v>5265</v>
      </c>
      <c r="F786" s="217" t="s">
        <v>5266</v>
      </c>
      <c r="G786" s="218" t="s">
        <v>166</v>
      </c>
      <c r="H786" s="219">
        <v>53.600000000000001</v>
      </c>
      <c r="I786" s="220"/>
      <c r="J786" s="221">
        <f>ROUND(I786*H786,2)</f>
        <v>0</v>
      </c>
      <c r="K786" s="217" t="s">
        <v>167</v>
      </c>
      <c r="L786" s="47"/>
      <c r="M786" s="222" t="s">
        <v>19</v>
      </c>
      <c r="N786" s="223" t="s">
        <v>40</v>
      </c>
      <c r="O786" s="87"/>
      <c r="P786" s="224">
        <f>O786*H786</f>
        <v>0</v>
      </c>
      <c r="Q786" s="224">
        <v>0.06583</v>
      </c>
      <c r="R786" s="224">
        <f>Q786*H786</f>
        <v>3.5284880000000003</v>
      </c>
      <c r="S786" s="224">
        <v>0</v>
      </c>
      <c r="T786" s="225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279</v>
      </c>
      <c r="AT786" s="226" t="s">
        <v>163</v>
      </c>
      <c r="AU786" s="226" t="s">
        <v>79</v>
      </c>
      <c r="AY786" s="20" t="s">
        <v>161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77</v>
      </c>
      <c r="BK786" s="227">
        <f>ROUND(I786*H786,2)</f>
        <v>0</v>
      </c>
      <c r="BL786" s="20" t="s">
        <v>279</v>
      </c>
      <c r="BM786" s="226" t="s">
        <v>5267</v>
      </c>
    </row>
    <row r="787" s="2" customFormat="1">
      <c r="A787" s="41"/>
      <c r="B787" s="42"/>
      <c r="C787" s="43"/>
      <c r="D787" s="228" t="s">
        <v>170</v>
      </c>
      <c r="E787" s="43"/>
      <c r="F787" s="229" t="s">
        <v>5268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170</v>
      </c>
      <c r="AU787" s="20" t="s">
        <v>79</v>
      </c>
    </row>
    <row r="788" s="13" customFormat="1">
      <c r="A788" s="13"/>
      <c r="B788" s="235"/>
      <c r="C788" s="236"/>
      <c r="D788" s="233" t="s">
        <v>178</v>
      </c>
      <c r="E788" s="237" t="s">
        <v>4616</v>
      </c>
      <c r="F788" s="238" t="s">
        <v>5269</v>
      </c>
      <c r="G788" s="236"/>
      <c r="H788" s="239">
        <v>40.899999999999999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178</v>
      </c>
      <c r="AU788" s="245" t="s">
        <v>79</v>
      </c>
      <c r="AV788" s="13" t="s">
        <v>79</v>
      </c>
      <c r="AW788" s="13" t="s">
        <v>31</v>
      </c>
      <c r="AX788" s="13" t="s">
        <v>69</v>
      </c>
      <c r="AY788" s="245" t="s">
        <v>161</v>
      </c>
    </row>
    <row r="789" s="13" customFormat="1">
      <c r="A789" s="13"/>
      <c r="B789" s="235"/>
      <c r="C789" s="236"/>
      <c r="D789" s="233" t="s">
        <v>178</v>
      </c>
      <c r="E789" s="237" t="s">
        <v>4619</v>
      </c>
      <c r="F789" s="238" t="s">
        <v>5270</v>
      </c>
      <c r="G789" s="236"/>
      <c r="H789" s="239">
        <v>12.699999999999999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178</v>
      </c>
      <c r="AU789" s="245" t="s">
        <v>79</v>
      </c>
      <c r="AV789" s="13" t="s">
        <v>79</v>
      </c>
      <c r="AW789" s="13" t="s">
        <v>31</v>
      </c>
      <c r="AX789" s="13" t="s">
        <v>69</v>
      </c>
      <c r="AY789" s="245" t="s">
        <v>161</v>
      </c>
    </row>
    <row r="790" s="15" customFormat="1">
      <c r="A790" s="15"/>
      <c r="B790" s="256"/>
      <c r="C790" s="257"/>
      <c r="D790" s="233" t="s">
        <v>178</v>
      </c>
      <c r="E790" s="258" t="s">
        <v>19</v>
      </c>
      <c r="F790" s="259" t="s">
        <v>221</v>
      </c>
      <c r="G790" s="257"/>
      <c r="H790" s="260">
        <v>53.600000000000001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6" t="s">
        <v>178</v>
      </c>
      <c r="AU790" s="266" t="s">
        <v>79</v>
      </c>
      <c r="AV790" s="15" t="s">
        <v>168</v>
      </c>
      <c r="AW790" s="15" t="s">
        <v>31</v>
      </c>
      <c r="AX790" s="15" t="s">
        <v>77</v>
      </c>
      <c r="AY790" s="266" t="s">
        <v>161</v>
      </c>
    </row>
    <row r="791" s="2" customFormat="1" ht="21.75" customHeight="1">
      <c r="A791" s="41"/>
      <c r="B791" s="42"/>
      <c r="C791" s="215" t="s">
        <v>1800</v>
      </c>
      <c r="D791" s="215" t="s">
        <v>163</v>
      </c>
      <c r="E791" s="216" t="s">
        <v>5271</v>
      </c>
      <c r="F791" s="217" t="s">
        <v>5272</v>
      </c>
      <c r="G791" s="218" t="s">
        <v>166</v>
      </c>
      <c r="H791" s="219">
        <v>107.2</v>
      </c>
      <c r="I791" s="220"/>
      <c r="J791" s="221">
        <f>ROUND(I791*H791,2)</f>
        <v>0</v>
      </c>
      <c r="K791" s="217" t="s">
        <v>167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0.016740000000000001</v>
      </c>
      <c r="R791" s="224">
        <f>Q791*H791</f>
        <v>1.7945280000000001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279</v>
      </c>
      <c r="AT791" s="226" t="s">
        <v>163</v>
      </c>
      <c r="AU791" s="226" t="s">
        <v>79</v>
      </c>
      <c r="AY791" s="20" t="s">
        <v>161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279</v>
      </c>
      <c r="BM791" s="226" t="s">
        <v>5273</v>
      </c>
    </row>
    <row r="792" s="2" customFormat="1">
      <c r="A792" s="41"/>
      <c r="B792" s="42"/>
      <c r="C792" s="43"/>
      <c r="D792" s="228" t="s">
        <v>170</v>
      </c>
      <c r="E792" s="43"/>
      <c r="F792" s="229" t="s">
        <v>5274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170</v>
      </c>
      <c r="AU792" s="20" t="s">
        <v>79</v>
      </c>
    </row>
    <row r="793" s="13" customFormat="1">
      <c r="A793" s="13"/>
      <c r="B793" s="235"/>
      <c r="C793" s="236"/>
      <c r="D793" s="233" t="s">
        <v>178</v>
      </c>
      <c r="E793" s="237" t="s">
        <v>19</v>
      </c>
      <c r="F793" s="238" t="s">
        <v>5275</v>
      </c>
      <c r="G793" s="236"/>
      <c r="H793" s="239">
        <v>107.2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178</v>
      </c>
      <c r="AU793" s="245" t="s">
        <v>79</v>
      </c>
      <c r="AV793" s="13" t="s">
        <v>79</v>
      </c>
      <c r="AW793" s="13" t="s">
        <v>31</v>
      </c>
      <c r="AX793" s="13" t="s">
        <v>77</v>
      </c>
      <c r="AY793" s="245" t="s">
        <v>161</v>
      </c>
    </row>
    <row r="794" s="2" customFormat="1" ht="16.5" customHeight="1">
      <c r="A794" s="41"/>
      <c r="B794" s="42"/>
      <c r="C794" s="215" t="s">
        <v>1806</v>
      </c>
      <c r="D794" s="215" t="s">
        <v>163</v>
      </c>
      <c r="E794" s="216" t="s">
        <v>5276</v>
      </c>
      <c r="F794" s="217" t="s">
        <v>5277</v>
      </c>
      <c r="G794" s="218" t="s">
        <v>166</v>
      </c>
      <c r="H794" s="219">
        <v>53.600000000000001</v>
      </c>
      <c r="I794" s="220"/>
      <c r="J794" s="221">
        <f>ROUND(I794*H794,2)</f>
        <v>0</v>
      </c>
      <c r="K794" s="217" t="s">
        <v>19</v>
      </c>
      <c r="L794" s="47"/>
      <c r="M794" s="222" t="s">
        <v>19</v>
      </c>
      <c r="N794" s="223" t="s">
        <v>40</v>
      </c>
      <c r="O794" s="87"/>
      <c r="P794" s="224">
        <f>O794*H794</f>
        <v>0</v>
      </c>
      <c r="Q794" s="224">
        <v>0.00029999999999999997</v>
      </c>
      <c r="R794" s="224">
        <f>Q794*H794</f>
        <v>0.016080000000000001</v>
      </c>
      <c r="S794" s="224">
        <v>0</v>
      </c>
      <c r="T794" s="225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6" t="s">
        <v>279</v>
      </c>
      <c r="AT794" s="226" t="s">
        <v>163</v>
      </c>
      <c r="AU794" s="226" t="s">
        <v>79</v>
      </c>
      <c r="AY794" s="20" t="s">
        <v>161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20" t="s">
        <v>77</v>
      </c>
      <c r="BK794" s="227">
        <f>ROUND(I794*H794,2)</f>
        <v>0</v>
      </c>
      <c r="BL794" s="20" t="s">
        <v>279</v>
      </c>
      <c r="BM794" s="226" t="s">
        <v>5278</v>
      </c>
    </row>
    <row r="795" s="2" customFormat="1" ht="16.5" customHeight="1">
      <c r="A795" s="41"/>
      <c r="B795" s="42"/>
      <c r="C795" s="215" t="s">
        <v>1811</v>
      </c>
      <c r="D795" s="215" t="s">
        <v>163</v>
      </c>
      <c r="E795" s="216" t="s">
        <v>5279</v>
      </c>
      <c r="F795" s="217" t="s">
        <v>5280</v>
      </c>
      <c r="G795" s="218" t="s">
        <v>189</v>
      </c>
      <c r="H795" s="219">
        <v>9</v>
      </c>
      <c r="I795" s="220"/>
      <c r="J795" s="221">
        <f>ROUND(I795*H795,2)</f>
        <v>0</v>
      </c>
      <c r="K795" s="217" t="s">
        <v>167</v>
      </c>
      <c r="L795" s="47"/>
      <c r="M795" s="222" t="s">
        <v>19</v>
      </c>
      <c r="N795" s="223" t="s">
        <v>40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279</v>
      </c>
      <c r="AT795" s="226" t="s">
        <v>163</v>
      </c>
      <c r="AU795" s="226" t="s">
        <v>79</v>
      </c>
      <c r="AY795" s="20" t="s">
        <v>161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279</v>
      </c>
      <c r="BM795" s="226" t="s">
        <v>5281</v>
      </c>
    </row>
    <row r="796" s="2" customFormat="1">
      <c r="A796" s="41"/>
      <c r="B796" s="42"/>
      <c r="C796" s="43"/>
      <c r="D796" s="228" t="s">
        <v>170</v>
      </c>
      <c r="E796" s="43"/>
      <c r="F796" s="229" t="s">
        <v>5282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170</v>
      </c>
      <c r="AU796" s="20" t="s">
        <v>79</v>
      </c>
    </row>
    <row r="797" s="13" customFormat="1">
      <c r="A797" s="13"/>
      <c r="B797" s="235"/>
      <c r="C797" s="236"/>
      <c r="D797" s="233" t="s">
        <v>178</v>
      </c>
      <c r="E797" s="237" t="s">
        <v>19</v>
      </c>
      <c r="F797" s="238" t="s">
        <v>5283</v>
      </c>
      <c r="G797" s="236"/>
      <c r="H797" s="239">
        <v>9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178</v>
      </c>
      <c r="AU797" s="245" t="s">
        <v>79</v>
      </c>
      <c r="AV797" s="13" t="s">
        <v>79</v>
      </c>
      <c r="AW797" s="13" t="s">
        <v>31</v>
      </c>
      <c r="AX797" s="13" t="s">
        <v>77</v>
      </c>
      <c r="AY797" s="245" t="s">
        <v>161</v>
      </c>
    </row>
    <row r="798" s="2" customFormat="1" ht="24.15" customHeight="1">
      <c r="A798" s="41"/>
      <c r="B798" s="42"/>
      <c r="C798" s="215" t="s">
        <v>1816</v>
      </c>
      <c r="D798" s="215" t="s">
        <v>163</v>
      </c>
      <c r="E798" s="216" t="s">
        <v>5284</v>
      </c>
      <c r="F798" s="217" t="s">
        <v>5285</v>
      </c>
      <c r="G798" s="218" t="s">
        <v>214</v>
      </c>
      <c r="H798" s="219">
        <v>5.9939999999999998</v>
      </c>
      <c r="I798" s="220"/>
      <c r="J798" s="221">
        <f>ROUND(I798*H798,2)</f>
        <v>0</v>
      </c>
      <c r="K798" s="217" t="s">
        <v>167</v>
      </c>
      <c r="L798" s="47"/>
      <c r="M798" s="222" t="s">
        <v>19</v>
      </c>
      <c r="N798" s="223" t="s">
        <v>40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279</v>
      </c>
      <c r="AT798" s="226" t="s">
        <v>163</v>
      </c>
      <c r="AU798" s="226" t="s">
        <v>79</v>
      </c>
      <c r="AY798" s="20" t="s">
        <v>161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77</v>
      </c>
      <c r="BK798" s="227">
        <f>ROUND(I798*H798,2)</f>
        <v>0</v>
      </c>
      <c r="BL798" s="20" t="s">
        <v>279</v>
      </c>
      <c r="BM798" s="226" t="s">
        <v>5286</v>
      </c>
    </row>
    <row r="799" s="2" customFormat="1">
      <c r="A799" s="41"/>
      <c r="B799" s="42"/>
      <c r="C799" s="43"/>
      <c r="D799" s="228" t="s">
        <v>170</v>
      </c>
      <c r="E799" s="43"/>
      <c r="F799" s="229" t="s">
        <v>5287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170</v>
      </c>
      <c r="AU799" s="20" t="s">
        <v>79</v>
      </c>
    </row>
    <row r="800" s="12" customFormat="1" ht="22.8" customHeight="1">
      <c r="A800" s="12"/>
      <c r="B800" s="199"/>
      <c r="C800" s="200"/>
      <c r="D800" s="201" t="s">
        <v>68</v>
      </c>
      <c r="E800" s="213" t="s">
        <v>5288</v>
      </c>
      <c r="F800" s="213" t="s">
        <v>5289</v>
      </c>
      <c r="G800" s="200"/>
      <c r="H800" s="200"/>
      <c r="I800" s="203"/>
      <c r="J800" s="214">
        <f>BK800</f>
        <v>0</v>
      </c>
      <c r="K800" s="200"/>
      <c r="L800" s="205"/>
      <c r="M800" s="206"/>
      <c r="N800" s="207"/>
      <c r="O800" s="207"/>
      <c r="P800" s="208">
        <f>SUM(P801:P804)</f>
        <v>0</v>
      </c>
      <c r="Q800" s="207"/>
      <c r="R800" s="208">
        <f>SUM(R801:R804)</f>
        <v>0.0036000000000000003</v>
      </c>
      <c r="S800" s="207"/>
      <c r="T800" s="209">
        <f>SUM(T801:T804)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10" t="s">
        <v>79</v>
      </c>
      <c r="AT800" s="211" t="s">
        <v>68</v>
      </c>
      <c r="AU800" s="211" t="s">
        <v>77</v>
      </c>
      <c r="AY800" s="210" t="s">
        <v>161</v>
      </c>
      <c r="BK800" s="212">
        <f>SUM(BK801:BK804)</f>
        <v>0</v>
      </c>
    </row>
    <row r="801" s="2" customFormat="1" ht="16.5" customHeight="1">
      <c r="A801" s="41"/>
      <c r="B801" s="42"/>
      <c r="C801" s="215" t="s">
        <v>1821</v>
      </c>
      <c r="D801" s="215" t="s">
        <v>163</v>
      </c>
      <c r="E801" s="216" t="s">
        <v>5290</v>
      </c>
      <c r="F801" s="217" t="s">
        <v>5291</v>
      </c>
      <c r="G801" s="218" t="s">
        <v>166</v>
      </c>
      <c r="H801" s="219">
        <v>40</v>
      </c>
      <c r="I801" s="220"/>
      <c r="J801" s="221">
        <f>ROUND(I801*H801,2)</f>
        <v>0</v>
      </c>
      <c r="K801" s="217" t="s">
        <v>167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9.0000000000000006E-05</v>
      </c>
      <c r="R801" s="224">
        <f>Q801*H801</f>
        <v>0.0036000000000000003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279</v>
      </c>
      <c r="AT801" s="226" t="s">
        <v>163</v>
      </c>
      <c r="AU801" s="226" t="s">
        <v>79</v>
      </c>
      <c r="AY801" s="20" t="s">
        <v>161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279</v>
      </c>
      <c r="BM801" s="226" t="s">
        <v>5292</v>
      </c>
    </row>
    <row r="802" s="2" customFormat="1">
      <c r="A802" s="41"/>
      <c r="B802" s="42"/>
      <c r="C802" s="43"/>
      <c r="D802" s="228" t="s">
        <v>170</v>
      </c>
      <c r="E802" s="43"/>
      <c r="F802" s="229" t="s">
        <v>5293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170</v>
      </c>
      <c r="AU802" s="20" t="s">
        <v>79</v>
      </c>
    </row>
    <row r="803" s="2" customFormat="1">
      <c r="A803" s="41"/>
      <c r="B803" s="42"/>
      <c r="C803" s="43"/>
      <c r="D803" s="233" t="s">
        <v>176</v>
      </c>
      <c r="E803" s="43"/>
      <c r="F803" s="234" t="s">
        <v>5294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176</v>
      </c>
      <c r="AU803" s="20" t="s">
        <v>79</v>
      </c>
    </row>
    <row r="804" s="13" customFormat="1">
      <c r="A804" s="13"/>
      <c r="B804" s="235"/>
      <c r="C804" s="236"/>
      <c r="D804" s="233" t="s">
        <v>178</v>
      </c>
      <c r="E804" s="237" t="s">
        <v>19</v>
      </c>
      <c r="F804" s="238" t="s">
        <v>5295</v>
      </c>
      <c r="G804" s="236"/>
      <c r="H804" s="239">
        <v>40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178</v>
      </c>
      <c r="AU804" s="245" t="s">
        <v>79</v>
      </c>
      <c r="AV804" s="13" t="s">
        <v>79</v>
      </c>
      <c r="AW804" s="13" t="s">
        <v>31</v>
      </c>
      <c r="AX804" s="13" t="s">
        <v>77</v>
      </c>
      <c r="AY804" s="245" t="s">
        <v>161</v>
      </c>
    </row>
    <row r="805" s="12" customFormat="1" ht="22.8" customHeight="1">
      <c r="A805" s="12"/>
      <c r="B805" s="199"/>
      <c r="C805" s="200"/>
      <c r="D805" s="201" t="s">
        <v>68</v>
      </c>
      <c r="E805" s="213" t="s">
        <v>2444</v>
      </c>
      <c r="F805" s="213" t="s">
        <v>2445</v>
      </c>
      <c r="G805" s="200"/>
      <c r="H805" s="200"/>
      <c r="I805" s="203"/>
      <c r="J805" s="214">
        <f>BK805</f>
        <v>0</v>
      </c>
      <c r="K805" s="200"/>
      <c r="L805" s="205"/>
      <c r="M805" s="206"/>
      <c r="N805" s="207"/>
      <c r="O805" s="207"/>
      <c r="P805" s="208">
        <f>SUM(P806:P834)</f>
        <v>0</v>
      </c>
      <c r="Q805" s="207"/>
      <c r="R805" s="208">
        <f>SUM(R806:R834)</f>
        <v>0.2820452</v>
      </c>
      <c r="S805" s="207"/>
      <c r="T805" s="209">
        <f>SUM(T806:T834)</f>
        <v>0.039334799999999996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10" t="s">
        <v>79</v>
      </c>
      <c r="AT805" s="211" t="s">
        <v>68</v>
      </c>
      <c r="AU805" s="211" t="s">
        <v>77</v>
      </c>
      <c r="AY805" s="210" t="s">
        <v>161</v>
      </c>
      <c r="BK805" s="212">
        <f>SUM(BK806:BK834)</f>
        <v>0</v>
      </c>
    </row>
    <row r="806" s="2" customFormat="1" ht="16.5" customHeight="1">
      <c r="A806" s="41"/>
      <c r="B806" s="42"/>
      <c r="C806" s="215" t="s">
        <v>1826</v>
      </c>
      <c r="D806" s="215" t="s">
        <v>163</v>
      </c>
      <c r="E806" s="216" t="s">
        <v>2447</v>
      </c>
      <c r="F806" s="217" t="s">
        <v>2448</v>
      </c>
      <c r="G806" s="218" t="s">
        <v>166</v>
      </c>
      <c r="H806" s="219">
        <v>250.43199999999999</v>
      </c>
      <c r="I806" s="220"/>
      <c r="J806" s="221">
        <f>ROUND(I806*H806,2)</f>
        <v>0</v>
      </c>
      <c r="K806" s="217" t="s">
        <v>167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0.00014999999999999999</v>
      </c>
      <c r="T806" s="225">
        <f>S806*H806</f>
        <v>0.037564799999999995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279</v>
      </c>
      <c r="AT806" s="226" t="s">
        <v>163</v>
      </c>
      <c r="AU806" s="226" t="s">
        <v>79</v>
      </c>
      <c r="AY806" s="20" t="s">
        <v>161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279</v>
      </c>
      <c r="BM806" s="226" t="s">
        <v>5296</v>
      </c>
    </row>
    <row r="807" s="2" customFormat="1">
      <c r="A807" s="41"/>
      <c r="B807" s="42"/>
      <c r="C807" s="43"/>
      <c r="D807" s="228" t="s">
        <v>170</v>
      </c>
      <c r="E807" s="43"/>
      <c r="F807" s="229" t="s">
        <v>2450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170</v>
      </c>
      <c r="AU807" s="20" t="s">
        <v>79</v>
      </c>
    </row>
    <row r="808" s="13" customFormat="1">
      <c r="A808" s="13"/>
      <c r="B808" s="235"/>
      <c r="C808" s="236"/>
      <c r="D808" s="233" t="s">
        <v>178</v>
      </c>
      <c r="E808" s="236"/>
      <c r="F808" s="238" t="s">
        <v>5297</v>
      </c>
      <c r="G808" s="236"/>
      <c r="H808" s="239">
        <v>250.43199999999999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178</v>
      </c>
      <c r="AU808" s="245" t="s">
        <v>79</v>
      </c>
      <c r="AV808" s="13" t="s">
        <v>79</v>
      </c>
      <c r="AW808" s="13" t="s">
        <v>4</v>
      </c>
      <c r="AX808" s="13" t="s">
        <v>77</v>
      </c>
      <c r="AY808" s="245" t="s">
        <v>161</v>
      </c>
    </row>
    <row r="809" s="2" customFormat="1" ht="16.5" customHeight="1">
      <c r="A809" s="41"/>
      <c r="B809" s="42"/>
      <c r="C809" s="215" t="s">
        <v>1831</v>
      </c>
      <c r="D809" s="215" t="s">
        <v>163</v>
      </c>
      <c r="E809" s="216" t="s">
        <v>2453</v>
      </c>
      <c r="F809" s="217" t="s">
        <v>2454</v>
      </c>
      <c r="G809" s="218" t="s">
        <v>166</v>
      </c>
      <c r="H809" s="219">
        <v>59</v>
      </c>
      <c r="I809" s="220"/>
      <c r="J809" s="221">
        <f>ROUND(I809*H809,2)</f>
        <v>0</v>
      </c>
      <c r="K809" s="217" t="s">
        <v>167</v>
      </c>
      <c r="L809" s="47"/>
      <c r="M809" s="222" t="s">
        <v>19</v>
      </c>
      <c r="N809" s="223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3.0000000000000001E-05</v>
      </c>
      <c r="T809" s="225">
        <f>S809*H809</f>
        <v>0.0017700000000000001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279</v>
      </c>
      <c r="AT809" s="226" t="s">
        <v>163</v>
      </c>
      <c r="AU809" s="226" t="s">
        <v>79</v>
      </c>
      <c r="AY809" s="20" t="s">
        <v>161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279</v>
      </c>
      <c r="BM809" s="226" t="s">
        <v>5298</v>
      </c>
    </row>
    <row r="810" s="2" customFormat="1">
      <c r="A810" s="41"/>
      <c r="B810" s="42"/>
      <c r="C810" s="43"/>
      <c r="D810" s="228" t="s">
        <v>170</v>
      </c>
      <c r="E810" s="43"/>
      <c r="F810" s="229" t="s">
        <v>2456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170</v>
      </c>
      <c r="AU810" s="20" t="s">
        <v>79</v>
      </c>
    </row>
    <row r="811" s="13" customFormat="1">
      <c r="A811" s="13"/>
      <c r="B811" s="235"/>
      <c r="C811" s="236"/>
      <c r="D811" s="233" t="s">
        <v>178</v>
      </c>
      <c r="E811" s="237" t="s">
        <v>19</v>
      </c>
      <c r="F811" s="238" t="s">
        <v>5072</v>
      </c>
      <c r="G811" s="236"/>
      <c r="H811" s="239">
        <v>59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178</v>
      </c>
      <c r="AU811" s="245" t="s">
        <v>79</v>
      </c>
      <c r="AV811" s="13" t="s">
        <v>79</v>
      </c>
      <c r="AW811" s="13" t="s">
        <v>31</v>
      </c>
      <c r="AX811" s="13" t="s">
        <v>77</v>
      </c>
      <c r="AY811" s="245" t="s">
        <v>161</v>
      </c>
    </row>
    <row r="812" s="2" customFormat="1" ht="16.5" customHeight="1">
      <c r="A812" s="41"/>
      <c r="B812" s="42"/>
      <c r="C812" s="271" t="s">
        <v>1836</v>
      </c>
      <c r="D812" s="271" t="s">
        <v>715</v>
      </c>
      <c r="E812" s="272" t="s">
        <v>2458</v>
      </c>
      <c r="F812" s="273" t="s">
        <v>2459</v>
      </c>
      <c r="G812" s="274" t="s">
        <v>166</v>
      </c>
      <c r="H812" s="275">
        <v>67.849999999999994</v>
      </c>
      <c r="I812" s="276"/>
      <c r="J812" s="277">
        <f>ROUND(I812*H812,2)</f>
        <v>0</v>
      </c>
      <c r="K812" s="273" t="s">
        <v>167</v>
      </c>
      <c r="L812" s="278"/>
      <c r="M812" s="279" t="s">
        <v>19</v>
      </c>
      <c r="N812" s="280" t="s">
        <v>40</v>
      </c>
      <c r="O812" s="87"/>
      <c r="P812" s="224">
        <f>O812*H812</f>
        <v>0</v>
      </c>
      <c r="Q812" s="224">
        <v>0.00089999999999999998</v>
      </c>
      <c r="R812" s="224">
        <f>Q812*H812</f>
        <v>0.061064999999999994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406</v>
      </c>
      <c r="AT812" s="226" t="s">
        <v>715</v>
      </c>
      <c r="AU812" s="226" t="s">
        <v>79</v>
      </c>
      <c r="AY812" s="20" t="s">
        <v>161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77</v>
      </c>
      <c r="BK812" s="227">
        <f>ROUND(I812*H812,2)</f>
        <v>0</v>
      </c>
      <c r="BL812" s="20" t="s">
        <v>279</v>
      </c>
      <c r="BM812" s="226" t="s">
        <v>5299</v>
      </c>
    </row>
    <row r="813" s="13" customFormat="1">
      <c r="A813" s="13"/>
      <c r="B813" s="235"/>
      <c r="C813" s="236"/>
      <c r="D813" s="233" t="s">
        <v>178</v>
      </c>
      <c r="E813" s="236"/>
      <c r="F813" s="238" t="s">
        <v>5300</v>
      </c>
      <c r="G813" s="236"/>
      <c r="H813" s="239">
        <v>67.849999999999994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178</v>
      </c>
      <c r="AU813" s="245" t="s">
        <v>79</v>
      </c>
      <c r="AV813" s="13" t="s">
        <v>79</v>
      </c>
      <c r="AW813" s="13" t="s">
        <v>4</v>
      </c>
      <c r="AX813" s="13" t="s">
        <v>77</v>
      </c>
      <c r="AY813" s="245" t="s">
        <v>161</v>
      </c>
    </row>
    <row r="814" s="2" customFormat="1" ht="16.5" customHeight="1">
      <c r="A814" s="41"/>
      <c r="B814" s="42"/>
      <c r="C814" s="215" t="s">
        <v>1841</v>
      </c>
      <c r="D814" s="215" t="s">
        <v>163</v>
      </c>
      <c r="E814" s="216" t="s">
        <v>2463</v>
      </c>
      <c r="F814" s="217" t="s">
        <v>2464</v>
      </c>
      <c r="G814" s="218" t="s">
        <v>166</v>
      </c>
      <c r="H814" s="219">
        <v>250.43199999999999</v>
      </c>
      <c r="I814" s="220"/>
      <c r="J814" s="221">
        <f>ROUND(I814*H814,2)</f>
        <v>0</v>
      </c>
      <c r="K814" s="217" t="s">
        <v>167</v>
      </c>
      <c r="L814" s="47"/>
      <c r="M814" s="222" t="s">
        <v>19</v>
      </c>
      <c r="N814" s="223" t="s">
        <v>40</v>
      </c>
      <c r="O814" s="87"/>
      <c r="P814" s="224">
        <f>O814*H814</f>
        <v>0</v>
      </c>
      <c r="Q814" s="224">
        <v>0.00020000000000000001</v>
      </c>
      <c r="R814" s="224">
        <f>Q814*H814</f>
        <v>0.050086400000000003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279</v>
      </c>
      <c r="AT814" s="226" t="s">
        <v>163</v>
      </c>
      <c r="AU814" s="226" t="s">
        <v>79</v>
      </c>
      <c r="AY814" s="20" t="s">
        <v>161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279</v>
      </c>
      <c r="BM814" s="226" t="s">
        <v>5301</v>
      </c>
    </row>
    <row r="815" s="2" customFormat="1">
      <c r="A815" s="41"/>
      <c r="B815" s="42"/>
      <c r="C815" s="43"/>
      <c r="D815" s="228" t="s">
        <v>170</v>
      </c>
      <c r="E815" s="43"/>
      <c r="F815" s="229" t="s">
        <v>2466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170</v>
      </c>
      <c r="AU815" s="20" t="s">
        <v>79</v>
      </c>
    </row>
    <row r="816" s="13" customFormat="1">
      <c r="A816" s="13"/>
      <c r="B816" s="235"/>
      <c r="C816" s="236"/>
      <c r="D816" s="233" t="s">
        <v>178</v>
      </c>
      <c r="E816" s="236"/>
      <c r="F816" s="238" t="s">
        <v>5297</v>
      </c>
      <c r="G816" s="236"/>
      <c r="H816" s="239">
        <v>250.43199999999999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178</v>
      </c>
      <c r="AU816" s="245" t="s">
        <v>79</v>
      </c>
      <c r="AV816" s="13" t="s">
        <v>79</v>
      </c>
      <c r="AW816" s="13" t="s">
        <v>4</v>
      </c>
      <c r="AX816" s="13" t="s">
        <v>77</v>
      </c>
      <c r="AY816" s="245" t="s">
        <v>161</v>
      </c>
    </row>
    <row r="817" s="2" customFormat="1" ht="24.15" customHeight="1">
      <c r="A817" s="41"/>
      <c r="B817" s="42"/>
      <c r="C817" s="215" t="s">
        <v>1846</v>
      </c>
      <c r="D817" s="215" t="s">
        <v>163</v>
      </c>
      <c r="E817" s="216" t="s">
        <v>2468</v>
      </c>
      <c r="F817" s="217" t="s">
        <v>2469</v>
      </c>
      <c r="G817" s="218" t="s">
        <v>166</v>
      </c>
      <c r="H817" s="219">
        <v>250.43199999999999</v>
      </c>
      <c r="I817" s="220"/>
      <c r="J817" s="221">
        <f>ROUND(I817*H817,2)</f>
        <v>0</v>
      </c>
      <c r="K817" s="217" t="s">
        <v>167</v>
      </c>
      <c r="L817" s="47"/>
      <c r="M817" s="222" t="s">
        <v>19</v>
      </c>
      <c r="N817" s="223" t="s">
        <v>40</v>
      </c>
      <c r="O817" s="87"/>
      <c r="P817" s="224">
        <f>O817*H817</f>
        <v>0</v>
      </c>
      <c r="Q817" s="224">
        <v>0.00029</v>
      </c>
      <c r="R817" s="224">
        <f>Q817*H817</f>
        <v>0.07262528</v>
      </c>
      <c r="S817" s="224">
        <v>0</v>
      </c>
      <c r="T817" s="225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6" t="s">
        <v>279</v>
      </c>
      <c r="AT817" s="226" t="s">
        <v>163</v>
      </c>
      <c r="AU817" s="226" t="s">
        <v>79</v>
      </c>
      <c r="AY817" s="20" t="s">
        <v>161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20" t="s">
        <v>77</v>
      </c>
      <c r="BK817" s="227">
        <f>ROUND(I817*H817,2)</f>
        <v>0</v>
      </c>
      <c r="BL817" s="20" t="s">
        <v>279</v>
      </c>
      <c r="BM817" s="226" t="s">
        <v>5302</v>
      </c>
    </row>
    <row r="818" s="2" customFormat="1">
      <c r="A818" s="41"/>
      <c r="B818" s="42"/>
      <c r="C818" s="43"/>
      <c r="D818" s="228" t="s">
        <v>170</v>
      </c>
      <c r="E818" s="43"/>
      <c r="F818" s="229" t="s">
        <v>2471</v>
      </c>
      <c r="G818" s="43"/>
      <c r="H818" s="43"/>
      <c r="I818" s="230"/>
      <c r="J818" s="43"/>
      <c r="K818" s="43"/>
      <c r="L818" s="47"/>
      <c r="M818" s="231"/>
      <c r="N818" s="232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170</v>
      </c>
      <c r="AU818" s="20" t="s">
        <v>79</v>
      </c>
    </row>
    <row r="819" s="13" customFormat="1">
      <c r="A819" s="13"/>
      <c r="B819" s="235"/>
      <c r="C819" s="236"/>
      <c r="D819" s="233" t="s">
        <v>178</v>
      </c>
      <c r="E819" s="237" t="s">
        <v>19</v>
      </c>
      <c r="F819" s="238" t="s">
        <v>5303</v>
      </c>
      <c r="G819" s="236"/>
      <c r="H819" s="239">
        <v>31.216999999999999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178</v>
      </c>
      <c r="AU819" s="245" t="s">
        <v>79</v>
      </c>
      <c r="AV819" s="13" t="s">
        <v>79</v>
      </c>
      <c r="AW819" s="13" t="s">
        <v>31</v>
      </c>
      <c r="AX819" s="13" t="s">
        <v>69</v>
      </c>
      <c r="AY819" s="245" t="s">
        <v>161</v>
      </c>
    </row>
    <row r="820" s="13" customFormat="1">
      <c r="A820" s="13"/>
      <c r="B820" s="235"/>
      <c r="C820" s="236"/>
      <c r="D820" s="233" t="s">
        <v>178</v>
      </c>
      <c r="E820" s="237" t="s">
        <v>19</v>
      </c>
      <c r="F820" s="238" t="s">
        <v>5304</v>
      </c>
      <c r="G820" s="236"/>
      <c r="H820" s="239">
        <v>41.734000000000002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178</v>
      </c>
      <c r="AU820" s="245" t="s">
        <v>79</v>
      </c>
      <c r="AV820" s="13" t="s">
        <v>79</v>
      </c>
      <c r="AW820" s="13" t="s">
        <v>31</v>
      </c>
      <c r="AX820" s="13" t="s">
        <v>69</v>
      </c>
      <c r="AY820" s="245" t="s">
        <v>161</v>
      </c>
    </row>
    <row r="821" s="13" customFormat="1">
      <c r="A821" s="13"/>
      <c r="B821" s="235"/>
      <c r="C821" s="236"/>
      <c r="D821" s="233" t="s">
        <v>178</v>
      </c>
      <c r="E821" s="237" t="s">
        <v>19</v>
      </c>
      <c r="F821" s="238" t="s">
        <v>5305</v>
      </c>
      <c r="G821" s="236"/>
      <c r="H821" s="239">
        <v>26.248000000000001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178</v>
      </c>
      <c r="AU821" s="245" t="s">
        <v>79</v>
      </c>
      <c r="AV821" s="13" t="s">
        <v>79</v>
      </c>
      <c r="AW821" s="13" t="s">
        <v>31</v>
      </c>
      <c r="AX821" s="13" t="s">
        <v>69</v>
      </c>
      <c r="AY821" s="245" t="s">
        <v>161</v>
      </c>
    </row>
    <row r="822" s="13" customFormat="1">
      <c r="A822" s="13"/>
      <c r="B822" s="235"/>
      <c r="C822" s="236"/>
      <c r="D822" s="233" t="s">
        <v>178</v>
      </c>
      <c r="E822" s="237" t="s">
        <v>19</v>
      </c>
      <c r="F822" s="238" t="s">
        <v>5306</v>
      </c>
      <c r="G822" s="236"/>
      <c r="H822" s="239">
        <v>26.484000000000002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178</v>
      </c>
      <c r="AU822" s="245" t="s">
        <v>79</v>
      </c>
      <c r="AV822" s="13" t="s">
        <v>79</v>
      </c>
      <c r="AW822" s="13" t="s">
        <v>31</v>
      </c>
      <c r="AX822" s="13" t="s">
        <v>69</v>
      </c>
      <c r="AY822" s="245" t="s">
        <v>161</v>
      </c>
    </row>
    <row r="823" s="13" customFormat="1">
      <c r="A823" s="13"/>
      <c r="B823" s="235"/>
      <c r="C823" s="236"/>
      <c r="D823" s="233" t="s">
        <v>178</v>
      </c>
      <c r="E823" s="237" t="s">
        <v>19</v>
      </c>
      <c r="F823" s="238" t="s">
        <v>5307</v>
      </c>
      <c r="G823" s="236"/>
      <c r="H823" s="239">
        <v>41.859000000000002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178</v>
      </c>
      <c r="AU823" s="245" t="s">
        <v>79</v>
      </c>
      <c r="AV823" s="13" t="s">
        <v>79</v>
      </c>
      <c r="AW823" s="13" t="s">
        <v>31</v>
      </c>
      <c r="AX823" s="13" t="s">
        <v>69</v>
      </c>
      <c r="AY823" s="245" t="s">
        <v>161</v>
      </c>
    </row>
    <row r="824" s="13" customFormat="1">
      <c r="A824" s="13"/>
      <c r="B824" s="235"/>
      <c r="C824" s="236"/>
      <c r="D824" s="233" t="s">
        <v>178</v>
      </c>
      <c r="E824" s="237" t="s">
        <v>19</v>
      </c>
      <c r="F824" s="238" t="s">
        <v>5308</v>
      </c>
      <c r="G824" s="236"/>
      <c r="H824" s="239">
        <v>23.890000000000001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178</v>
      </c>
      <c r="AU824" s="245" t="s">
        <v>79</v>
      </c>
      <c r="AV824" s="13" t="s">
        <v>79</v>
      </c>
      <c r="AW824" s="13" t="s">
        <v>31</v>
      </c>
      <c r="AX824" s="13" t="s">
        <v>69</v>
      </c>
      <c r="AY824" s="245" t="s">
        <v>161</v>
      </c>
    </row>
    <row r="825" s="13" customFormat="1">
      <c r="A825" s="13"/>
      <c r="B825" s="235"/>
      <c r="C825" s="236"/>
      <c r="D825" s="233" t="s">
        <v>178</v>
      </c>
      <c r="E825" s="237" t="s">
        <v>19</v>
      </c>
      <c r="F825" s="238" t="s">
        <v>5309</v>
      </c>
      <c r="G825" s="236"/>
      <c r="H825" s="239">
        <v>59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178</v>
      </c>
      <c r="AU825" s="245" t="s">
        <v>79</v>
      </c>
      <c r="AV825" s="13" t="s">
        <v>79</v>
      </c>
      <c r="AW825" s="13" t="s">
        <v>31</v>
      </c>
      <c r="AX825" s="13" t="s">
        <v>69</v>
      </c>
      <c r="AY825" s="245" t="s">
        <v>161</v>
      </c>
    </row>
    <row r="826" s="15" customFormat="1">
      <c r="A826" s="15"/>
      <c r="B826" s="256"/>
      <c r="C826" s="257"/>
      <c r="D826" s="233" t="s">
        <v>178</v>
      </c>
      <c r="E826" s="258" t="s">
        <v>19</v>
      </c>
      <c r="F826" s="259" t="s">
        <v>221</v>
      </c>
      <c r="G826" s="257"/>
      <c r="H826" s="260">
        <v>250.43199999999999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6" t="s">
        <v>178</v>
      </c>
      <c r="AU826" s="266" t="s">
        <v>79</v>
      </c>
      <c r="AV826" s="15" t="s">
        <v>168</v>
      </c>
      <c r="AW826" s="15" t="s">
        <v>31</v>
      </c>
      <c r="AX826" s="15" t="s">
        <v>77</v>
      </c>
      <c r="AY826" s="266" t="s">
        <v>161</v>
      </c>
    </row>
    <row r="827" s="2" customFormat="1" ht="21.75" customHeight="1">
      <c r="A827" s="41"/>
      <c r="B827" s="42"/>
      <c r="C827" s="215" t="s">
        <v>1851</v>
      </c>
      <c r="D827" s="215" t="s">
        <v>163</v>
      </c>
      <c r="E827" s="216" t="s">
        <v>5310</v>
      </c>
      <c r="F827" s="217" t="s">
        <v>5311</v>
      </c>
      <c r="G827" s="218" t="s">
        <v>166</v>
      </c>
      <c r="H827" s="219">
        <v>200.548</v>
      </c>
      <c r="I827" s="220"/>
      <c r="J827" s="221">
        <f>ROUND(I827*H827,2)</f>
        <v>0</v>
      </c>
      <c r="K827" s="217" t="s">
        <v>167</v>
      </c>
      <c r="L827" s="47"/>
      <c r="M827" s="222" t="s">
        <v>19</v>
      </c>
      <c r="N827" s="223" t="s">
        <v>40</v>
      </c>
      <c r="O827" s="87"/>
      <c r="P827" s="224">
        <f>O827*H827</f>
        <v>0</v>
      </c>
      <c r="Q827" s="224">
        <v>0.00020000000000000001</v>
      </c>
      <c r="R827" s="224">
        <f>Q827*H827</f>
        <v>0.040109600000000002</v>
      </c>
      <c r="S827" s="224">
        <v>0</v>
      </c>
      <c r="T827" s="225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6" t="s">
        <v>279</v>
      </c>
      <c r="AT827" s="226" t="s">
        <v>163</v>
      </c>
      <c r="AU827" s="226" t="s">
        <v>79</v>
      </c>
      <c r="AY827" s="20" t="s">
        <v>161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20" t="s">
        <v>77</v>
      </c>
      <c r="BK827" s="227">
        <f>ROUND(I827*H827,2)</f>
        <v>0</v>
      </c>
      <c r="BL827" s="20" t="s">
        <v>279</v>
      </c>
      <c r="BM827" s="226" t="s">
        <v>5312</v>
      </c>
    </row>
    <row r="828" s="2" customFormat="1">
      <c r="A828" s="41"/>
      <c r="B828" s="42"/>
      <c r="C828" s="43"/>
      <c r="D828" s="228" t="s">
        <v>170</v>
      </c>
      <c r="E828" s="43"/>
      <c r="F828" s="229" t="s">
        <v>5313</v>
      </c>
      <c r="G828" s="43"/>
      <c r="H828" s="43"/>
      <c r="I828" s="230"/>
      <c r="J828" s="43"/>
      <c r="K828" s="43"/>
      <c r="L828" s="47"/>
      <c r="M828" s="231"/>
      <c r="N828" s="232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170</v>
      </c>
      <c r="AU828" s="20" t="s">
        <v>79</v>
      </c>
    </row>
    <row r="829" s="2" customFormat="1" ht="24.15" customHeight="1">
      <c r="A829" s="41"/>
      <c r="B829" s="42"/>
      <c r="C829" s="215" t="s">
        <v>1856</v>
      </c>
      <c r="D829" s="215" t="s">
        <v>163</v>
      </c>
      <c r="E829" s="216" t="s">
        <v>5314</v>
      </c>
      <c r="F829" s="217" t="s">
        <v>5315</v>
      </c>
      <c r="G829" s="218" t="s">
        <v>166</v>
      </c>
      <c r="H829" s="219">
        <v>200.548</v>
      </c>
      <c r="I829" s="220"/>
      <c r="J829" s="221">
        <f>ROUND(I829*H829,2)</f>
        <v>0</v>
      </c>
      <c r="K829" s="217" t="s">
        <v>167</v>
      </c>
      <c r="L829" s="47"/>
      <c r="M829" s="222" t="s">
        <v>19</v>
      </c>
      <c r="N829" s="223" t="s">
        <v>40</v>
      </c>
      <c r="O829" s="87"/>
      <c r="P829" s="224">
        <f>O829*H829</f>
        <v>0</v>
      </c>
      <c r="Q829" s="224">
        <v>0.00029</v>
      </c>
      <c r="R829" s="224">
        <f>Q829*H829</f>
        <v>0.058158920000000003</v>
      </c>
      <c r="S829" s="224">
        <v>0</v>
      </c>
      <c r="T829" s="225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6" t="s">
        <v>279</v>
      </c>
      <c r="AT829" s="226" t="s">
        <v>163</v>
      </c>
      <c r="AU829" s="226" t="s">
        <v>79</v>
      </c>
      <c r="AY829" s="20" t="s">
        <v>161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20" t="s">
        <v>77</v>
      </c>
      <c r="BK829" s="227">
        <f>ROUND(I829*H829,2)</f>
        <v>0</v>
      </c>
      <c r="BL829" s="20" t="s">
        <v>279</v>
      </c>
      <c r="BM829" s="226" t="s">
        <v>5316</v>
      </c>
    </row>
    <row r="830" s="2" customFormat="1">
      <c r="A830" s="41"/>
      <c r="B830" s="42"/>
      <c r="C830" s="43"/>
      <c r="D830" s="228" t="s">
        <v>170</v>
      </c>
      <c r="E830" s="43"/>
      <c r="F830" s="229" t="s">
        <v>5317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170</v>
      </c>
      <c r="AU830" s="20" t="s">
        <v>79</v>
      </c>
    </row>
    <row r="831" s="13" customFormat="1">
      <c r="A831" s="13"/>
      <c r="B831" s="235"/>
      <c r="C831" s="236"/>
      <c r="D831" s="233" t="s">
        <v>178</v>
      </c>
      <c r="E831" s="237" t="s">
        <v>19</v>
      </c>
      <c r="F831" s="238" t="s">
        <v>5318</v>
      </c>
      <c r="G831" s="236"/>
      <c r="H831" s="239">
        <v>138.72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178</v>
      </c>
      <c r="AU831" s="245" t="s">
        <v>79</v>
      </c>
      <c r="AV831" s="13" t="s">
        <v>79</v>
      </c>
      <c r="AW831" s="13" t="s">
        <v>31</v>
      </c>
      <c r="AX831" s="13" t="s">
        <v>69</v>
      </c>
      <c r="AY831" s="245" t="s">
        <v>161</v>
      </c>
    </row>
    <row r="832" s="13" customFormat="1">
      <c r="A832" s="13"/>
      <c r="B832" s="235"/>
      <c r="C832" s="236"/>
      <c r="D832" s="233" t="s">
        <v>178</v>
      </c>
      <c r="E832" s="237" t="s">
        <v>19</v>
      </c>
      <c r="F832" s="238" t="s">
        <v>5319</v>
      </c>
      <c r="G832" s="236"/>
      <c r="H832" s="239">
        <v>61.828000000000003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178</v>
      </c>
      <c r="AU832" s="245" t="s">
        <v>79</v>
      </c>
      <c r="AV832" s="13" t="s">
        <v>79</v>
      </c>
      <c r="AW832" s="13" t="s">
        <v>31</v>
      </c>
      <c r="AX832" s="13" t="s">
        <v>69</v>
      </c>
      <c r="AY832" s="245" t="s">
        <v>161</v>
      </c>
    </row>
    <row r="833" s="15" customFormat="1">
      <c r="A833" s="15"/>
      <c r="B833" s="256"/>
      <c r="C833" s="257"/>
      <c r="D833" s="233" t="s">
        <v>178</v>
      </c>
      <c r="E833" s="258" t="s">
        <v>19</v>
      </c>
      <c r="F833" s="259" t="s">
        <v>221</v>
      </c>
      <c r="G833" s="257"/>
      <c r="H833" s="260">
        <v>200.548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178</v>
      </c>
      <c r="AU833" s="266" t="s">
        <v>79</v>
      </c>
      <c r="AV833" s="15" t="s">
        <v>168</v>
      </c>
      <c r="AW833" s="15" t="s">
        <v>31</v>
      </c>
      <c r="AX833" s="15" t="s">
        <v>77</v>
      </c>
      <c r="AY833" s="266" t="s">
        <v>161</v>
      </c>
    </row>
    <row r="834" s="2" customFormat="1" ht="24.15" customHeight="1">
      <c r="A834" s="41"/>
      <c r="B834" s="42"/>
      <c r="C834" s="215" t="s">
        <v>1861</v>
      </c>
      <c r="D834" s="215" t="s">
        <v>163</v>
      </c>
      <c r="E834" s="216" t="s">
        <v>2504</v>
      </c>
      <c r="F834" s="217" t="s">
        <v>2505</v>
      </c>
      <c r="G834" s="218" t="s">
        <v>166</v>
      </c>
      <c r="H834" s="219">
        <v>200.548</v>
      </c>
      <c r="I834" s="220"/>
      <c r="J834" s="221">
        <f>ROUND(I834*H834,2)</f>
        <v>0</v>
      </c>
      <c r="K834" s="217" t="s">
        <v>19</v>
      </c>
      <c r="L834" s="47"/>
      <c r="M834" s="222" t="s">
        <v>19</v>
      </c>
      <c r="N834" s="223" t="s">
        <v>40</v>
      </c>
      <c r="O834" s="87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6" t="s">
        <v>279</v>
      </c>
      <c r="AT834" s="226" t="s">
        <v>163</v>
      </c>
      <c r="AU834" s="226" t="s">
        <v>79</v>
      </c>
      <c r="AY834" s="20" t="s">
        <v>161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20" t="s">
        <v>77</v>
      </c>
      <c r="BK834" s="227">
        <f>ROUND(I834*H834,2)</f>
        <v>0</v>
      </c>
      <c r="BL834" s="20" t="s">
        <v>279</v>
      </c>
      <c r="BM834" s="226" t="s">
        <v>5320</v>
      </c>
    </row>
    <row r="835" s="12" customFormat="1" ht="25.92" customHeight="1">
      <c r="A835" s="12"/>
      <c r="B835" s="199"/>
      <c r="C835" s="200"/>
      <c r="D835" s="201" t="s">
        <v>68</v>
      </c>
      <c r="E835" s="202" t="s">
        <v>3801</v>
      </c>
      <c r="F835" s="202" t="s">
        <v>5321</v>
      </c>
      <c r="G835" s="200"/>
      <c r="H835" s="200"/>
      <c r="I835" s="203"/>
      <c r="J835" s="204">
        <f>BK835</f>
        <v>0</v>
      </c>
      <c r="K835" s="200"/>
      <c r="L835" s="205"/>
      <c r="M835" s="206"/>
      <c r="N835" s="207"/>
      <c r="O835" s="207"/>
      <c r="P835" s="208">
        <f>SUM(P836:P837)</f>
        <v>0</v>
      </c>
      <c r="Q835" s="207"/>
      <c r="R835" s="208">
        <f>SUM(R836:R837)</f>
        <v>0</v>
      </c>
      <c r="S835" s="207"/>
      <c r="T835" s="209">
        <f>SUM(T836:T837)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10" t="s">
        <v>168</v>
      </c>
      <c r="AT835" s="211" t="s">
        <v>68</v>
      </c>
      <c r="AU835" s="211" t="s">
        <v>69</v>
      </c>
      <c r="AY835" s="210" t="s">
        <v>161</v>
      </c>
      <c r="BK835" s="212">
        <f>SUM(BK836:BK837)</f>
        <v>0</v>
      </c>
    </row>
    <row r="836" s="2" customFormat="1" ht="24.15" customHeight="1">
      <c r="A836" s="41"/>
      <c r="B836" s="42"/>
      <c r="C836" s="215" t="s">
        <v>1866</v>
      </c>
      <c r="D836" s="215" t="s">
        <v>163</v>
      </c>
      <c r="E836" s="216" t="s">
        <v>5322</v>
      </c>
      <c r="F836" s="217" t="s">
        <v>5323</v>
      </c>
      <c r="G836" s="218" t="s">
        <v>3086</v>
      </c>
      <c r="H836" s="219">
        <v>40</v>
      </c>
      <c r="I836" s="220"/>
      <c r="J836" s="221">
        <f>ROUND(I836*H836,2)</f>
        <v>0</v>
      </c>
      <c r="K836" s="217" t="s">
        <v>19</v>
      </c>
      <c r="L836" s="47"/>
      <c r="M836" s="222" t="s">
        <v>19</v>
      </c>
      <c r="N836" s="223" t="s">
        <v>40</v>
      </c>
      <c r="O836" s="87"/>
      <c r="P836" s="224">
        <f>O836*H836</f>
        <v>0</v>
      </c>
      <c r="Q836" s="224">
        <v>0</v>
      </c>
      <c r="R836" s="224">
        <f>Q836*H836</f>
        <v>0</v>
      </c>
      <c r="S836" s="224">
        <v>0</v>
      </c>
      <c r="T836" s="225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26" t="s">
        <v>2869</v>
      </c>
      <c r="AT836" s="226" t="s">
        <v>163</v>
      </c>
      <c r="AU836" s="226" t="s">
        <v>77</v>
      </c>
      <c r="AY836" s="20" t="s">
        <v>161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20" t="s">
        <v>77</v>
      </c>
      <c r="BK836" s="227">
        <f>ROUND(I836*H836,2)</f>
        <v>0</v>
      </c>
      <c r="BL836" s="20" t="s">
        <v>2869</v>
      </c>
      <c r="BM836" s="226" t="s">
        <v>5324</v>
      </c>
    </row>
    <row r="837" s="13" customFormat="1">
      <c r="A837" s="13"/>
      <c r="B837" s="235"/>
      <c r="C837" s="236"/>
      <c r="D837" s="233" t="s">
        <v>178</v>
      </c>
      <c r="E837" s="237" t="s">
        <v>19</v>
      </c>
      <c r="F837" s="238" t="s">
        <v>5325</v>
      </c>
      <c r="G837" s="236"/>
      <c r="H837" s="239">
        <v>40</v>
      </c>
      <c r="I837" s="240"/>
      <c r="J837" s="236"/>
      <c r="K837" s="236"/>
      <c r="L837" s="241"/>
      <c r="M837" s="300"/>
      <c r="N837" s="301"/>
      <c r="O837" s="301"/>
      <c r="P837" s="301"/>
      <c r="Q837" s="301"/>
      <c r="R837" s="301"/>
      <c r="S837" s="301"/>
      <c r="T837" s="30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178</v>
      </c>
      <c r="AU837" s="245" t="s">
        <v>77</v>
      </c>
      <c r="AV837" s="13" t="s">
        <v>79</v>
      </c>
      <c r="AW837" s="13" t="s">
        <v>31</v>
      </c>
      <c r="AX837" s="13" t="s">
        <v>77</v>
      </c>
      <c r="AY837" s="245" t="s">
        <v>161</v>
      </c>
    </row>
    <row r="838" s="2" customFormat="1" ht="6.96" customHeight="1">
      <c r="A838" s="41"/>
      <c r="B838" s="62"/>
      <c r="C838" s="63"/>
      <c r="D838" s="63"/>
      <c r="E838" s="63"/>
      <c r="F838" s="63"/>
      <c r="G838" s="63"/>
      <c r="H838" s="63"/>
      <c r="I838" s="63"/>
      <c r="J838" s="63"/>
      <c r="K838" s="63"/>
      <c r="L838" s="47"/>
      <c r="M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</sheetData>
  <sheetProtection sheet="1" autoFilter="0" formatColumns="0" formatRows="0" objects="1" scenarios="1" spinCount="100000" saltValue="j2vEnSGJEtXBILaL52KAidMHYtzB01uqz0/lE2trKFxPYDsMkhhuobYsKY075g6q27cqP4mt53uA2+DAatmU/w==" hashValue="AtxaRyVJ+sWODk39UhoAcW8hmPzOgcNKH6XCMUBQuk0m0HWqf2DlV2zJL4+0p8O+Sl8NUY52C0SzZ/hcUp+7Qg==" algorithmName="SHA-512" password="C7B2"/>
  <autoFilter ref="C107:K8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4_02/132251254"/>
    <hyperlink ref="F116" r:id="rId2" display="https://podminky.urs.cz/item/CS_URS_2024_02/162351104"/>
    <hyperlink ref="F119" r:id="rId3" display="https://podminky.urs.cz/item/CS_URS_2024_02/162751117"/>
    <hyperlink ref="F122" r:id="rId4" display="https://podminky.urs.cz/item/CS_URS_2024_02/162751119"/>
    <hyperlink ref="F126" r:id="rId5" display="https://podminky.urs.cz/item/CS_URS_2024_02/167151111"/>
    <hyperlink ref="F129" r:id="rId6" display="https://podminky.urs.cz/item/CS_URS_2024_02/171201231"/>
    <hyperlink ref="F133" r:id="rId7" display="https://podminky.urs.cz/item/CS_URS_2024_02/174151102"/>
    <hyperlink ref="F140" r:id="rId8" display="https://podminky.urs.cz/item/CS_URS_2024_02/224311114"/>
    <hyperlink ref="F143" r:id="rId9" display="https://podminky.urs.cz/item/CS_URS_2024_02/224311116"/>
    <hyperlink ref="F146" r:id="rId10" display="https://podminky.urs.cz/item/CS_URS_2024_02/282602112"/>
    <hyperlink ref="F150" r:id="rId11" display="https://podminky.urs.cz/item/CS_URS_2024_02/283111113"/>
    <hyperlink ref="F155" r:id="rId12" display="https://podminky.urs.cz/item/CS_URS_2024_02/283131113"/>
    <hyperlink ref="F159" r:id="rId13" display="https://podminky.urs.cz/item/CS_URS_2024_02/273313611"/>
    <hyperlink ref="F163" r:id="rId14" display="https://podminky.urs.cz/item/CS_URS_2024_02/273321611"/>
    <hyperlink ref="F168" r:id="rId15" display="https://podminky.urs.cz/item/CS_URS_2024_02/273351121"/>
    <hyperlink ref="F173" r:id="rId16" display="https://podminky.urs.cz/item/CS_URS_2024_02/273351122"/>
    <hyperlink ref="F175" r:id="rId17" display="https://podminky.urs.cz/item/CS_URS_2024_02/273361821"/>
    <hyperlink ref="F181" r:id="rId18" display="https://podminky.urs.cz/item/CS_URS_2024_02/274321511"/>
    <hyperlink ref="F185" r:id="rId19" display="https://podminky.urs.cz/item/CS_URS_2024_02/274351121"/>
    <hyperlink ref="F189" r:id="rId20" display="https://podminky.urs.cz/item/CS_URS_2024_02/274351122"/>
    <hyperlink ref="F191" r:id="rId21" display="https://podminky.urs.cz/item/CS_URS_2024_02/274361821"/>
    <hyperlink ref="F195" r:id="rId22" display="https://podminky.urs.cz/item/CS_URS_2024_02/279321347"/>
    <hyperlink ref="F199" r:id="rId23" display="https://podminky.urs.cz/item/CS_URS_2024_02/279351121"/>
    <hyperlink ref="F202" r:id="rId24" display="https://podminky.urs.cz/item/CS_URS_2024_02/279351122"/>
    <hyperlink ref="F204" r:id="rId25" display="https://podminky.urs.cz/item/CS_URS_2024_02/279361821"/>
    <hyperlink ref="F208" r:id="rId26" display="https://podminky.urs.cz/item/CS_URS_2024_02/310239211"/>
    <hyperlink ref="F219" r:id="rId27" display="https://podminky.urs.cz/item/CS_URS_2024_02/311321611"/>
    <hyperlink ref="F224" r:id="rId28" display="https://podminky.urs.cz/item/CS_URS_2024_02/311353111"/>
    <hyperlink ref="F229" r:id="rId29" display="https://podminky.urs.cz/item/CS_URS_2024_02/311353112"/>
    <hyperlink ref="F231" r:id="rId30" display="https://podminky.urs.cz/item/CS_URS_2024_02/311361821"/>
    <hyperlink ref="F236" r:id="rId31" display="https://podminky.urs.cz/item/CS_URS_2024_02/330321610"/>
    <hyperlink ref="F243" r:id="rId32" display="https://podminky.urs.cz/item/CS_URS_2024_02/331351121"/>
    <hyperlink ref="F249" r:id="rId33" display="https://podminky.urs.cz/item/CS_URS_2024_02/331351122"/>
    <hyperlink ref="F251" r:id="rId34" display="https://podminky.urs.cz/item/CS_URS_2024_02/331361821"/>
    <hyperlink ref="F258" r:id="rId35" display="https://podminky.urs.cz/item/CS_URS_2024_02/411322626"/>
    <hyperlink ref="F269" r:id="rId36" display="https://podminky.urs.cz/item/CS_URS_2024_02/411351011"/>
    <hyperlink ref="F275" r:id="rId37" display="https://podminky.urs.cz/item/CS_URS_2024_02/411351012"/>
    <hyperlink ref="F277" r:id="rId38" display="https://podminky.urs.cz/item/CS_URS_2024_02/411354311"/>
    <hyperlink ref="F281" r:id="rId39" display="https://podminky.urs.cz/item/CS_URS_2024_02/411354312"/>
    <hyperlink ref="F283" r:id="rId40" display="https://podminky.urs.cz/item/CS_URS_2024_02/413351111"/>
    <hyperlink ref="F290" r:id="rId41" display="https://podminky.urs.cz/item/CS_URS_2024_02/413351112"/>
    <hyperlink ref="F292" r:id="rId42" display="https://podminky.urs.cz/item/CS_URS_2024_02/413352111"/>
    <hyperlink ref="F295" r:id="rId43" display="https://podminky.urs.cz/item/CS_URS_2024_02/413352112"/>
    <hyperlink ref="F297" r:id="rId44" display="https://podminky.urs.cz/item/CS_URS_2024_02/411361821"/>
    <hyperlink ref="F309" r:id="rId45" display="https://podminky.urs.cz/item/CS_URS_2024_02/417321616"/>
    <hyperlink ref="F312" r:id="rId46" display="https://podminky.urs.cz/item/CS_URS_2024_02/417351115"/>
    <hyperlink ref="F315" r:id="rId47" display="https://podminky.urs.cz/item/CS_URS_2024_02/417351116"/>
    <hyperlink ref="F317" r:id="rId48" display="https://podminky.urs.cz/item/CS_URS_2024_02/417361821"/>
    <hyperlink ref="F320" r:id="rId49" display="https://podminky.urs.cz/item/CS_URS_2024_02/430321414"/>
    <hyperlink ref="F324" r:id="rId50" display="https://podminky.urs.cz/item/CS_URS_2024_02/431351121"/>
    <hyperlink ref="F327" r:id="rId51" display="https://podminky.urs.cz/item/CS_URS_2024_02/431351122"/>
    <hyperlink ref="F329" r:id="rId52" display="https://podminky.urs.cz/item/CS_URS_2024_02/430362021"/>
    <hyperlink ref="F339" r:id="rId53" display="https://podminky.urs.cz/item/CS_URS_2024_02/319202321"/>
    <hyperlink ref="F342" r:id="rId54" display="https://podminky.urs.cz/item/CS_URS_2024_02/612131301"/>
    <hyperlink ref="F351" r:id="rId55" display="https://podminky.urs.cz/item/CS_URS_2024_02/612321341"/>
    <hyperlink ref="F354" r:id="rId56" display="https://podminky.urs.cz/item/CS_URS_2024_02/612321141"/>
    <hyperlink ref="F357" r:id="rId57" display="https://podminky.urs.cz/item/CS_URS_2024_02/612142001"/>
    <hyperlink ref="F366" r:id="rId58" display="https://podminky.urs.cz/item/CS_URS_2024_02/612311131"/>
    <hyperlink ref="F368" r:id="rId59" display="https://podminky.urs.cz/item/CS_URS_2024_02/612325302"/>
    <hyperlink ref="F371" r:id="rId60" display="https://podminky.urs.cz/item/CS_URS_2024_02/617131101"/>
    <hyperlink ref="F374" r:id="rId61" display="https://podminky.urs.cz/item/CS_URS_2024_02/617321141"/>
    <hyperlink ref="F376" r:id="rId62" display="https://podminky.urs.cz/item/CS_URS_2024_02/631311114"/>
    <hyperlink ref="F381" r:id="rId63" display="https://podminky.urs.cz/item/CS_URS_2024_02/631319011"/>
    <hyperlink ref="F383" r:id="rId64" display="https://podminky.urs.cz/item/CS_URS_2024_02/631319171"/>
    <hyperlink ref="F385" r:id="rId65" display="https://podminky.urs.cz/item/CS_URS_2024_02/631362021"/>
    <hyperlink ref="F388" r:id="rId66" display="https://podminky.urs.cz/item/CS_URS_2024_02/634112126"/>
    <hyperlink ref="F393" r:id="rId67" display="https://podminky.urs.cz/item/CS_URS_2024_02/642943111"/>
    <hyperlink ref="F396" r:id="rId68" display="https://podminky.urs.cz/item/CS_URS_2024_02/642943119"/>
    <hyperlink ref="F400" r:id="rId69" display="https://podminky.urs.cz/item/CS_URS_2024_02/941111122"/>
    <hyperlink ref="F403" r:id="rId70" display="https://podminky.urs.cz/item/CS_URS_2024_02/941111222"/>
    <hyperlink ref="F406" r:id="rId71" display="https://podminky.urs.cz/item/CS_URS_2024_02/941111822"/>
    <hyperlink ref="F408" r:id="rId72" display="https://podminky.urs.cz/item/CS_URS_2024_02/944511111"/>
    <hyperlink ref="F410" r:id="rId73" display="https://podminky.urs.cz/item/CS_URS_2024_02/944511211"/>
    <hyperlink ref="F413" r:id="rId74" display="https://podminky.urs.cz/item/CS_URS_2024_02/944511811"/>
    <hyperlink ref="F415" r:id="rId75" display="https://podminky.urs.cz/item/CS_URS_2024_02/949111112"/>
    <hyperlink ref="F418" r:id="rId76" display="https://podminky.urs.cz/item/CS_URS_2024_02/949111212"/>
    <hyperlink ref="F421" r:id="rId77" display="https://podminky.urs.cz/item/CS_URS_2024_02/949111812"/>
    <hyperlink ref="F423" r:id="rId78" display="https://podminky.urs.cz/item/CS_URS_2024_02/949111122"/>
    <hyperlink ref="F426" r:id="rId79" display="https://podminky.urs.cz/item/CS_URS_2024_02/949111222"/>
    <hyperlink ref="F429" r:id="rId80" display="https://podminky.urs.cz/item/CS_URS_2024_02/949111822"/>
    <hyperlink ref="F431" r:id="rId81" display="https://podminky.urs.cz/item/CS_URS_2024_02/949311112"/>
    <hyperlink ref="F434" r:id="rId82" display="https://podminky.urs.cz/item/CS_URS_2024_02/949311211"/>
    <hyperlink ref="F437" r:id="rId83" display="https://podminky.urs.cz/item/CS_URS_2024_02/949311812"/>
    <hyperlink ref="F442" r:id="rId84" display="https://podminky.urs.cz/item/CS_URS_2024_02/952901114"/>
    <hyperlink ref="F447" r:id="rId85" display="https://podminky.urs.cz/item/CS_URS_2024_02/998011003"/>
    <hyperlink ref="F467" r:id="rId86" display="https://podminky.urs.cz/item/CS_URS_2024_02/622142001"/>
    <hyperlink ref="F473" r:id="rId87" display="https://podminky.urs.cz/item/CS_URS_2024_02/622151001"/>
    <hyperlink ref="F477" r:id="rId88" display="https://podminky.urs.cz/item/CS_URS_2024_02/622511122"/>
    <hyperlink ref="F481" r:id="rId89" display="https://podminky.urs.cz/item/CS_URS_2024_02/621211041"/>
    <hyperlink ref="F486" r:id="rId90" display="https://podminky.urs.cz/item/CS_URS_2024_02/622221041"/>
    <hyperlink ref="F494" r:id="rId91" display="https://podminky.urs.cz/item/CS_URS_2024_02/622252001"/>
    <hyperlink ref="F499" r:id="rId92" display="https://podminky.urs.cz/item/CS_URS_2023_02/622252002"/>
    <hyperlink ref="F502" r:id="rId93" display="https://podminky.urs.cz/item/CS_URS_2024_02/622541022"/>
    <hyperlink ref="F509" r:id="rId94" display="https://podminky.urs.cz/item/CS_URS_2024_02/711111001"/>
    <hyperlink ref="F512" r:id="rId95" display="https://podminky.urs.cz/item/CS_URS_2024_02/711112001"/>
    <hyperlink ref="F519" r:id="rId96" display="https://podminky.urs.cz/item/CS_URS_2024_02/711141559"/>
    <hyperlink ref="F522" r:id="rId97" display="https://podminky.urs.cz/item/CS_URS_2024_02/711142559"/>
    <hyperlink ref="F535" r:id="rId98" display="https://podminky.urs.cz/item/CS_URS_2024_02/998711103"/>
    <hyperlink ref="F538" r:id="rId99" display="https://podminky.urs.cz/item/CS_URS_2024_02/712311101"/>
    <hyperlink ref="F543" r:id="rId100" display="https://podminky.urs.cz/item/CS_URS_2024_02/712341559"/>
    <hyperlink ref="F548" r:id="rId101" display="https://podminky.urs.cz/item/CS_URS_2024_02/712363545"/>
    <hyperlink ref="F554" r:id="rId102" display="https://podminky.urs.cz/item/CS_URS_2024_02/712392171"/>
    <hyperlink ref="F557" r:id="rId103" display="https://podminky.urs.cz/item/CS_URS_2024_02/713141131"/>
    <hyperlink ref="F562" r:id="rId104" display="https://podminky.urs.cz/item/CS_URS_2024_02/713141331"/>
    <hyperlink ref="F572" r:id="rId105" display="https://podminky.urs.cz/item/CS_URS_2024_02/712363352"/>
    <hyperlink ref="F575" r:id="rId106" display="https://podminky.urs.cz/item/CS_URS_2024_02/712363353"/>
    <hyperlink ref="F577" r:id="rId107" display="https://podminky.urs.cz/item/CS_URS_2024_02/712363366"/>
    <hyperlink ref="F580" r:id="rId108" display="https://podminky.urs.cz/item/CS_URS_2024_02/712998201"/>
    <hyperlink ref="F585" r:id="rId109" display="https://podminky.urs.cz/item/CS_URS_2024_02/998712103"/>
    <hyperlink ref="F588" r:id="rId110" display="https://podminky.urs.cz/item/CS_URS_2024_02/713121111"/>
    <hyperlink ref="F597" r:id="rId111" display="https://podminky.urs.cz/item/CS_URS_2024_02/713131141"/>
    <hyperlink ref="F602" r:id="rId112" display="https://podminky.urs.cz/item/CS_URS_2024_02/713191132"/>
    <hyperlink ref="F608" r:id="rId113" display="https://podminky.urs.cz/item/CS_URS_2024_02/998713103"/>
    <hyperlink ref="F611" r:id="rId114" display="https://podminky.urs.cz/item/CS_URS_2024_02/714451001"/>
    <hyperlink ref="F618" r:id="rId115" display="https://podminky.urs.cz/item/CS_URS_2024_02/998714103"/>
    <hyperlink ref="F626" r:id="rId116" display="https://podminky.urs.cz/item/CS_URS_2024_02/763431031"/>
    <hyperlink ref="F648" r:id="rId117" display="https://podminky.urs.cz/item/CS_URS_2024_02/998763303"/>
    <hyperlink ref="F651" r:id="rId118" display="https://podminky.urs.cz/item/CS_URS_2024_02/764244409"/>
    <hyperlink ref="F658" r:id="rId119" display="https://podminky.urs.cz/item/CS_URS_2024_02/998764103"/>
    <hyperlink ref="F661" r:id="rId120" display="https://podminky.urs.cz/item/CS_URS_2024_02/346272226"/>
    <hyperlink ref="F664" r:id="rId121" display="https://podminky.urs.cz/item/CS_URS_2024_02/766694126"/>
    <hyperlink ref="F669" r:id="rId122" display="https://podminky.urs.cz/item/CS_URS_2024_02/998766103"/>
    <hyperlink ref="F672" r:id="rId123" display="https://podminky.urs.cz/item/CS_URS_2024_02/767113212"/>
    <hyperlink ref="F681" r:id="rId124" display="https://podminky.urs.cz/item/CS_URS_2024_02/767163101"/>
    <hyperlink ref="F689" r:id="rId125" display="https://podminky.urs.cz/item/CS_URS_2024_02/767165111"/>
    <hyperlink ref="F697" r:id="rId126" display="https://podminky.urs.cz/item/CS_URS_2024_02/767810113"/>
    <hyperlink ref="F702" r:id="rId127" display="https://podminky.urs.cz/item/CS_URS_2024_02/767881141"/>
    <hyperlink ref="F707" r:id="rId128" display="https://podminky.urs.cz/item/CS_URS_2024_02/767881161"/>
    <hyperlink ref="F712" r:id="rId129" display="https://podminky.urs.cz/item/CS_URS_2024_02/953961111"/>
    <hyperlink ref="F721" r:id="rId130" display="https://podminky.urs.cz/item/CS_URS_2024_02/767610118"/>
    <hyperlink ref="F731" r:id="rId131" display="https://podminky.urs.cz/item/CS_URS_2024_02/767610122"/>
    <hyperlink ref="F736" r:id="rId132" display="https://podminky.urs.cz/item/CS_URS_2024_02/767627310"/>
    <hyperlink ref="F743" r:id="rId133" display="https://podminky.urs.cz/item/CS_URS_2024_02/767995116"/>
    <hyperlink ref="F748" r:id="rId134" display="https://podminky.urs.cz/item/CS_URS_2024_02/767649191"/>
    <hyperlink ref="F752" r:id="rId135" display="https://podminky.urs.cz/item/CS_URS_2024_02/767649194"/>
    <hyperlink ref="F756" r:id="rId136" display="https://podminky.urs.cz/item/CS_URS_2024_02/998767103"/>
    <hyperlink ref="F759" r:id="rId137" display="https://podminky.urs.cz/item/CS_URS_2024_02/771111011"/>
    <hyperlink ref="F762" r:id="rId138" display="https://podminky.urs.cz/item/CS_URS_2024_02/771121011"/>
    <hyperlink ref="F765" r:id="rId139" display="https://podminky.urs.cz/item/CS_URS_2024_02/771474111"/>
    <hyperlink ref="F770" r:id="rId140" display="https://podminky.urs.cz/item/CS_URS_2024_02/771574154"/>
    <hyperlink ref="F778" r:id="rId141" display="https://podminky.urs.cz/item/CS_URS_2024_02/776421312"/>
    <hyperlink ref="F781" r:id="rId142" display="https://podminky.urs.cz/item/CS_URS_2024_02/998771103"/>
    <hyperlink ref="F784" r:id="rId143" display="https://podminky.urs.cz/item/CS_URS_2024_02/773423200"/>
    <hyperlink ref="F787" r:id="rId144" display="https://podminky.urs.cz/item/CS_URS_2024_02/773521260"/>
    <hyperlink ref="F792" r:id="rId145" display="https://podminky.urs.cz/item/CS_URS_2024_02/773529195"/>
    <hyperlink ref="F796" r:id="rId146" display="https://podminky.urs.cz/item/CS_URS_2024_02/773993003"/>
    <hyperlink ref="F799" r:id="rId147" display="https://podminky.urs.cz/item/CS_URS_2024_02/998773103"/>
    <hyperlink ref="F802" r:id="rId148" display="https://podminky.urs.cz/item/CS_URS_2024_02/783347101"/>
    <hyperlink ref="F807" r:id="rId149" display="https://podminky.urs.cz/item/CS_URS_2024_02/784111011"/>
    <hyperlink ref="F810" r:id="rId150" display="https://podminky.urs.cz/item/CS_URS_2024_02/784171101"/>
    <hyperlink ref="F815" r:id="rId151" display="https://podminky.urs.cz/item/CS_URS_2024_02/784181121"/>
    <hyperlink ref="F818" r:id="rId152" display="https://podminky.urs.cz/item/CS_URS_2024_02/784211101"/>
    <hyperlink ref="F828" r:id="rId153" display="https://podminky.urs.cz/item/CS_URS_2024_02/784181125"/>
    <hyperlink ref="F830" r:id="rId154" display="https://podminky.urs.cz/item/CS_URS_2024_02/784211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5326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ROUND((SUM(BE89:BE111)),  2)</f>
        <v>0</v>
      </c>
      <c r="G35" s="41"/>
      <c r="H35" s="41"/>
      <c r="I35" s="160">
        <v>0.20999999999999999</v>
      </c>
      <c r="J35" s="159">
        <f>ROUND(((SUM(BE89:BE111))*I35),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ROUND((SUM(BF89:BF111)),  2)</f>
        <v>0</v>
      </c>
      <c r="G36" s="41"/>
      <c r="H36" s="41"/>
      <c r="I36" s="160">
        <v>0.14999999999999999</v>
      </c>
      <c r="J36" s="159">
        <f>ROUND(((SUM(BF89:BF111))*I36),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ROUND((SUM(BG89:BG111)),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ROUND((SUM(BH89:BH111)),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ROUND((SUM(BI89:BI111)),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SO 10.3 - ZTI, vnitřní vodovod, kanalizace, plynovod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140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2564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5327</v>
      </c>
      <c r="E66" s="185"/>
      <c r="F66" s="185"/>
      <c r="G66" s="185"/>
      <c r="H66" s="185"/>
      <c r="I66" s="185"/>
      <c r="J66" s="186">
        <f>J105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5328</v>
      </c>
      <c r="E67" s="185"/>
      <c r="F67" s="185"/>
      <c r="G67" s="185"/>
      <c r="H67" s="185"/>
      <c r="I67" s="185"/>
      <c r="J67" s="186">
        <f>J108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Stavební úpravy základní školy Žitomířská - úprava 21.10. 2024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123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4512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624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03 - SO 10.3 - ZTI, vnitřní vodovod, kanalizace, plynovod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9. 8. 2024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147</v>
      </c>
      <c r="D88" s="191" t="s">
        <v>54</v>
      </c>
      <c r="E88" s="191" t="s">
        <v>50</v>
      </c>
      <c r="F88" s="191" t="s">
        <v>51</v>
      </c>
      <c r="G88" s="191" t="s">
        <v>148</v>
      </c>
      <c r="H88" s="191" t="s">
        <v>149</v>
      </c>
      <c r="I88" s="191" t="s">
        <v>150</v>
      </c>
      <c r="J88" s="191" t="s">
        <v>131</v>
      </c>
      <c r="K88" s="192" t="s">
        <v>151</v>
      </c>
      <c r="L88" s="193"/>
      <c r="M88" s="95" t="s">
        <v>19</v>
      </c>
      <c r="N88" s="96" t="s">
        <v>39</v>
      </c>
      <c r="O88" s="96" t="s">
        <v>152</v>
      </c>
      <c r="P88" s="96" t="s">
        <v>153</v>
      </c>
      <c r="Q88" s="96" t="s">
        <v>154</v>
      </c>
      <c r="R88" s="96" t="s">
        <v>155</v>
      </c>
      <c r="S88" s="96" t="s">
        <v>156</v>
      </c>
      <c r="T88" s="97" t="s">
        <v>157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158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0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132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525</v>
      </c>
      <c r="F90" s="202" t="s">
        <v>526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P91+P105+P108</f>
        <v>0</v>
      </c>
      <c r="Q90" s="207"/>
      <c r="R90" s="208">
        <f>R91+R105+R108</f>
        <v>0</v>
      </c>
      <c r="S90" s="207"/>
      <c r="T90" s="209">
        <f>T91+T105+T108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79</v>
      </c>
      <c r="AT90" s="211" t="s">
        <v>68</v>
      </c>
      <c r="AU90" s="211" t="s">
        <v>69</v>
      </c>
      <c r="AY90" s="210" t="s">
        <v>161</v>
      </c>
      <c r="BK90" s="212">
        <f>BK91+BK105+BK108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1335</v>
      </c>
      <c r="F91" s="213" t="s">
        <v>2605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SUM(P92:P104)</f>
        <v>0</v>
      </c>
      <c r="Q91" s="207"/>
      <c r="R91" s="208">
        <f>SUM(R92:R104)</f>
        <v>0</v>
      </c>
      <c r="S91" s="207"/>
      <c r="T91" s="209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77</v>
      </c>
      <c r="AY91" s="210" t="s">
        <v>161</v>
      </c>
      <c r="BK91" s="212">
        <f>SUM(BK92:BK104)</f>
        <v>0</v>
      </c>
    </row>
    <row r="92" s="2" customFormat="1" ht="16.5" customHeight="1">
      <c r="A92" s="41"/>
      <c r="B92" s="42"/>
      <c r="C92" s="215" t="s">
        <v>77</v>
      </c>
      <c r="D92" s="215" t="s">
        <v>163</v>
      </c>
      <c r="E92" s="216" t="s">
        <v>2614</v>
      </c>
      <c r="F92" s="217" t="s">
        <v>2615</v>
      </c>
      <c r="G92" s="218" t="s">
        <v>387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168</v>
      </c>
      <c r="AT92" s="226" t="s">
        <v>163</v>
      </c>
      <c r="AU92" s="226" t="s">
        <v>79</v>
      </c>
      <c r="AY92" s="20" t="s">
        <v>161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168</v>
      </c>
      <c r="BM92" s="226" t="s">
        <v>79</v>
      </c>
    </row>
    <row r="93" s="2" customFormat="1" ht="16.5" customHeight="1">
      <c r="A93" s="41"/>
      <c r="B93" s="42"/>
      <c r="C93" s="215" t="s">
        <v>79</v>
      </c>
      <c r="D93" s="215" t="s">
        <v>163</v>
      </c>
      <c r="E93" s="216" t="s">
        <v>2616</v>
      </c>
      <c r="F93" s="217" t="s">
        <v>2617</v>
      </c>
      <c r="G93" s="218" t="s">
        <v>387</v>
      </c>
      <c r="H93" s="219">
        <v>2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168</v>
      </c>
    </row>
    <row r="94" s="2" customFormat="1" ht="16.5" customHeight="1">
      <c r="A94" s="41"/>
      <c r="B94" s="42"/>
      <c r="C94" s="215" t="s">
        <v>180</v>
      </c>
      <c r="D94" s="215" t="s">
        <v>163</v>
      </c>
      <c r="E94" s="216" t="s">
        <v>2628</v>
      </c>
      <c r="F94" s="217" t="s">
        <v>2629</v>
      </c>
      <c r="G94" s="218" t="s">
        <v>189</v>
      </c>
      <c r="H94" s="219">
        <v>31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168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168</v>
      </c>
      <c r="BM94" s="226" t="s">
        <v>197</v>
      </c>
    </row>
    <row r="95" s="2" customFormat="1">
      <c r="A95" s="41"/>
      <c r="B95" s="42"/>
      <c r="C95" s="43"/>
      <c r="D95" s="233" t="s">
        <v>176</v>
      </c>
      <c r="E95" s="43"/>
      <c r="F95" s="234" t="s">
        <v>5329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176</v>
      </c>
      <c r="AU95" s="20" t="s">
        <v>79</v>
      </c>
    </row>
    <row r="96" s="2" customFormat="1" ht="16.5" customHeight="1">
      <c r="A96" s="41"/>
      <c r="B96" s="42"/>
      <c r="C96" s="215" t="s">
        <v>168</v>
      </c>
      <c r="D96" s="215" t="s">
        <v>163</v>
      </c>
      <c r="E96" s="216" t="s">
        <v>2630</v>
      </c>
      <c r="F96" s="217" t="s">
        <v>2631</v>
      </c>
      <c r="G96" s="218" t="s">
        <v>189</v>
      </c>
      <c r="H96" s="219">
        <v>3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211</v>
      </c>
    </row>
    <row r="97" s="2" customFormat="1" ht="16.5" customHeight="1">
      <c r="A97" s="41"/>
      <c r="B97" s="42"/>
      <c r="C97" s="215" t="s">
        <v>192</v>
      </c>
      <c r="D97" s="215" t="s">
        <v>163</v>
      </c>
      <c r="E97" s="216" t="s">
        <v>2644</v>
      </c>
      <c r="F97" s="217" t="s">
        <v>2645</v>
      </c>
      <c r="G97" s="218" t="s">
        <v>387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237</v>
      </c>
    </row>
    <row r="98" s="2" customFormat="1" ht="16.5" customHeight="1">
      <c r="A98" s="41"/>
      <c r="B98" s="42"/>
      <c r="C98" s="215" t="s">
        <v>197</v>
      </c>
      <c r="D98" s="215" t="s">
        <v>163</v>
      </c>
      <c r="E98" s="216" t="s">
        <v>2652</v>
      </c>
      <c r="F98" s="217" t="s">
        <v>2653</v>
      </c>
      <c r="G98" s="218" t="s">
        <v>189</v>
      </c>
      <c r="H98" s="219">
        <v>34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253</v>
      </c>
    </row>
    <row r="99" s="2" customFormat="1" ht="16.5" customHeight="1">
      <c r="A99" s="41"/>
      <c r="B99" s="42"/>
      <c r="C99" s="215" t="s">
        <v>203</v>
      </c>
      <c r="D99" s="215" t="s">
        <v>163</v>
      </c>
      <c r="E99" s="216" t="s">
        <v>2658</v>
      </c>
      <c r="F99" s="217" t="s">
        <v>2659</v>
      </c>
      <c r="G99" s="218" t="s">
        <v>189</v>
      </c>
      <c r="H99" s="219">
        <v>34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268</v>
      </c>
    </row>
    <row r="100" s="2" customFormat="1">
      <c r="A100" s="41"/>
      <c r="B100" s="42"/>
      <c r="C100" s="43"/>
      <c r="D100" s="233" t="s">
        <v>176</v>
      </c>
      <c r="E100" s="43"/>
      <c r="F100" s="234" t="s">
        <v>5329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176</v>
      </c>
      <c r="AU100" s="20" t="s">
        <v>79</v>
      </c>
    </row>
    <row r="101" s="2" customFormat="1" ht="16.5" customHeight="1">
      <c r="A101" s="41"/>
      <c r="B101" s="42"/>
      <c r="C101" s="215" t="s">
        <v>211</v>
      </c>
      <c r="D101" s="215" t="s">
        <v>163</v>
      </c>
      <c r="E101" s="216" t="s">
        <v>2660</v>
      </c>
      <c r="F101" s="217" t="s">
        <v>2661</v>
      </c>
      <c r="G101" s="218" t="s">
        <v>189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279</v>
      </c>
    </row>
    <row r="102" s="2" customFormat="1" ht="16.5" customHeight="1">
      <c r="A102" s="41"/>
      <c r="B102" s="42"/>
      <c r="C102" s="215" t="s">
        <v>222</v>
      </c>
      <c r="D102" s="215" t="s">
        <v>163</v>
      </c>
      <c r="E102" s="216" t="s">
        <v>2672</v>
      </c>
      <c r="F102" s="217" t="s">
        <v>5330</v>
      </c>
      <c r="G102" s="218" t="s">
        <v>387</v>
      </c>
      <c r="H102" s="219">
        <v>2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299</v>
      </c>
    </row>
    <row r="103" s="2" customFormat="1" ht="16.5" customHeight="1">
      <c r="A103" s="41"/>
      <c r="B103" s="42"/>
      <c r="C103" s="215" t="s">
        <v>237</v>
      </c>
      <c r="D103" s="215" t="s">
        <v>163</v>
      </c>
      <c r="E103" s="216" t="s">
        <v>5331</v>
      </c>
      <c r="F103" s="217" t="s">
        <v>5332</v>
      </c>
      <c r="G103" s="218" t="s">
        <v>189</v>
      </c>
      <c r="H103" s="219">
        <v>20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5333</v>
      </c>
    </row>
    <row r="104" s="2" customFormat="1" ht="16.5" customHeight="1">
      <c r="A104" s="41"/>
      <c r="B104" s="42"/>
      <c r="C104" s="215" t="s">
        <v>247</v>
      </c>
      <c r="D104" s="215" t="s">
        <v>163</v>
      </c>
      <c r="E104" s="216" t="s">
        <v>5334</v>
      </c>
      <c r="F104" s="217" t="s">
        <v>5335</v>
      </c>
      <c r="G104" s="218" t="s">
        <v>944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5336</v>
      </c>
    </row>
    <row r="105" s="12" customFormat="1" ht="22.8" customHeight="1">
      <c r="A105" s="12"/>
      <c r="B105" s="199"/>
      <c r="C105" s="200"/>
      <c r="D105" s="201" t="s">
        <v>68</v>
      </c>
      <c r="E105" s="213" t="s">
        <v>2676</v>
      </c>
      <c r="F105" s="213" t="s">
        <v>518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SUM(P106:P107)</f>
        <v>0</v>
      </c>
      <c r="Q105" s="207"/>
      <c r="R105" s="208">
        <f>SUM(R106:R107)</f>
        <v>0</v>
      </c>
      <c r="S105" s="207"/>
      <c r="T105" s="20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77</v>
      </c>
      <c r="AT105" s="211" t="s">
        <v>68</v>
      </c>
      <c r="AU105" s="211" t="s">
        <v>77</v>
      </c>
      <c r="AY105" s="210" t="s">
        <v>161</v>
      </c>
      <c r="BK105" s="212">
        <f>SUM(BK106:BK107)</f>
        <v>0</v>
      </c>
    </row>
    <row r="106" s="2" customFormat="1" ht="24.15" customHeight="1">
      <c r="A106" s="41"/>
      <c r="B106" s="42"/>
      <c r="C106" s="215" t="s">
        <v>253</v>
      </c>
      <c r="D106" s="215" t="s">
        <v>163</v>
      </c>
      <c r="E106" s="216" t="s">
        <v>5337</v>
      </c>
      <c r="F106" s="217" t="s">
        <v>5338</v>
      </c>
      <c r="G106" s="218" t="s">
        <v>214</v>
      </c>
      <c r="H106" s="219">
        <v>0.20000000000000001</v>
      </c>
      <c r="I106" s="220"/>
      <c r="J106" s="221">
        <f>ROUND(I106*H106,2)</f>
        <v>0</v>
      </c>
      <c r="K106" s="217" t="s">
        <v>167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279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279</v>
      </c>
      <c r="BM106" s="226" t="s">
        <v>5339</v>
      </c>
    </row>
    <row r="107" s="2" customFormat="1">
      <c r="A107" s="41"/>
      <c r="B107" s="42"/>
      <c r="C107" s="43"/>
      <c r="D107" s="228" t="s">
        <v>170</v>
      </c>
      <c r="E107" s="43"/>
      <c r="F107" s="229" t="s">
        <v>5340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170</v>
      </c>
      <c r="AU107" s="20" t="s">
        <v>79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2741</v>
      </c>
      <c r="F108" s="213" t="s">
        <v>2856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SUM(P109:P111)</f>
        <v>0</v>
      </c>
      <c r="Q108" s="207"/>
      <c r="R108" s="208">
        <f>SUM(R109:R111)</f>
        <v>0</v>
      </c>
      <c r="S108" s="207"/>
      <c r="T108" s="20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77</v>
      </c>
      <c r="AT108" s="211" t="s">
        <v>68</v>
      </c>
      <c r="AU108" s="211" t="s">
        <v>77</v>
      </c>
      <c r="AY108" s="210" t="s">
        <v>161</v>
      </c>
      <c r="BK108" s="212">
        <f>SUM(BK109:BK111)</f>
        <v>0</v>
      </c>
    </row>
    <row r="109" s="2" customFormat="1" ht="16.5" customHeight="1">
      <c r="A109" s="41"/>
      <c r="B109" s="42"/>
      <c r="C109" s="215" t="s">
        <v>262</v>
      </c>
      <c r="D109" s="215" t="s">
        <v>163</v>
      </c>
      <c r="E109" s="216" t="s">
        <v>2682</v>
      </c>
      <c r="F109" s="217" t="s">
        <v>2868</v>
      </c>
      <c r="G109" s="218" t="s">
        <v>1476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5341</v>
      </c>
    </row>
    <row r="110" s="2" customFormat="1">
      <c r="A110" s="41"/>
      <c r="B110" s="42"/>
      <c r="C110" s="43"/>
      <c r="D110" s="233" t="s">
        <v>176</v>
      </c>
      <c r="E110" s="43"/>
      <c r="F110" s="234" t="s">
        <v>2871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176</v>
      </c>
      <c r="AU110" s="20" t="s">
        <v>79</v>
      </c>
    </row>
    <row r="111" s="2" customFormat="1" ht="16.5" customHeight="1">
      <c r="A111" s="41"/>
      <c r="B111" s="42"/>
      <c r="C111" s="215" t="s">
        <v>268</v>
      </c>
      <c r="D111" s="215" t="s">
        <v>163</v>
      </c>
      <c r="E111" s="216" t="s">
        <v>2684</v>
      </c>
      <c r="F111" s="217" t="s">
        <v>5342</v>
      </c>
      <c r="G111" s="218" t="s">
        <v>1476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96" t="s">
        <v>19</v>
      </c>
      <c r="N111" s="297" t="s">
        <v>40</v>
      </c>
      <c r="O111" s="294"/>
      <c r="P111" s="298">
        <f>O111*H111</f>
        <v>0</v>
      </c>
      <c r="Q111" s="298">
        <v>0</v>
      </c>
      <c r="R111" s="298">
        <f>Q111*H111</f>
        <v>0</v>
      </c>
      <c r="S111" s="298">
        <v>0</v>
      </c>
      <c r="T111" s="29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5343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oocFxYQfP+34+iDwDQtnGfqKIdiqBXbdNjBx06F1YTAQYo/GSk7myPAgYz5IESew3WTFJkmxpDupPTcXIvLxxw==" hashValue="VOYHoNNN26qs0OyIXlZJJDnydVmW5tHzUMnbucktb560Uk05qg4wrqlFmuvhxCydKFhdXoBrwiT1c0943H6lOQ==" algorithmName="SHA-512" password="C7B2"/>
  <autoFilter ref="C88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07" r:id="rId1" display="https://podminky.urs.cz/item/CS_URS_2024_02/99872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5344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ROUND((SUM(BE95:BE526)),  2)</f>
        <v>0</v>
      </c>
      <c r="G35" s="41"/>
      <c r="H35" s="41"/>
      <c r="I35" s="160">
        <v>0.20999999999999999</v>
      </c>
      <c r="J35" s="159">
        <f>ROUND(((SUM(BE95:BE526))*I35),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ROUND((SUM(BF95:BF526)),  2)</f>
        <v>0</v>
      </c>
      <c r="G36" s="41"/>
      <c r="H36" s="41"/>
      <c r="I36" s="160">
        <v>0.14999999999999999</v>
      </c>
      <c r="J36" s="159">
        <f>ROUND(((SUM(BF95:BF526))*I36),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ROUND((SUM(BG95:BG526)),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ROUND((SUM(BH95:BH526)),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ROUND((SUM(BI95:BI526)),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SO 10.4 - Vytápění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138</v>
      </c>
      <c r="E66" s="185"/>
      <c r="F66" s="185"/>
      <c r="G66" s="185"/>
      <c r="H66" s="185"/>
      <c r="I66" s="185"/>
      <c r="J66" s="186">
        <f>J104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3106</v>
      </c>
      <c r="E67" s="185"/>
      <c r="F67" s="185"/>
      <c r="G67" s="185"/>
      <c r="H67" s="185"/>
      <c r="I67" s="185"/>
      <c r="J67" s="186">
        <f>J119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3107</v>
      </c>
      <c r="E68" s="185"/>
      <c r="F68" s="185"/>
      <c r="G68" s="185"/>
      <c r="H68" s="185"/>
      <c r="I68" s="185"/>
      <c r="J68" s="186">
        <f>J120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5345</v>
      </c>
      <c r="E69" s="185"/>
      <c r="F69" s="185"/>
      <c r="G69" s="185"/>
      <c r="H69" s="185"/>
      <c r="I69" s="185"/>
      <c r="J69" s="186">
        <f>J188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5346</v>
      </c>
      <c r="E70" s="185"/>
      <c r="F70" s="185"/>
      <c r="G70" s="185"/>
      <c r="H70" s="185"/>
      <c r="I70" s="185"/>
      <c r="J70" s="186">
        <f>J189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5347</v>
      </c>
      <c r="E71" s="185"/>
      <c r="F71" s="185"/>
      <c r="G71" s="185"/>
      <c r="H71" s="185"/>
      <c r="I71" s="185"/>
      <c r="J71" s="186">
        <f>J207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5348</v>
      </c>
      <c r="E72" s="185"/>
      <c r="F72" s="185"/>
      <c r="G72" s="185"/>
      <c r="H72" s="185"/>
      <c r="I72" s="185"/>
      <c r="J72" s="186">
        <f>J371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5349</v>
      </c>
      <c r="E73" s="185"/>
      <c r="F73" s="185"/>
      <c r="G73" s="185"/>
      <c r="H73" s="185"/>
      <c r="I73" s="185"/>
      <c r="J73" s="186">
        <f>J508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Stavební úpravy základní školy Žitomířská - úprava 21.10. 2024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4512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624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04 - SO 10.4 - Vytápění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Český Brod k.ú. 622737</v>
      </c>
      <c r="G89" s="43"/>
      <c r="H89" s="43"/>
      <c r="I89" s="35" t="s">
        <v>23</v>
      </c>
      <c r="J89" s="75" t="str">
        <f>IF(J14="","",J14)</f>
        <v>9. 8. 2024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E17</f>
        <v>Město Český Brod</v>
      </c>
      <c r="G91" s="43"/>
      <c r="H91" s="43"/>
      <c r="I91" s="35" t="s">
        <v>30</v>
      </c>
      <c r="J91" s="39" t="str">
        <f>E23</f>
        <v>GREBNER spol. s r.o.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147</v>
      </c>
      <c r="D94" s="191" t="s">
        <v>54</v>
      </c>
      <c r="E94" s="191" t="s">
        <v>50</v>
      </c>
      <c r="F94" s="191" t="s">
        <v>51</v>
      </c>
      <c r="G94" s="191" t="s">
        <v>148</v>
      </c>
      <c r="H94" s="191" t="s">
        <v>149</v>
      </c>
      <c r="I94" s="191" t="s">
        <v>150</v>
      </c>
      <c r="J94" s="191" t="s">
        <v>131</v>
      </c>
      <c r="K94" s="192" t="s">
        <v>151</v>
      </c>
      <c r="L94" s="193"/>
      <c r="M94" s="95" t="s">
        <v>19</v>
      </c>
      <c r="N94" s="96" t="s">
        <v>39</v>
      </c>
      <c r="O94" s="96" t="s">
        <v>152</v>
      </c>
      <c r="P94" s="96" t="s">
        <v>153</v>
      </c>
      <c r="Q94" s="96" t="s">
        <v>154</v>
      </c>
      <c r="R94" s="96" t="s">
        <v>155</v>
      </c>
      <c r="S94" s="96" t="s">
        <v>156</v>
      </c>
      <c r="T94" s="97" t="s">
        <v>157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158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</f>
        <v>0</v>
      </c>
      <c r="Q95" s="99"/>
      <c r="R95" s="196">
        <f>R96</f>
        <v>0.18946890479999998</v>
      </c>
      <c r="S95" s="99"/>
      <c r="T95" s="197">
        <f>T96</f>
        <v>0.45107300000000006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132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159</v>
      </c>
      <c r="F96" s="202" t="s">
        <v>160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P97+P104+P119+P188+P508</f>
        <v>0</v>
      </c>
      <c r="Q96" s="207"/>
      <c r="R96" s="208">
        <f>R97+R104+R119+R188+R508</f>
        <v>0.18946890479999998</v>
      </c>
      <c r="S96" s="207"/>
      <c r="T96" s="209">
        <f>T97+T104+T119+T188+T508</f>
        <v>0.45107300000000006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77</v>
      </c>
      <c r="AT96" s="211" t="s">
        <v>68</v>
      </c>
      <c r="AU96" s="211" t="s">
        <v>69</v>
      </c>
      <c r="AY96" s="210" t="s">
        <v>161</v>
      </c>
      <c r="BK96" s="212">
        <f>BK97+BK104+BK119+BK188+BK508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222</v>
      </c>
      <c r="F97" s="213" t="s">
        <v>246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SUM(P98:P103)</f>
        <v>0</v>
      </c>
      <c r="Q97" s="207"/>
      <c r="R97" s="208">
        <f>SUM(R98:R103)</f>
        <v>0</v>
      </c>
      <c r="S97" s="207"/>
      <c r="T97" s="209">
        <f>SUM(T98:T103)</f>
        <v>0.35178500000000001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77</v>
      </c>
      <c r="AT97" s="211" t="s">
        <v>68</v>
      </c>
      <c r="AU97" s="211" t="s">
        <v>77</v>
      </c>
      <c r="AY97" s="210" t="s">
        <v>161</v>
      </c>
      <c r="BK97" s="212">
        <f>SUM(BK98:BK103)</f>
        <v>0</v>
      </c>
    </row>
    <row r="98" s="2" customFormat="1" ht="24.15" customHeight="1">
      <c r="A98" s="41"/>
      <c r="B98" s="42"/>
      <c r="C98" s="215" t="s">
        <v>77</v>
      </c>
      <c r="D98" s="215" t="s">
        <v>163</v>
      </c>
      <c r="E98" s="216" t="s">
        <v>3123</v>
      </c>
      <c r="F98" s="217" t="s">
        <v>3124</v>
      </c>
      <c r="G98" s="218" t="s">
        <v>189</v>
      </c>
      <c r="H98" s="219">
        <v>18.515000000000001</v>
      </c>
      <c r="I98" s="220"/>
      <c r="J98" s="221">
        <f>ROUND(I98*H98,2)</f>
        <v>0</v>
      </c>
      <c r="K98" s="217" t="s">
        <v>167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0.019</v>
      </c>
      <c r="T98" s="225">
        <f>S98*H98</f>
        <v>0.35178500000000001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5350</v>
      </c>
    </row>
    <row r="99" s="2" customFormat="1">
      <c r="A99" s="41"/>
      <c r="B99" s="42"/>
      <c r="C99" s="43"/>
      <c r="D99" s="228" t="s">
        <v>170</v>
      </c>
      <c r="E99" s="43"/>
      <c r="F99" s="229" t="s">
        <v>3126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170</v>
      </c>
      <c r="AU99" s="20" t="s">
        <v>79</v>
      </c>
    </row>
    <row r="100" s="14" customFormat="1">
      <c r="A100" s="14"/>
      <c r="B100" s="246"/>
      <c r="C100" s="247"/>
      <c r="D100" s="233" t="s">
        <v>178</v>
      </c>
      <c r="E100" s="248" t="s">
        <v>19</v>
      </c>
      <c r="F100" s="249" t="s">
        <v>3127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178</v>
      </c>
      <c r="AU100" s="255" t="s">
        <v>79</v>
      </c>
      <c r="AV100" s="14" t="s">
        <v>77</v>
      </c>
      <c r="AW100" s="14" t="s">
        <v>31</v>
      </c>
      <c r="AX100" s="14" t="s">
        <v>69</v>
      </c>
      <c r="AY100" s="255" t="s">
        <v>161</v>
      </c>
    </row>
    <row r="101" s="14" customFormat="1">
      <c r="A101" s="14"/>
      <c r="B101" s="246"/>
      <c r="C101" s="247"/>
      <c r="D101" s="233" t="s">
        <v>178</v>
      </c>
      <c r="E101" s="248" t="s">
        <v>19</v>
      </c>
      <c r="F101" s="249" t="s">
        <v>3128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178</v>
      </c>
      <c r="AU101" s="255" t="s">
        <v>79</v>
      </c>
      <c r="AV101" s="14" t="s">
        <v>77</v>
      </c>
      <c r="AW101" s="14" t="s">
        <v>31</v>
      </c>
      <c r="AX101" s="14" t="s">
        <v>69</v>
      </c>
      <c r="AY101" s="255" t="s">
        <v>161</v>
      </c>
    </row>
    <row r="102" s="13" customFormat="1">
      <c r="A102" s="13"/>
      <c r="B102" s="235"/>
      <c r="C102" s="236"/>
      <c r="D102" s="233" t="s">
        <v>178</v>
      </c>
      <c r="E102" s="237" t="s">
        <v>19</v>
      </c>
      <c r="F102" s="238" t="s">
        <v>5351</v>
      </c>
      <c r="G102" s="236"/>
      <c r="H102" s="239">
        <v>18.515000000000001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178</v>
      </c>
      <c r="AU102" s="245" t="s">
        <v>79</v>
      </c>
      <c r="AV102" s="13" t="s">
        <v>79</v>
      </c>
      <c r="AW102" s="13" t="s">
        <v>31</v>
      </c>
      <c r="AX102" s="13" t="s">
        <v>69</v>
      </c>
      <c r="AY102" s="245" t="s">
        <v>161</v>
      </c>
    </row>
    <row r="103" s="15" customFormat="1">
      <c r="A103" s="15"/>
      <c r="B103" s="256"/>
      <c r="C103" s="257"/>
      <c r="D103" s="233" t="s">
        <v>178</v>
      </c>
      <c r="E103" s="258" t="s">
        <v>19</v>
      </c>
      <c r="F103" s="259" t="s">
        <v>221</v>
      </c>
      <c r="G103" s="257"/>
      <c r="H103" s="260">
        <v>18.515000000000001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178</v>
      </c>
      <c r="AU103" s="266" t="s">
        <v>79</v>
      </c>
      <c r="AV103" s="15" t="s">
        <v>168</v>
      </c>
      <c r="AW103" s="15" t="s">
        <v>31</v>
      </c>
      <c r="AX103" s="15" t="s">
        <v>77</v>
      </c>
      <c r="AY103" s="266" t="s">
        <v>161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445</v>
      </c>
      <c r="F104" s="213" t="s">
        <v>446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SUM(P105:P118)</f>
        <v>0</v>
      </c>
      <c r="Q104" s="207"/>
      <c r="R104" s="208">
        <f>SUM(R105:R118)</f>
        <v>0</v>
      </c>
      <c r="S104" s="207"/>
      <c r="T104" s="209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77</v>
      </c>
      <c r="AT104" s="211" t="s">
        <v>68</v>
      </c>
      <c r="AU104" s="211" t="s">
        <v>77</v>
      </c>
      <c r="AY104" s="210" t="s">
        <v>161</v>
      </c>
      <c r="BK104" s="212">
        <f>SUM(BK105:BK118)</f>
        <v>0</v>
      </c>
    </row>
    <row r="105" s="2" customFormat="1" ht="24.15" customHeight="1">
      <c r="A105" s="41"/>
      <c r="B105" s="42"/>
      <c r="C105" s="215" t="s">
        <v>79</v>
      </c>
      <c r="D105" s="215" t="s">
        <v>163</v>
      </c>
      <c r="E105" s="216" t="s">
        <v>3131</v>
      </c>
      <c r="F105" s="217" t="s">
        <v>3132</v>
      </c>
      <c r="G105" s="218" t="s">
        <v>214</v>
      </c>
      <c r="H105" s="219">
        <v>0.45100000000000001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5352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3134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13" customFormat="1">
      <c r="A107" s="13"/>
      <c r="B107" s="235"/>
      <c r="C107" s="236"/>
      <c r="D107" s="233" t="s">
        <v>178</v>
      </c>
      <c r="E107" s="237" t="s">
        <v>19</v>
      </c>
      <c r="F107" s="238" t="s">
        <v>5353</v>
      </c>
      <c r="G107" s="236"/>
      <c r="H107" s="239">
        <v>0.45100000000000001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178</v>
      </c>
      <c r="AU107" s="245" t="s">
        <v>79</v>
      </c>
      <c r="AV107" s="13" t="s">
        <v>79</v>
      </c>
      <c r="AW107" s="13" t="s">
        <v>31</v>
      </c>
      <c r="AX107" s="13" t="s">
        <v>77</v>
      </c>
      <c r="AY107" s="245" t="s">
        <v>161</v>
      </c>
    </row>
    <row r="108" s="2" customFormat="1" ht="21.75" customHeight="1">
      <c r="A108" s="41"/>
      <c r="B108" s="42"/>
      <c r="C108" s="215" t="s">
        <v>180</v>
      </c>
      <c r="D108" s="215" t="s">
        <v>163</v>
      </c>
      <c r="E108" s="216" t="s">
        <v>454</v>
      </c>
      <c r="F108" s="217" t="s">
        <v>455</v>
      </c>
      <c r="G108" s="218" t="s">
        <v>214</v>
      </c>
      <c r="H108" s="219">
        <v>0.45100000000000001</v>
      </c>
      <c r="I108" s="220"/>
      <c r="J108" s="221">
        <f>ROUND(I108*H108,2)</f>
        <v>0</v>
      </c>
      <c r="K108" s="217" t="s">
        <v>167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5354</v>
      </c>
    </row>
    <row r="109" s="2" customFormat="1">
      <c r="A109" s="41"/>
      <c r="B109" s="42"/>
      <c r="C109" s="43"/>
      <c r="D109" s="228" t="s">
        <v>170</v>
      </c>
      <c r="E109" s="43"/>
      <c r="F109" s="229" t="s">
        <v>457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170</v>
      </c>
      <c r="AU109" s="20" t="s">
        <v>79</v>
      </c>
    </row>
    <row r="110" s="13" customFormat="1">
      <c r="A110" s="13"/>
      <c r="B110" s="235"/>
      <c r="C110" s="236"/>
      <c r="D110" s="233" t="s">
        <v>178</v>
      </c>
      <c r="E110" s="237" t="s">
        <v>19</v>
      </c>
      <c r="F110" s="238" t="s">
        <v>5355</v>
      </c>
      <c r="G110" s="236"/>
      <c r="H110" s="239">
        <v>0.45100000000000001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178</v>
      </c>
      <c r="AU110" s="245" t="s">
        <v>79</v>
      </c>
      <c r="AV110" s="13" t="s">
        <v>79</v>
      </c>
      <c r="AW110" s="13" t="s">
        <v>31</v>
      </c>
      <c r="AX110" s="13" t="s">
        <v>77</v>
      </c>
      <c r="AY110" s="245" t="s">
        <v>161</v>
      </c>
    </row>
    <row r="111" s="2" customFormat="1" ht="24.15" customHeight="1">
      <c r="A111" s="41"/>
      <c r="B111" s="42"/>
      <c r="C111" s="215" t="s">
        <v>168</v>
      </c>
      <c r="D111" s="215" t="s">
        <v>163</v>
      </c>
      <c r="E111" s="216" t="s">
        <v>459</v>
      </c>
      <c r="F111" s="217" t="s">
        <v>460</v>
      </c>
      <c r="G111" s="218" t="s">
        <v>214</v>
      </c>
      <c r="H111" s="219">
        <v>1.8040000000000001</v>
      </c>
      <c r="I111" s="220"/>
      <c r="J111" s="221">
        <f>ROUND(I111*H111,2)</f>
        <v>0</v>
      </c>
      <c r="K111" s="217" t="s">
        <v>167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5356</v>
      </c>
    </row>
    <row r="112" s="2" customFormat="1">
      <c r="A112" s="41"/>
      <c r="B112" s="42"/>
      <c r="C112" s="43"/>
      <c r="D112" s="228" t="s">
        <v>170</v>
      </c>
      <c r="E112" s="43"/>
      <c r="F112" s="229" t="s">
        <v>462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170</v>
      </c>
      <c r="AU112" s="20" t="s">
        <v>79</v>
      </c>
    </row>
    <row r="113" s="2" customFormat="1">
      <c r="A113" s="41"/>
      <c r="B113" s="42"/>
      <c r="C113" s="43"/>
      <c r="D113" s="233" t="s">
        <v>176</v>
      </c>
      <c r="E113" s="43"/>
      <c r="F113" s="234" t="s">
        <v>3155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176</v>
      </c>
      <c r="AU113" s="20" t="s">
        <v>79</v>
      </c>
    </row>
    <row r="114" s="13" customFormat="1">
      <c r="A114" s="13"/>
      <c r="B114" s="235"/>
      <c r="C114" s="236"/>
      <c r="D114" s="233" t="s">
        <v>178</v>
      </c>
      <c r="E114" s="236"/>
      <c r="F114" s="238" t="s">
        <v>5357</v>
      </c>
      <c r="G114" s="236"/>
      <c r="H114" s="239">
        <v>1.8040000000000001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178</v>
      </c>
      <c r="AU114" s="245" t="s">
        <v>79</v>
      </c>
      <c r="AV114" s="13" t="s">
        <v>79</v>
      </c>
      <c r="AW114" s="13" t="s">
        <v>4</v>
      </c>
      <c r="AX114" s="13" t="s">
        <v>77</v>
      </c>
      <c r="AY114" s="245" t="s">
        <v>161</v>
      </c>
    </row>
    <row r="115" s="2" customFormat="1" ht="33" customHeight="1">
      <c r="A115" s="41"/>
      <c r="B115" s="42"/>
      <c r="C115" s="215" t="s">
        <v>192</v>
      </c>
      <c r="D115" s="215" t="s">
        <v>163</v>
      </c>
      <c r="E115" s="216" t="s">
        <v>3157</v>
      </c>
      <c r="F115" s="217" t="s">
        <v>3158</v>
      </c>
      <c r="G115" s="218" t="s">
        <v>214</v>
      </c>
      <c r="H115" s="219">
        <v>0.35199999999999998</v>
      </c>
      <c r="I115" s="220"/>
      <c r="J115" s="221">
        <f>ROUND(I115*H115,2)</f>
        <v>0</v>
      </c>
      <c r="K115" s="217" t="s">
        <v>167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5358</v>
      </c>
    </row>
    <row r="116" s="2" customFormat="1">
      <c r="A116" s="41"/>
      <c r="B116" s="42"/>
      <c r="C116" s="43"/>
      <c r="D116" s="228" t="s">
        <v>170</v>
      </c>
      <c r="E116" s="43"/>
      <c r="F116" s="229" t="s">
        <v>3160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170</v>
      </c>
      <c r="AU116" s="20" t="s">
        <v>79</v>
      </c>
    </row>
    <row r="117" s="2" customFormat="1" ht="24.15" customHeight="1">
      <c r="A117" s="41"/>
      <c r="B117" s="42"/>
      <c r="C117" s="215" t="s">
        <v>197</v>
      </c>
      <c r="D117" s="215" t="s">
        <v>163</v>
      </c>
      <c r="E117" s="216" t="s">
        <v>3161</v>
      </c>
      <c r="F117" s="217" t="s">
        <v>3162</v>
      </c>
      <c r="G117" s="218" t="s">
        <v>214</v>
      </c>
      <c r="H117" s="219">
        <v>0.099000000000000005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5359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3164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2" customFormat="1" ht="22.8" customHeight="1">
      <c r="A119" s="12"/>
      <c r="B119" s="199"/>
      <c r="C119" s="200"/>
      <c r="D119" s="201" t="s">
        <v>68</v>
      </c>
      <c r="E119" s="213" t="s">
        <v>3171</v>
      </c>
      <c r="F119" s="213" t="s">
        <v>3172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P120</f>
        <v>0</v>
      </c>
      <c r="Q119" s="207"/>
      <c r="R119" s="208">
        <f>R120</f>
        <v>0.025421799999999998</v>
      </c>
      <c r="S119" s="207"/>
      <c r="T119" s="209">
        <f>T120</f>
        <v>0.034543999999999998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79</v>
      </c>
      <c r="AT119" s="211" t="s">
        <v>68</v>
      </c>
      <c r="AU119" s="211" t="s">
        <v>77</v>
      </c>
      <c r="AY119" s="210" t="s">
        <v>161</v>
      </c>
      <c r="BK119" s="212">
        <f>BK120</f>
        <v>0</v>
      </c>
    </row>
    <row r="120" s="12" customFormat="1" ht="20.88" customHeight="1">
      <c r="A120" s="12"/>
      <c r="B120" s="199"/>
      <c r="C120" s="200"/>
      <c r="D120" s="201" t="s">
        <v>68</v>
      </c>
      <c r="E120" s="213" t="s">
        <v>3173</v>
      </c>
      <c r="F120" s="213" t="s">
        <v>3174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SUM(P121:P187)</f>
        <v>0</v>
      </c>
      <c r="Q120" s="207"/>
      <c r="R120" s="208">
        <f>SUM(R121:R187)</f>
        <v>0.025421799999999998</v>
      </c>
      <c r="S120" s="207"/>
      <c r="T120" s="209">
        <f>SUM(T121:T187)</f>
        <v>0.034543999999999998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79</v>
      </c>
      <c r="AT120" s="211" t="s">
        <v>68</v>
      </c>
      <c r="AU120" s="211" t="s">
        <v>79</v>
      </c>
      <c r="AY120" s="210" t="s">
        <v>161</v>
      </c>
      <c r="BK120" s="212">
        <f>SUM(BK121:BK187)</f>
        <v>0</v>
      </c>
    </row>
    <row r="121" s="2" customFormat="1" ht="16.5" customHeight="1">
      <c r="A121" s="41"/>
      <c r="B121" s="42"/>
      <c r="C121" s="215" t="s">
        <v>203</v>
      </c>
      <c r="D121" s="215" t="s">
        <v>163</v>
      </c>
      <c r="E121" s="216" t="s">
        <v>3175</v>
      </c>
      <c r="F121" s="217" t="s">
        <v>3176</v>
      </c>
      <c r="G121" s="218" t="s">
        <v>387</v>
      </c>
      <c r="H121" s="219">
        <v>18</v>
      </c>
      <c r="I121" s="220"/>
      <c r="J121" s="221">
        <f>ROUND(I121*H121,2)</f>
        <v>0</v>
      </c>
      <c r="K121" s="217" t="s">
        <v>167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279</v>
      </c>
      <c r="AT121" s="226" t="s">
        <v>163</v>
      </c>
      <c r="AU121" s="226" t="s">
        <v>180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279</v>
      </c>
      <c r="BM121" s="226" t="s">
        <v>5360</v>
      </c>
    </row>
    <row r="122" s="2" customFormat="1">
      <c r="A122" s="41"/>
      <c r="B122" s="42"/>
      <c r="C122" s="43"/>
      <c r="D122" s="228" t="s">
        <v>170</v>
      </c>
      <c r="E122" s="43"/>
      <c r="F122" s="229" t="s">
        <v>3178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170</v>
      </c>
      <c r="AU122" s="20" t="s">
        <v>180</v>
      </c>
    </row>
    <row r="123" s="14" customFormat="1">
      <c r="A123" s="14"/>
      <c r="B123" s="246"/>
      <c r="C123" s="247"/>
      <c r="D123" s="233" t="s">
        <v>178</v>
      </c>
      <c r="E123" s="248" t="s">
        <v>19</v>
      </c>
      <c r="F123" s="249" t="s">
        <v>3179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178</v>
      </c>
      <c r="AU123" s="255" t="s">
        <v>180</v>
      </c>
      <c r="AV123" s="14" t="s">
        <v>77</v>
      </c>
      <c r="AW123" s="14" t="s">
        <v>31</v>
      </c>
      <c r="AX123" s="14" t="s">
        <v>69</v>
      </c>
      <c r="AY123" s="255" t="s">
        <v>161</v>
      </c>
    </row>
    <row r="124" s="14" customFormat="1">
      <c r="A124" s="14"/>
      <c r="B124" s="246"/>
      <c r="C124" s="247"/>
      <c r="D124" s="233" t="s">
        <v>178</v>
      </c>
      <c r="E124" s="248" t="s">
        <v>19</v>
      </c>
      <c r="F124" s="249" t="s">
        <v>3180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178</v>
      </c>
      <c r="AU124" s="255" t="s">
        <v>180</v>
      </c>
      <c r="AV124" s="14" t="s">
        <v>77</v>
      </c>
      <c r="AW124" s="14" t="s">
        <v>31</v>
      </c>
      <c r="AX124" s="14" t="s">
        <v>69</v>
      </c>
      <c r="AY124" s="255" t="s">
        <v>161</v>
      </c>
    </row>
    <row r="125" s="14" customFormat="1">
      <c r="A125" s="14"/>
      <c r="B125" s="246"/>
      <c r="C125" s="247"/>
      <c r="D125" s="233" t="s">
        <v>178</v>
      </c>
      <c r="E125" s="248" t="s">
        <v>19</v>
      </c>
      <c r="F125" s="249" t="s">
        <v>3181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178</v>
      </c>
      <c r="AU125" s="255" t="s">
        <v>180</v>
      </c>
      <c r="AV125" s="14" t="s">
        <v>77</v>
      </c>
      <c r="AW125" s="14" t="s">
        <v>31</v>
      </c>
      <c r="AX125" s="14" t="s">
        <v>69</v>
      </c>
      <c r="AY125" s="255" t="s">
        <v>161</v>
      </c>
    </row>
    <row r="126" s="13" customFormat="1">
      <c r="A126" s="13"/>
      <c r="B126" s="235"/>
      <c r="C126" s="236"/>
      <c r="D126" s="233" t="s">
        <v>178</v>
      </c>
      <c r="E126" s="237" t="s">
        <v>19</v>
      </c>
      <c r="F126" s="238" t="s">
        <v>3507</v>
      </c>
      <c r="G126" s="236"/>
      <c r="H126" s="239">
        <v>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178</v>
      </c>
      <c r="AU126" s="245" t="s">
        <v>180</v>
      </c>
      <c r="AV126" s="13" t="s">
        <v>79</v>
      </c>
      <c r="AW126" s="13" t="s">
        <v>31</v>
      </c>
      <c r="AX126" s="13" t="s">
        <v>69</v>
      </c>
      <c r="AY126" s="245" t="s">
        <v>161</v>
      </c>
    </row>
    <row r="127" s="14" customFormat="1">
      <c r="A127" s="14"/>
      <c r="B127" s="246"/>
      <c r="C127" s="247"/>
      <c r="D127" s="233" t="s">
        <v>178</v>
      </c>
      <c r="E127" s="248" t="s">
        <v>19</v>
      </c>
      <c r="F127" s="249" t="s">
        <v>3183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178</v>
      </c>
      <c r="AU127" s="255" t="s">
        <v>180</v>
      </c>
      <c r="AV127" s="14" t="s">
        <v>77</v>
      </c>
      <c r="AW127" s="14" t="s">
        <v>31</v>
      </c>
      <c r="AX127" s="14" t="s">
        <v>69</v>
      </c>
      <c r="AY127" s="255" t="s">
        <v>161</v>
      </c>
    </row>
    <row r="128" s="13" customFormat="1">
      <c r="A128" s="13"/>
      <c r="B128" s="235"/>
      <c r="C128" s="236"/>
      <c r="D128" s="233" t="s">
        <v>178</v>
      </c>
      <c r="E128" s="237" t="s">
        <v>19</v>
      </c>
      <c r="F128" s="238" t="s">
        <v>3189</v>
      </c>
      <c r="G128" s="236"/>
      <c r="H128" s="239">
        <v>4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180</v>
      </c>
      <c r="AV128" s="13" t="s">
        <v>79</v>
      </c>
      <c r="AW128" s="13" t="s">
        <v>31</v>
      </c>
      <c r="AX128" s="13" t="s">
        <v>69</v>
      </c>
      <c r="AY128" s="245" t="s">
        <v>161</v>
      </c>
    </row>
    <row r="129" s="14" customFormat="1">
      <c r="A129" s="14"/>
      <c r="B129" s="246"/>
      <c r="C129" s="247"/>
      <c r="D129" s="233" t="s">
        <v>178</v>
      </c>
      <c r="E129" s="248" t="s">
        <v>19</v>
      </c>
      <c r="F129" s="249" t="s">
        <v>3183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178</v>
      </c>
      <c r="AU129" s="255" t="s">
        <v>180</v>
      </c>
      <c r="AV129" s="14" t="s">
        <v>77</v>
      </c>
      <c r="AW129" s="14" t="s">
        <v>31</v>
      </c>
      <c r="AX129" s="14" t="s">
        <v>69</v>
      </c>
      <c r="AY129" s="255" t="s">
        <v>161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3189</v>
      </c>
      <c r="G130" s="236"/>
      <c r="H130" s="239">
        <v>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180</v>
      </c>
      <c r="AV130" s="13" t="s">
        <v>79</v>
      </c>
      <c r="AW130" s="13" t="s">
        <v>31</v>
      </c>
      <c r="AX130" s="13" t="s">
        <v>69</v>
      </c>
      <c r="AY130" s="245" t="s">
        <v>161</v>
      </c>
    </row>
    <row r="131" s="14" customFormat="1">
      <c r="A131" s="14"/>
      <c r="B131" s="246"/>
      <c r="C131" s="247"/>
      <c r="D131" s="233" t="s">
        <v>178</v>
      </c>
      <c r="E131" s="248" t="s">
        <v>19</v>
      </c>
      <c r="F131" s="249" t="s">
        <v>3185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178</v>
      </c>
      <c r="AU131" s="255" t="s">
        <v>180</v>
      </c>
      <c r="AV131" s="14" t="s">
        <v>77</v>
      </c>
      <c r="AW131" s="14" t="s">
        <v>31</v>
      </c>
      <c r="AX131" s="14" t="s">
        <v>69</v>
      </c>
      <c r="AY131" s="255" t="s">
        <v>161</v>
      </c>
    </row>
    <row r="132" s="13" customFormat="1">
      <c r="A132" s="13"/>
      <c r="B132" s="235"/>
      <c r="C132" s="236"/>
      <c r="D132" s="233" t="s">
        <v>178</v>
      </c>
      <c r="E132" s="237" t="s">
        <v>19</v>
      </c>
      <c r="F132" s="238" t="s">
        <v>3189</v>
      </c>
      <c r="G132" s="236"/>
      <c r="H132" s="239">
        <v>4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178</v>
      </c>
      <c r="AU132" s="245" t="s">
        <v>180</v>
      </c>
      <c r="AV132" s="13" t="s">
        <v>79</v>
      </c>
      <c r="AW132" s="13" t="s">
        <v>31</v>
      </c>
      <c r="AX132" s="13" t="s">
        <v>69</v>
      </c>
      <c r="AY132" s="245" t="s">
        <v>161</v>
      </c>
    </row>
    <row r="133" s="14" customFormat="1">
      <c r="A133" s="14"/>
      <c r="B133" s="246"/>
      <c r="C133" s="247"/>
      <c r="D133" s="233" t="s">
        <v>178</v>
      </c>
      <c r="E133" s="248" t="s">
        <v>19</v>
      </c>
      <c r="F133" s="249" t="s">
        <v>3186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178</v>
      </c>
      <c r="AU133" s="255" t="s">
        <v>180</v>
      </c>
      <c r="AV133" s="14" t="s">
        <v>77</v>
      </c>
      <c r="AW133" s="14" t="s">
        <v>31</v>
      </c>
      <c r="AX133" s="14" t="s">
        <v>69</v>
      </c>
      <c r="AY133" s="255" t="s">
        <v>161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3189</v>
      </c>
      <c r="G134" s="236"/>
      <c r="H134" s="239">
        <v>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180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6" customFormat="1">
      <c r="A135" s="16"/>
      <c r="B135" s="281"/>
      <c r="C135" s="282"/>
      <c r="D135" s="233" t="s">
        <v>178</v>
      </c>
      <c r="E135" s="283" t="s">
        <v>19</v>
      </c>
      <c r="F135" s="284" t="s">
        <v>2225</v>
      </c>
      <c r="G135" s="282"/>
      <c r="H135" s="285">
        <v>18</v>
      </c>
      <c r="I135" s="286"/>
      <c r="J135" s="282"/>
      <c r="K135" s="282"/>
      <c r="L135" s="287"/>
      <c r="M135" s="288"/>
      <c r="N135" s="289"/>
      <c r="O135" s="289"/>
      <c r="P135" s="289"/>
      <c r="Q135" s="289"/>
      <c r="R135" s="289"/>
      <c r="S135" s="289"/>
      <c r="T135" s="290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91" t="s">
        <v>178</v>
      </c>
      <c r="AU135" s="291" t="s">
        <v>180</v>
      </c>
      <c r="AV135" s="16" t="s">
        <v>180</v>
      </c>
      <c r="AW135" s="16" t="s">
        <v>31</v>
      </c>
      <c r="AX135" s="16" t="s">
        <v>69</v>
      </c>
      <c r="AY135" s="291" t="s">
        <v>161</v>
      </c>
    </row>
    <row r="136" s="15" customFormat="1">
      <c r="A136" s="15"/>
      <c r="B136" s="256"/>
      <c r="C136" s="257"/>
      <c r="D136" s="233" t="s">
        <v>178</v>
      </c>
      <c r="E136" s="258" t="s">
        <v>19</v>
      </c>
      <c r="F136" s="259" t="s">
        <v>221</v>
      </c>
      <c r="G136" s="257"/>
      <c r="H136" s="260">
        <v>18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178</v>
      </c>
      <c r="AU136" s="266" t="s">
        <v>180</v>
      </c>
      <c r="AV136" s="15" t="s">
        <v>168</v>
      </c>
      <c r="AW136" s="15" t="s">
        <v>31</v>
      </c>
      <c r="AX136" s="15" t="s">
        <v>77</v>
      </c>
      <c r="AY136" s="266" t="s">
        <v>161</v>
      </c>
    </row>
    <row r="137" s="2" customFormat="1" ht="16.5" customHeight="1">
      <c r="A137" s="41"/>
      <c r="B137" s="42"/>
      <c r="C137" s="215" t="s">
        <v>211</v>
      </c>
      <c r="D137" s="215" t="s">
        <v>163</v>
      </c>
      <c r="E137" s="216" t="s">
        <v>3191</v>
      </c>
      <c r="F137" s="217" t="s">
        <v>3192</v>
      </c>
      <c r="G137" s="218" t="s">
        <v>189</v>
      </c>
      <c r="H137" s="219">
        <v>40</v>
      </c>
      <c r="I137" s="220"/>
      <c r="J137" s="221">
        <f>ROUND(I137*H137,2)</f>
        <v>0</v>
      </c>
      <c r="K137" s="217" t="s">
        <v>167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279</v>
      </c>
      <c r="AT137" s="226" t="s">
        <v>163</v>
      </c>
      <c r="AU137" s="226" t="s">
        <v>180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279</v>
      </c>
      <c r="BM137" s="226" t="s">
        <v>5361</v>
      </c>
    </row>
    <row r="138" s="2" customFormat="1">
      <c r="A138" s="41"/>
      <c r="B138" s="42"/>
      <c r="C138" s="43"/>
      <c r="D138" s="228" t="s">
        <v>170</v>
      </c>
      <c r="E138" s="43"/>
      <c r="F138" s="229" t="s">
        <v>3194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170</v>
      </c>
      <c r="AU138" s="20" t="s">
        <v>180</v>
      </c>
    </row>
    <row r="139" s="14" customFormat="1">
      <c r="A139" s="14"/>
      <c r="B139" s="246"/>
      <c r="C139" s="247"/>
      <c r="D139" s="233" t="s">
        <v>178</v>
      </c>
      <c r="E139" s="248" t="s">
        <v>19</v>
      </c>
      <c r="F139" s="249" t="s">
        <v>3195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178</v>
      </c>
      <c r="AU139" s="255" t="s">
        <v>180</v>
      </c>
      <c r="AV139" s="14" t="s">
        <v>77</v>
      </c>
      <c r="AW139" s="14" t="s">
        <v>31</v>
      </c>
      <c r="AX139" s="14" t="s">
        <v>69</v>
      </c>
      <c r="AY139" s="255" t="s">
        <v>161</v>
      </c>
    </row>
    <row r="140" s="14" customFormat="1">
      <c r="A140" s="14"/>
      <c r="B140" s="246"/>
      <c r="C140" s="247"/>
      <c r="D140" s="233" t="s">
        <v>178</v>
      </c>
      <c r="E140" s="248" t="s">
        <v>19</v>
      </c>
      <c r="F140" s="249" t="s">
        <v>3196</v>
      </c>
      <c r="G140" s="247"/>
      <c r="H140" s="248" t="s">
        <v>19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178</v>
      </c>
      <c r="AU140" s="255" t="s">
        <v>180</v>
      </c>
      <c r="AV140" s="14" t="s">
        <v>77</v>
      </c>
      <c r="AW140" s="14" t="s">
        <v>31</v>
      </c>
      <c r="AX140" s="14" t="s">
        <v>69</v>
      </c>
      <c r="AY140" s="255" t="s">
        <v>161</v>
      </c>
    </row>
    <row r="141" s="14" customFormat="1">
      <c r="A141" s="14"/>
      <c r="B141" s="246"/>
      <c r="C141" s="247"/>
      <c r="D141" s="233" t="s">
        <v>178</v>
      </c>
      <c r="E141" s="248" t="s">
        <v>19</v>
      </c>
      <c r="F141" s="249" t="s">
        <v>3201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178</v>
      </c>
      <c r="AU141" s="255" t="s">
        <v>180</v>
      </c>
      <c r="AV141" s="14" t="s">
        <v>77</v>
      </c>
      <c r="AW141" s="14" t="s">
        <v>31</v>
      </c>
      <c r="AX141" s="14" t="s">
        <v>69</v>
      </c>
      <c r="AY141" s="255" t="s">
        <v>161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5362</v>
      </c>
      <c r="G142" s="236"/>
      <c r="H142" s="239">
        <v>40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180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5" customFormat="1">
      <c r="A143" s="15"/>
      <c r="B143" s="256"/>
      <c r="C143" s="257"/>
      <c r="D143" s="233" t="s">
        <v>178</v>
      </c>
      <c r="E143" s="258" t="s">
        <v>19</v>
      </c>
      <c r="F143" s="259" t="s">
        <v>221</v>
      </c>
      <c r="G143" s="257"/>
      <c r="H143" s="260">
        <v>40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178</v>
      </c>
      <c r="AU143" s="266" t="s">
        <v>180</v>
      </c>
      <c r="AV143" s="15" t="s">
        <v>168</v>
      </c>
      <c r="AW143" s="15" t="s">
        <v>31</v>
      </c>
      <c r="AX143" s="15" t="s">
        <v>77</v>
      </c>
      <c r="AY143" s="266" t="s">
        <v>161</v>
      </c>
    </row>
    <row r="144" s="2" customFormat="1" ht="16.5" customHeight="1">
      <c r="A144" s="41"/>
      <c r="B144" s="42"/>
      <c r="C144" s="215" t="s">
        <v>222</v>
      </c>
      <c r="D144" s="215" t="s">
        <v>163</v>
      </c>
      <c r="E144" s="216" t="s">
        <v>3211</v>
      </c>
      <c r="F144" s="217" t="s">
        <v>3212</v>
      </c>
      <c r="G144" s="218" t="s">
        <v>1181</v>
      </c>
      <c r="H144" s="219">
        <v>1</v>
      </c>
      <c r="I144" s="220"/>
      <c r="J144" s="221">
        <f>ROUND(I144*H144,2)</f>
        <v>0</v>
      </c>
      <c r="K144" s="217" t="s">
        <v>167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279</v>
      </c>
      <c r="AT144" s="226" t="s">
        <v>163</v>
      </c>
      <c r="AU144" s="226" t="s">
        <v>180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279</v>
      </c>
      <c r="BM144" s="226" t="s">
        <v>5363</v>
      </c>
    </row>
    <row r="145" s="2" customFormat="1">
      <c r="A145" s="41"/>
      <c r="B145" s="42"/>
      <c r="C145" s="43"/>
      <c r="D145" s="228" t="s">
        <v>170</v>
      </c>
      <c r="E145" s="43"/>
      <c r="F145" s="229" t="s">
        <v>3214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170</v>
      </c>
      <c r="AU145" s="20" t="s">
        <v>180</v>
      </c>
    </row>
    <row r="146" s="2" customFormat="1" ht="16.5" customHeight="1">
      <c r="A146" s="41"/>
      <c r="B146" s="42"/>
      <c r="C146" s="215" t="s">
        <v>237</v>
      </c>
      <c r="D146" s="215" t="s">
        <v>163</v>
      </c>
      <c r="E146" s="216" t="s">
        <v>3219</v>
      </c>
      <c r="F146" s="217" t="s">
        <v>3220</v>
      </c>
      <c r="G146" s="218" t="s">
        <v>189</v>
      </c>
      <c r="H146" s="219">
        <v>13.6</v>
      </c>
      <c r="I146" s="220"/>
      <c r="J146" s="221">
        <f>ROUND(I146*H146,2)</f>
        <v>0</v>
      </c>
      <c r="K146" s="217" t="s">
        <v>167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4.0000000000000003E-05</v>
      </c>
      <c r="R146" s="224">
        <f>Q146*H146</f>
        <v>0.000544</v>
      </c>
      <c r="S146" s="224">
        <v>0.0025400000000000002</v>
      </c>
      <c r="T146" s="225">
        <f>S146*H146</f>
        <v>0.034543999999999998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279</v>
      </c>
      <c r="AT146" s="226" t="s">
        <v>163</v>
      </c>
      <c r="AU146" s="226" t="s">
        <v>180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279</v>
      </c>
      <c r="BM146" s="226" t="s">
        <v>5364</v>
      </c>
    </row>
    <row r="147" s="2" customFormat="1">
      <c r="A147" s="41"/>
      <c r="B147" s="42"/>
      <c r="C147" s="43"/>
      <c r="D147" s="228" t="s">
        <v>170</v>
      </c>
      <c r="E147" s="43"/>
      <c r="F147" s="229" t="s">
        <v>3222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180</v>
      </c>
    </row>
    <row r="148" s="14" customFormat="1">
      <c r="A148" s="14"/>
      <c r="B148" s="246"/>
      <c r="C148" s="247"/>
      <c r="D148" s="233" t="s">
        <v>178</v>
      </c>
      <c r="E148" s="248" t="s">
        <v>19</v>
      </c>
      <c r="F148" s="249" t="s">
        <v>3223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178</v>
      </c>
      <c r="AU148" s="255" t="s">
        <v>180</v>
      </c>
      <c r="AV148" s="14" t="s">
        <v>77</v>
      </c>
      <c r="AW148" s="14" t="s">
        <v>31</v>
      </c>
      <c r="AX148" s="14" t="s">
        <v>69</v>
      </c>
      <c r="AY148" s="255" t="s">
        <v>161</v>
      </c>
    </row>
    <row r="149" s="14" customFormat="1">
      <c r="A149" s="14"/>
      <c r="B149" s="246"/>
      <c r="C149" s="247"/>
      <c r="D149" s="233" t="s">
        <v>178</v>
      </c>
      <c r="E149" s="248" t="s">
        <v>19</v>
      </c>
      <c r="F149" s="249" t="s">
        <v>3224</v>
      </c>
      <c r="G149" s="247"/>
      <c r="H149" s="248" t="s">
        <v>19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178</v>
      </c>
      <c r="AU149" s="255" t="s">
        <v>180</v>
      </c>
      <c r="AV149" s="14" t="s">
        <v>77</v>
      </c>
      <c r="AW149" s="14" t="s">
        <v>31</v>
      </c>
      <c r="AX149" s="14" t="s">
        <v>69</v>
      </c>
      <c r="AY149" s="255" t="s">
        <v>161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3225</v>
      </c>
      <c r="G150" s="236"/>
      <c r="H150" s="239">
        <v>13.6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180</v>
      </c>
      <c r="AV150" s="13" t="s">
        <v>79</v>
      </c>
      <c r="AW150" s="13" t="s">
        <v>31</v>
      </c>
      <c r="AX150" s="13" t="s">
        <v>69</v>
      </c>
      <c r="AY150" s="245" t="s">
        <v>161</v>
      </c>
    </row>
    <row r="151" s="15" customFormat="1">
      <c r="A151" s="15"/>
      <c r="B151" s="256"/>
      <c r="C151" s="257"/>
      <c r="D151" s="233" t="s">
        <v>178</v>
      </c>
      <c r="E151" s="258" t="s">
        <v>19</v>
      </c>
      <c r="F151" s="259" t="s">
        <v>221</v>
      </c>
      <c r="G151" s="257"/>
      <c r="H151" s="260">
        <v>13.6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178</v>
      </c>
      <c r="AU151" s="266" t="s">
        <v>180</v>
      </c>
      <c r="AV151" s="15" t="s">
        <v>168</v>
      </c>
      <c r="AW151" s="15" t="s">
        <v>31</v>
      </c>
      <c r="AX151" s="15" t="s">
        <v>77</v>
      </c>
      <c r="AY151" s="266" t="s">
        <v>161</v>
      </c>
    </row>
    <row r="152" s="2" customFormat="1" ht="24.15" customHeight="1">
      <c r="A152" s="41"/>
      <c r="B152" s="42"/>
      <c r="C152" s="215" t="s">
        <v>247</v>
      </c>
      <c r="D152" s="215" t="s">
        <v>163</v>
      </c>
      <c r="E152" s="216" t="s">
        <v>3260</v>
      </c>
      <c r="F152" s="217" t="s">
        <v>3261</v>
      </c>
      <c r="G152" s="218" t="s">
        <v>387</v>
      </c>
      <c r="H152" s="219">
        <v>8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0.00029999999999999997</v>
      </c>
      <c r="R152" s="224">
        <f>Q152*H152</f>
        <v>0.0023999999999999998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279</v>
      </c>
      <c r="AT152" s="226" t="s">
        <v>163</v>
      </c>
      <c r="AU152" s="226" t="s">
        <v>180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279</v>
      </c>
      <c r="BM152" s="226" t="s">
        <v>5365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3263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180</v>
      </c>
    </row>
    <row r="154" s="14" customFormat="1">
      <c r="A154" s="14"/>
      <c r="B154" s="246"/>
      <c r="C154" s="247"/>
      <c r="D154" s="233" t="s">
        <v>178</v>
      </c>
      <c r="E154" s="248" t="s">
        <v>19</v>
      </c>
      <c r="F154" s="249" t="s">
        <v>3264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178</v>
      </c>
      <c r="AU154" s="255" t="s">
        <v>180</v>
      </c>
      <c r="AV154" s="14" t="s">
        <v>77</v>
      </c>
      <c r="AW154" s="14" t="s">
        <v>31</v>
      </c>
      <c r="AX154" s="14" t="s">
        <v>69</v>
      </c>
      <c r="AY154" s="255" t="s">
        <v>161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5366</v>
      </c>
      <c r="G155" s="236"/>
      <c r="H155" s="239">
        <v>8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180</v>
      </c>
      <c r="AV155" s="13" t="s">
        <v>79</v>
      </c>
      <c r="AW155" s="13" t="s">
        <v>31</v>
      </c>
      <c r="AX155" s="13" t="s">
        <v>69</v>
      </c>
      <c r="AY155" s="245" t="s">
        <v>161</v>
      </c>
    </row>
    <row r="156" s="15" customFormat="1">
      <c r="A156" s="15"/>
      <c r="B156" s="256"/>
      <c r="C156" s="257"/>
      <c r="D156" s="233" t="s">
        <v>178</v>
      </c>
      <c r="E156" s="258" t="s">
        <v>19</v>
      </c>
      <c r="F156" s="259" t="s">
        <v>221</v>
      </c>
      <c r="G156" s="257"/>
      <c r="H156" s="260">
        <v>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178</v>
      </c>
      <c r="AU156" s="266" t="s">
        <v>180</v>
      </c>
      <c r="AV156" s="15" t="s">
        <v>168</v>
      </c>
      <c r="AW156" s="15" t="s">
        <v>31</v>
      </c>
      <c r="AX156" s="15" t="s">
        <v>77</v>
      </c>
      <c r="AY156" s="266" t="s">
        <v>161</v>
      </c>
    </row>
    <row r="157" s="2" customFormat="1" ht="24.15" customHeight="1">
      <c r="A157" s="41"/>
      <c r="B157" s="42"/>
      <c r="C157" s="215" t="s">
        <v>253</v>
      </c>
      <c r="D157" s="215" t="s">
        <v>163</v>
      </c>
      <c r="E157" s="216" t="s">
        <v>3267</v>
      </c>
      <c r="F157" s="217" t="s">
        <v>3268</v>
      </c>
      <c r="G157" s="218" t="s">
        <v>387</v>
      </c>
      <c r="H157" s="219">
        <v>14</v>
      </c>
      <c r="I157" s="220"/>
      <c r="J157" s="221">
        <f>ROUND(I157*H157,2)</f>
        <v>0</v>
      </c>
      <c r="K157" s="217" t="s">
        <v>167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0.00054000000000000001</v>
      </c>
      <c r="R157" s="224">
        <f>Q157*H157</f>
        <v>0.0075599999999999999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279</v>
      </c>
      <c r="AT157" s="226" t="s">
        <v>163</v>
      </c>
      <c r="AU157" s="226" t="s">
        <v>180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279</v>
      </c>
      <c r="BM157" s="226" t="s">
        <v>5367</v>
      </c>
    </row>
    <row r="158" s="2" customFormat="1">
      <c r="A158" s="41"/>
      <c r="B158" s="42"/>
      <c r="C158" s="43"/>
      <c r="D158" s="228" t="s">
        <v>170</v>
      </c>
      <c r="E158" s="43"/>
      <c r="F158" s="229" t="s">
        <v>3270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170</v>
      </c>
      <c r="AU158" s="20" t="s">
        <v>180</v>
      </c>
    </row>
    <row r="159" s="14" customFormat="1">
      <c r="A159" s="14"/>
      <c r="B159" s="246"/>
      <c r="C159" s="247"/>
      <c r="D159" s="233" t="s">
        <v>178</v>
      </c>
      <c r="E159" s="248" t="s">
        <v>19</v>
      </c>
      <c r="F159" s="249" t="s">
        <v>3271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178</v>
      </c>
      <c r="AU159" s="255" t="s">
        <v>180</v>
      </c>
      <c r="AV159" s="14" t="s">
        <v>77</v>
      </c>
      <c r="AW159" s="14" t="s">
        <v>31</v>
      </c>
      <c r="AX159" s="14" t="s">
        <v>69</v>
      </c>
      <c r="AY159" s="255" t="s">
        <v>161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3265</v>
      </c>
      <c r="G160" s="236"/>
      <c r="H160" s="239">
        <v>14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180</v>
      </c>
      <c r="AV160" s="13" t="s">
        <v>79</v>
      </c>
      <c r="AW160" s="13" t="s">
        <v>31</v>
      </c>
      <c r="AX160" s="13" t="s">
        <v>69</v>
      </c>
      <c r="AY160" s="245" t="s">
        <v>161</v>
      </c>
    </row>
    <row r="161" s="15" customFormat="1">
      <c r="A161" s="15"/>
      <c r="B161" s="256"/>
      <c r="C161" s="257"/>
      <c r="D161" s="233" t="s">
        <v>178</v>
      </c>
      <c r="E161" s="258" t="s">
        <v>19</v>
      </c>
      <c r="F161" s="259" t="s">
        <v>221</v>
      </c>
      <c r="G161" s="257"/>
      <c r="H161" s="260">
        <v>14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178</v>
      </c>
      <c r="AU161" s="266" t="s">
        <v>180</v>
      </c>
      <c r="AV161" s="15" t="s">
        <v>168</v>
      </c>
      <c r="AW161" s="15" t="s">
        <v>31</v>
      </c>
      <c r="AX161" s="15" t="s">
        <v>77</v>
      </c>
      <c r="AY161" s="266" t="s">
        <v>161</v>
      </c>
    </row>
    <row r="162" s="2" customFormat="1" ht="16.5" customHeight="1">
      <c r="A162" s="41"/>
      <c r="B162" s="42"/>
      <c r="C162" s="215" t="s">
        <v>262</v>
      </c>
      <c r="D162" s="215" t="s">
        <v>163</v>
      </c>
      <c r="E162" s="216" t="s">
        <v>3279</v>
      </c>
      <c r="F162" s="217" t="s">
        <v>3280</v>
      </c>
      <c r="G162" s="218" t="s">
        <v>189</v>
      </c>
      <c r="H162" s="219">
        <v>31.739999999999998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0.00046999999999999999</v>
      </c>
      <c r="R162" s="224">
        <f>Q162*H162</f>
        <v>0.014917799999999998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279</v>
      </c>
      <c r="AT162" s="226" t="s">
        <v>163</v>
      </c>
      <c r="AU162" s="226" t="s">
        <v>180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279</v>
      </c>
      <c r="BM162" s="226" t="s">
        <v>5368</v>
      </c>
    </row>
    <row r="163" s="14" customFormat="1">
      <c r="A163" s="14"/>
      <c r="B163" s="246"/>
      <c r="C163" s="247"/>
      <c r="D163" s="233" t="s">
        <v>178</v>
      </c>
      <c r="E163" s="248" t="s">
        <v>19</v>
      </c>
      <c r="F163" s="249" t="s">
        <v>3127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178</v>
      </c>
      <c r="AU163" s="255" t="s">
        <v>180</v>
      </c>
      <c r="AV163" s="14" t="s">
        <v>77</v>
      </c>
      <c r="AW163" s="14" t="s">
        <v>31</v>
      </c>
      <c r="AX163" s="14" t="s">
        <v>69</v>
      </c>
      <c r="AY163" s="255" t="s">
        <v>161</v>
      </c>
    </row>
    <row r="164" s="14" customFormat="1">
      <c r="A164" s="14"/>
      <c r="B164" s="246"/>
      <c r="C164" s="247"/>
      <c r="D164" s="233" t="s">
        <v>178</v>
      </c>
      <c r="E164" s="248" t="s">
        <v>19</v>
      </c>
      <c r="F164" s="249" t="s">
        <v>3128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178</v>
      </c>
      <c r="AU164" s="255" t="s">
        <v>180</v>
      </c>
      <c r="AV164" s="14" t="s">
        <v>77</v>
      </c>
      <c r="AW164" s="14" t="s">
        <v>31</v>
      </c>
      <c r="AX164" s="14" t="s">
        <v>69</v>
      </c>
      <c r="AY164" s="255" t="s">
        <v>161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5369</v>
      </c>
      <c r="G165" s="236"/>
      <c r="H165" s="239">
        <v>31.739999999999998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180</v>
      </c>
      <c r="AV165" s="13" t="s">
        <v>79</v>
      </c>
      <c r="AW165" s="13" t="s">
        <v>31</v>
      </c>
      <c r="AX165" s="13" t="s">
        <v>69</v>
      </c>
      <c r="AY165" s="245" t="s">
        <v>161</v>
      </c>
    </row>
    <row r="166" s="15" customFormat="1">
      <c r="A166" s="15"/>
      <c r="B166" s="256"/>
      <c r="C166" s="257"/>
      <c r="D166" s="233" t="s">
        <v>178</v>
      </c>
      <c r="E166" s="258" t="s">
        <v>19</v>
      </c>
      <c r="F166" s="259" t="s">
        <v>221</v>
      </c>
      <c r="G166" s="257"/>
      <c r="H166" s="260">
        <v>31.739999999999998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178</v>
      </c>
      <c r="AU166" s="266" t="s">
        <v>180</v>
      </c>
      <c r="AV166" s="15" t="s">
        <v>168</v>
      </c>
      <c r="AW166" s="15" t="s">
        <v>31</v>
      </c>
      <c r="AX166" s="15" t="s">
        <v>77</v>
      </c>
      <c r="AY166" s="266" t="s">
        <v>161</v>
      </c>
    </row>
    <row r="167" s="2" customFormat="1" ht="16.5" customHeight="1">
      <c r="A167" s="41"/>
      <c r="B167" s="42"/>
      <c r="C167" s="215" t="s">
        <v>268</v>
      </c>
      <c r="D167" s="215" t="s">
        <v>163</v>
      </c>
      <c r="E167" s="216" t="s">
        <v>3290</v>
      </c>
      <c r="F167" s="217" t="s">
        <v>3291</v>
      </c>
      <c r="G167" s="218" t="s">
        <v>189</v>
      </c>
      <c r="H167" s="219">
        <v>31.739999999999998</v>
      </c>
      <c r="I167" s="220"/>
      <c r="J167" s="221">
        <f>ROUND(I167*H167,2)</f>
        <v>0</v>
      </c>
      <c r="K167" s="217" t="s">
        <v>167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279</v>
      </c>
      <c r="AT167" s="226" t="s">
        <v>163</v>
      </c>
      <c r="AU167" s="226" t="s">
        <v>180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279</v>
      </c>
      <c r="BM167" s="226" t="s">
        <v>5370</v>
      </c>
    </row>
    <row r="168" s="2" customFormat="1">
      <c r="A168" s="41"/>
      <c r="B168" s="42"/>
      <c r="C168" s="43"/>
      <c r="D168" s="228" t="s">
        <v>170</v>
      </c>
      <c r="E168" s="43"/>
      <c r="F168" s="229" t="s">
        <v>3293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170</v>
      </c>
      <c r="AU168" s="20" t="s">
        <v>180</v>
      </c>
    </row>
    <row r="169" s="14" customFormat="1">
      <c r="A169" s="14"/>
      <c r="B169" s="246"/>
      <c r="C169" s="247"/>
      <c r="D169" s="233" t="s">
        <v>178</v>
      </c>
      <c r="E169" s="248" t="s">
        <v>19</v>
      </c>
      <c r="F169" s="249" t="s">
        <v>3127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178</v>
      </c>
      <c r="AU169" s="255" t="s">
        <v>180</v>
      </c>
      <c r="AV169" s="14" t="s">
        <v>77</v>
      </c>
      <c r="AW169" s="14" t="s">
        <v>31</v>
      </c>
      <c r="AX169" s="14" t="s">
        <v>69</v>
      </c>
      <c r="AY169" s="255" t="s">
        <v>161</v>
      </c>
    </row>
    <row r="170" s="14" customFormat="1">
      <c r="A170" s="14"/>
      <c r="B170" s="246"/>
      <c r="C170" s="247"/>
      <c r="D170" s="233" t="s">
        <v>178</v>
      </c>
      <c r="E170" s="248" t="s">
        <v>19</v>
      </c>
      <c r="F170" s="249" t="s">
        <v>3294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178</v>
      </c>
      <c r="AU170" s="255" t="s">
        <v>180</v>
      </c>
      <c r="AV170" s="14" t="s">
        <v>77</v>
      </c>
      <c r="AW170" s="14" t="s">
        <v>31</v>
      </c>
      <c r="AX170" s="14" t="s">
        <v>69</v>
      </c>
      <c r="AY170" s="255" t="s">
        <v>161</v>
      </c>
    </row>
    <row r="171" s="14" customFormat="1">
      <c r="A171" s="14"/>
      <c r="B171" s="246"/>
      <c r="C171" s="247"/>
      <c r="D171" s="233" t="s">
        <v>178</v>
      </c>
      <c r="E171" s="248" t="s">
        <v>19</v>
      </c>
      <c r="F171" s="249" t="s">
        <v>3128</v>
      </c>
      <c r="G171" s="247"/>
      <c r="H171" s="248" t="s">
        <v>19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178</v>
      </c>
      <c r="AU171" s="255" t="s">
        <v>180</v>
      </c>
      <c r="AV171" s="14" t="s">
        <v>77</v>
      </c>
      <c r="AW171" s="14" t="s">
        <v>31</v>
      </c>
      <c r="AX171" s="14" t="s">
        <v>69</v>
      </c>
      <c r="AY171" s="255" t="s">
        <v>161</v>
      </c>
    </row>
    <row r="172" s="13" customFormat="1">
      <c r="A172" s="13"/>
      <c r="B172" s="235"/>
      <c r="C172" s="236"/>
      <c r="D172" s="233" t="s">
        <v>178</v>
      </c>
      <c r="E172" s="237" t="s">
        <v>19</v>
      </c>
      <c r="F172" s="238" t="s">
        <v>5369</v>
      </c>
      <c r="G172" s="236"/>
      <c r="H172" s="239">
        <v>31.739999999999998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178</v>
      </c>
      <c r="AU172" s="245" t="s">
        <v>180</v>
      </c>
      <c r="AV172" s="13" t="s">
        <v>79</v>
      </c>
      <c r="AW172" s="13" t="s">
        <v>31</v>
      </c>
      <c r="AX172" s="13" t="s">
        <v>69</v>
      </c>
      <c r="AY172" s="245" t="s">
        <v>161</v>
      </c>
    </row>
    <row r="173" s="15" customFormat="1">
      <c r="A173" s="15"/>
      <c r="B173" s="256"/>
      <c r="C173" s="257"/>
      <c r="D173" s="233" t="s">
        <v>178</v>
      </c>
      <c r="E173" s="258" t="s">
        <v>19</v>
      </c>
      <c r="F173" s="259" t="s">
        <v>221</v>
      </c>
      <c r="G173" s="257"/>
      <c r="H173" s="260">
        <v>31.739999999999998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178</v>
      </c>
      <c r="AU173" s="266" t="s">
        <v>180</v>
      </c>
      <c r="AV173" s="15" t="s">
        <v>168</v>
      </c>
      <c r="AW173" s="15" t="s">
        <v>31</v>
      </c>
      <c r="AX173" s="15" t="s">
        <v>77</v>
      </c>
      <c r="AY173" s="266" t="s">
        <v>161</v>
      </c>
    </row>
    <row r="174" s="2" customFormat="1" ht="24.15" customHeight="1">
      <c r="A174" s="41"/>
      <c r="B174" s="42"/>
      <c r="C174" s="215" t="s">
        <v>8</v>
      </c>
      <c r="D174" s="215" t="s">
        <v>163</v>
      </c>
      <c r="E174" s="216" t="s">
        <v>3295</v>
      </c>
      <c r="F174" s="217" t="s">
        <v>3296</v>
      </c>
      <c r="G174" s="218" t="s">
        <v>214</v>
      </c>
      <c r="H174" s="219">
        <v>0.035000000000000003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279</v>
      </c>
      <c r="AT174" s="226" t="s">
        <v>163</v>
      </c>
      <c r="AU174" s="226" t="s">
        <v>180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279</v>
      </c>
      <c r="BM174" s="226" t="s">
        <v>5371</v>
      </c>
    </row>
    <row r="175" s="14" customFormat="1">
      <c r="A175" s="14"/>
      <c r="B175" s="246"/>
      <c r="C175" s="247"/>
      <c r="D175" s="233" t="s">
        <v>178</v>
      </c>
      <c r="E175" s="248" t="s">
        <v>19</v>
      </c>
      <c r="F175" s="249" t="s">
        <v>3141</v>
      </c>
      <c r="G175" s="247"/>
      <c r="H175" s="248" t="s">
        <v>19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178</v>
      </c>
      <c r="AU175" s="255" t="s">
        <v>180</v>
      </c>
      <c r="AV175" s="14" t="s">
        <v>77</v>
      </c>
      <c r="AW175" s="14" t="s">
        <v>31</v>
      </c>
      <c r="AX175" s="14" t="s">
        <v>69</v>
      </c>
      <c r="AY175" s="255" t="s">
        <v>161</v>
      </c>
    </row>
    <row r="176" s="13" customFormat="1">
      <c r="A176" s="13"/>
      <c r="B176" s="235"/>
      <c r="C176" s="236"/>
      <c r="D176" s="233" t="s">
        <v>178</v>
      </c>
      <c r="E176" s="237" t="s">
        <v>19</v>
      </c>
      <c r="F176" s="238" t="s">
        <v>5372</v>
      </c>
      <c r="G176" s="236"/>
      <c r="H176" s="239">
        <v>0.035000000000000003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178</v>
      </c>
      <c r="AU176" s="245" t="s">
        <v>180</v>
      </c>
      <c r="AV176" s="13" t="s">
        <v>79</v>
      </c>
      <c r="AW176" s="13" t="s">
        <v>31</v>
      </c>
      <c r="AX176" s="13" t="s">
        <v>69</v>
      </c>
      <c r="AY176" s="245" t="s">
        <v>161</v>
      </c>
    </row>
    <row r="177" s="15" customFormat="1">
      <c r="A177" s="15"/>
      <c r="B177" s="256"/>
      <c r="C177" s="257"/>
      <c r="D177" s="233" t="s">
        <v>178</v>
      </c>
      <c r="E177" s="258" t="s">
        <v>19</v>
      </c>
      <c r="F177" s="259" t="s">
        <v>221</v>
      </c>
      <c r="G177" s="257"/>
      <c r="H177" s="260">
        <v>0.035000000000000003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178</v>
      </c>
      <c r="AU177" s="266" t="s">
        <v>180</v>
      </c>
      <c r="AV177" s="15" t="s">
        <v>168</v>
      </c>
      <c r="AW177" s="15" t="s">
        <v>31</v>
      </c>
      <c r="AX177" s="15" t="s">
        <v>77</v>
      </c>
      <c r="AY177" s="266" t="s">
        <v>161</v>
      </c>
    </row>
    <row r="178" s="2" customFormat="1" ht="24.15" customHeight="1">
      <c r="A178" s="41"/>
      <c r="B178" s="42"/>
      <c r="C178" s="215" t="s">
        <v>279</v>
      </c>
      <c r="D178" s="215" t="s">
        <v>163</v>
      </c>
      <c r="E178" s="216" t="s">
        <v>3299</v>
      </c>
      <c r="F178" s="217" t="s">
        <v>3300</v>
      </c>
      <c r="G178" s="218" t="s">
        <v>214</v>
      </c>
      <c r="H178" s="219">
        <v>0.025000000000000001</v>
      </c>
      <c r="I178" s="220"/>
      <c r="J178" s="221">
        <f>ROUND(I178*H178,2)</f>
        <v>0</v>
      </c>
      <c r="K178" s="217" t="s">
        <v>167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279</v>
      </c>
      <c r="AT178" s="226" t="s">
        <v>163</v>
      </c>
      <c r="AU178" s="226" t="s">
        <v>180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279</v>
      </c>
      <c r="BM178" s="226" t="s">
        <v>5373</v>
      </c>
    </row>
    <row r="179" s="2" customFormat="1">
      <c r="A179" s="41"/>
      <c r="B179" s="42"/>
      <c r="C179" s="43"/>
      <c r="D179" s="228" t="s">
        <v>170</v>
      </c>
      <c r="E179" s="43"/>
      <c r="F179" s="229" t="s">
        <v>3302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170</v>
      </c>
      <c r="AU179" s="20" t="s">
        <v>180</v>
      </c>
    </row>
    <row r="180" s="14" customFormat="1">
      <c r="A180" s="14"/>
      <c r="B180" s="246"/>
      <c r="C180" s="247"/>
      <c r="D180" s="233" t="s">
        <v>178</v>
      </c>
      <c r="E180" s="248" t="s">
        <v>19</v>
      </c>
      <c r="F180" s="249" t="s">
        <v>3303</v>
      </c>
      <c r="G180" s="247"/>
      <c r="H180" s="248" t="s">
        <v>19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178</v>
      </c>
      <c r="AU180" s="255" t="s">
        <v>180</v>
      </c>
      <c r="AV180" s="14" t="s">
        <v>77</v>
      </c>
      <c r="AW180" s="14" t="s">
        <v>31</v>
      </c>
      <c r="AX180" s="14" t="s">
        <v>69</v>
      </c>
      <c r="AY180" s="255" t="s">
        <v>161</v>
      </c>
    </row>
    <row r="181" s="13" customFormat="1">
      <c r="A181" s="13"/>
      <c r="B181" s="235"/>
      <c r="C181" s="236"/>
      <c r="D181" s="233" t="s">
        <v>178</v>
      </c>
      <c r="E181" s="237" t="s">
        <v>19</v>
      </c>
      <c r="F181" s="238" t="s">
        <v>5374</v>
      </c>
      <c r="G181" s="236"/>
      <c r="H181" s="239">
        <v>0.025000000000000001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178</v>
      </c>
      <c r="AU181" s="245" t="s">
        <v>180</v>
      </c>
      <c r="AV181" s="13" t="s">
        <v>79</v>
      </c>
      <c r="AW181" s="13" t="s">
        <v>31</v>
      </c>
      <c r="AX181" s="13" t="s">
        <v>69</v>
      </c>
      <c r="AY181" s="245" t="s">
        <v>161</v>
      </c>
    </row>
    <row r="182" s="15" customFormat="1">
      <c r="A182" s="15"/>
      <c r="B182" s="256"/>
      <c r="C182" s="257"/>
      <c r="D182" s="233" t="s">
        <v>178</v>
      </c>
      <c r="E182" s="258" t="s">
        <v>19</v>
      </c>
      <c r="F182" s="259" t="s">
        <v>221</v>
      </c>
      <c r="G182" s="257"/>
      <c r="H182" s="260">
        <v>0.025000000000000001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178</v>
      </c>
      <c r="AU182" s="266" t="s">
        <v>180</v>
      </c>
      <c r="AV182" s="15" t="s">
        <v>168</v>
      </c>
      <c r="AW182" s="15" t="s">
        <v>31</v>
      </c>
      <c r="AX182" s="15" t="s">
        <v>77</v>
      </c>
      <c r="AY182" s="266" t="s">
        <v>161</v>
      </c>
    </row>
    <row r="183" s="2" customFormat="1" ht="37.8" customHeight="1">
      <c r="A183" s="41"/>
      <c r="B183" s="42"/>
      <c r="C183" s="215" t="s">
        <v>293</v>
      </c>
      <c r="D183" s="215" t="s">
        <v>163</v>
      </c>
      <c r="E183" s="216" t="s">
        <v>3306</v>
      </c>
      <c r="F183" s="217" t="s">
        <v>3307</v>
      </c>
      <c r="G183" s="218" t="s">
        <v>214</v>
      </c>
      <c r="H183" s="219">
        <v>0.025000000000000001</v>
      </c>
      <c r="I183" s="220"/>
      <c r="J183" s="221">
        <f>ROUND(I183*H183,2)</f>
        <v>0</v>
      </c>
      <c r="K183" s="217" t="s">
        <v>167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279</v>
      </c>
      <c r="AT183" s="226" t="s">
        <v>163</v>
      </c>
      <c r="AU183" s="226" t="s">
        <v>180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279</v>
      </c>
      <c r="BM183" s="226" t="s">
        <v>5375</v>
      </c>
    </row>
    <row r="184" s="2" customFormat="1">
      <c r="A184" s="41"/>
      <c r="B184" s="42"/>
      <c r="C184" s="43"/>
      <c r="D184" s="228" t="s">
        <v>170</v>
      </c>
      <c r="E184" s="43"/>
      <c r="F184" s="229" t="s">
        <v>3309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170</v>
      </c>
      <c r="AU184" s="20" t="s">
        <v>180</v>
      </c>
    </row>
    <row r="185" s="14" customFormat="1">
      <c r="A185" s="14"/>
      <c r="B185" s="246"/>
      <c r="C185" s="247"/>
      <c r="D185" s="233" t="s">
        <v>178</v>
      </c>
      <c r="E185" s="248" t="s">
        <v>19</v>
      </c>
      <c r="F185" s="249" t="s">
        <v>3303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178</v>
      </c>
      <c r="AU185" s="255" t="s">
        <v>180</v>
      </c>
      <c r="AV185" s="14" t="s">
        <v>77</v>
      </c>
      <c r="AW185" s="14" t="s">
        <v>31</v>
      </c>
      <c r="AX185" s="14" t="s">
        <v>69</v>
      </c>
      <c r="AY185" s="255" t="s">
        <v>161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5374</v>
      </c>
      <c r="G186" s="236"/>
      <c r="H186" s="239">
        <v>0.025000000000000001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180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5" customFormat="1">
      <c r="A187" s="15"/>
      <c r="B187" s="256"/>
      <c r="C187" s="257"/>
      <c r="D187" s="233" t="s">
        <v>178</v>
      </c>
      <c r="E187" s="258" t="s">
        <v>19</v>
      </c>
      <c r="F187" s="259" t="s">
        <v>221</v>
      </c>
      <c r="G187" s="257"/>
      <c r="H187" s="260">
        <v>0.025000000000000001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178</v>
      </c>
      <c r="AU187" s="266" t="s">
        <v>180</v>
      </c>
      <c r="AV187" s="15" t="s">
        <v>168</v>
      </c>
      <c r="AW187" s="15" t="s">
        <v>31</v>
      </c>
      <c r="AX187" s="15" t="s">
        <v>77</v>
      </c>
      <c r="AY187" s="266" t="s">
        <v>161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525</v>
      </c>
      <c r="F188" s="213" t="s">
        <v>526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P189+P207+P371</f>
        <v>0</v>
      </c>
      <c r="Q188" s="207"/>
      <c r="R188" s="208">
        <f>R189+R207+R371</f>
        <v>0.16404710479999998</v>
      </c>
      <c r="S188" s="207"/>
      <c r="T188" s="209">
        <f>T189+T207+T371</f>
        <v>0.06474400000000001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79</v>
      </c>
      <c r="AT188" s="211" t="s">
        <v>68</v>
      </c>
      <c r="AU188" s="211" t="s">
        <v>77</v>
      </c>
      <c r="AY188" s="210" t="s">
        <v>161</v>
      </c>
      <c r="BK188" s="212">
        <f>BK189+BK207+BK371</f>
        <v>0</v>
      </c>
    </row>
    <row r="189" s="12" customFormat="1" ht="20.88" customHeight="1">
      <c r="A189" s="12"/>
      <c r="B189" s="199"/>
      <c r="C189" s="200"/>
      <c r="D189" s="201" t="s">
        <v>68</v>
      </c>
      <c r="E189" s="213" t="s">
        <v>1568</v>
      </c>
      <c r="F189" s="213" t="s">
        <v>1569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SUM(P190:P206)</f>
        <v>0</v>
      </c>
      <c r="Q189" s="207"/>
      <c r="R189" s="208">
        <f>SUM(R190:R206)</f>
        <v>0.0015870000000000001</v>
      </c>
      <c r="S189" s="207"/>
      <c r="T189" s="209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79</v>
      </c>
      <c r="AT189" s="211" t="s">
        <v>68</v>
      </c>
      <c r="AU189" s="211" t="s">
        <v>79</v>
      </c>
      <c r="AY189" s="210" t="s">
        <v>161</v>
      </c>
      <c r="BK189" s="212">
        <f>SUM(BK190:BK206)</f>
        <v>0</v>
      </c>
    </row>
    <row r="190" s="2" customFormat="1" ht="24.15" customHeight="1">
      <c r="A190" s="41"/>
      <c r="B190" s="42"/>
      <c r="C190" s="215" t="s">
        <v>299</v>
      </c>
      <c r="D190" s="215" t="s">
        <v>163</v>
      </c>
      <c r="E190" s="216" t="s">
        <v>3315</v>
      </c>
      <c r="F190" s="217" t="s">
        <v>3316</v>
      </c>
      <c r="G190" s="218" t="s">
        <v>189</v>
      </c>
      <c r="H190" s="219">
        <v>31.739999999999998</v>
      </c>
      <c r="I190" s="220"/>
      <c r="J190" s="221">
        <f>ROUND(I190*H190,2)</f>
        <v>0</v>
      </c>
      <c r="K190" s="217" t="s">
        <v>167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279</v>
      </c>
      <c r="AT190" s="226" t="s">
        <v>163</v>
      </c>
      <c r="AU190" s="226" t="s">
        <v>180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279</v>
      </c>
      <c r="BM190" s="226" t="s">
        <v>5376</v>
      </c>
    </row>
    <row r="191" s="2" customFormat="1">
      <c r="A191" s="41"/>
      <c r="B191" s="42"/>
      <c r="C191" s="43"/>
      <c r="D191" s="228" t="s">
        <v>170</v>
      </c>
      <c r="E191" s="43"/>
      <c r="F191" s="229" t="s">
        <v>3318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170</v>
      </c>
      <c r="AU191" s="20" t="s">
        <v>180</v>
      </c>
    </row>
    <row r="192" s="2" customFormat="1" ht="16.5" customHeight="1">
      <c r="A192" s="41"/>
      <c r="B192" s="42"/>
      <c r="C192" s="271" t="s">
        <v>311</v>
      </c>
      <c r="D192" s="271" t="s">
        <v>715</v>
      </c>
      <c r="E192" s="272" t="s">
        <v>3319</v>
      </c>
      <c r="F192" s="273" t="s">
        <v>3320</v>
      </c>
      <c r="G192" s="274" t="s">
        <v>189</v>
      </c>
      <c r="H192" s="275">
        <v>31.739999999999998</v>
      </c>
      <c r="I192" s="276"/>
      <c r="J192" s="277">
        <f>ROUND(I192*H192,2)</f>
        <v>0</v>
      </c>
      <c r="K192" s="273" t="s">
        <v>167</v>
      </c>
      <c r="L192" s="278"/>
      <c r="M192" s="279" t="s">
        <v>19</v>
      </c>
      <c r="N192" s="280" t="s">
        <v>40</v>
      </c>
      <c r="O192" s="87"/>
      <c r="P192" s="224">
        <f>O192*H192</f>
        <v>0</v>
      </c>
      <c r="Q192" s="224">
        <v>5.0000000000000002E-05</v>
      </c>
      <c r="R192" s="224">
        <f>Q192*H192</f>
        <v>0.0015870000000000001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406</v>
      </c>
      <c r="AT192" s="226" t="s">
        <v>715</v>
      </c>
      <c r="AU192" s="226" t="s">
        <v>180</v>
      </c>
      <c r="AY192" s="20" t="s">
        <v>161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279</v>
      </c>
      <c r="BM192" s="226" t="s">
        <v>5377</v>
      </c>
    </row>
    <row r="193" s="14" customFormat="1">
      <c r="A193" s="14"/>
      <c r="B193" s="246"/>
      <c r="C193" s="247"/>
      <c r="D193" s="233" t="s">
        <v>178</v>
      </c>
      <c r="E193" s="248" t="s">
        <v>19</v>
      </c>
      <c r="F193" s="249" t="s">
        <v>3127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178</v>
      </c>
      <c r="AU193" s="255" t="s">
        <v>180</v>
      </c>
      <c r="AV193" s="14" t="s">
        <v>77</v>
      </c>
      <c r="AW193" s="14" t="s">
        <v>31</v>
      </c>
      <c r="AX193" s="14" t="s">
        <v>69</v>
      </c>
      <c r="AY193" s="255" t="s">
        <v>161</v>
      </c>
    </row>
    <row r="194" s="14" customFormat="1">
      <c r="A194" s="14"/>
      <c r="B194" s="246"/>
      <c r="C194" s="247"/>
      <c r="D194" s="233" t="s">
        <v>178</v>
      </c>
      <c r="E194" s="248" t="s">
        <v>19</v>
      </c>
      <c r="F194" s="249" t="s">
        <v>3128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178</v>
      </c>
      <c r="AU194" s="255" t="s">
        <v>180</v>
      </c>
      <c r="AV194" s="14" t="s">
        <v>77</v>
      </c>
      <c r="AW194" s="14" t="s">
        <v>31</v>
      </c>
      <c r="AX194" s="14" t="s">
        <v>69</v>
      </c>
      <c r="AY194" s="255" t="s">
        <v>161</v>
      </c>
    </row>
    <row r="195" s="13" customFormat="1">
      <c r="A195" s="13"/>
      <c r="B195" s="235"/>
      <c r="C195" s="236"/>
      <c r="D195" s="233" t="s">
        <v>178</v>
      </c>
      <c r="E195" s="237" t="s">
        <v>19</v>
      </c>
      <c r="F195" s="238" t="s">
        <v>5369</v>
      </c>
      <c r="G195" s="236"/>
      <c r="H195" s="239">
        <v>31.739999999999998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178</v>
      </c>
      <c r="AU195" s="245" t="s">
        <v>180</v>
      </c>
      <c r="AV195" s="13" t="s">
        <v>79</v>
      </c>
      <c r="AW195" s="13" t="s">
        <v>31</v>
      </c>
      <c r="AX195" s="13" t="s">
        <v>69</v>
      </c>
      <c r="AY195" s="245" t="s">
        <v>161</v>
      </c>
    </row>
    <row r="196" s="15" customFormat="1">
      <c r="A196" s="15"/>
      <c r="B196" s="256"/>
      <c r="C196" s="257"/>
      <c r="D196" s="233" t="s">
        <v>178</v>
      </c>
      <c r="E196" s="258" t="s">
        <v>19</v>
      </c>
      <c r="F196" s="259" t="s">
        <v>221</v>
      </c>
      <c r="G196" s="257"/>
      <c r="H196" s="260">
        <v>31.739999999999998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178</v>
      </c>
      <c r="AU196" s="266" t="s">
        <v>180</v>
      </c>
      <c r="AV196" s="15" t="s">
        <v>168</v>
      </c>
      <c r="AW196" s="15" t="s">
        <v>31</v>
      </c>
      <c r="AX196" s="15" t="s">
        <v>77</v>
      </c>
      <c r="AY196" s="266" t="s">
        <v>161</v>
      </c>
    </row>
    <row r="197" s="2" customFormat="1" ht="24.15" customHeight="1">
      <c r="A197" s="41"/>
      <c r="B197" s="42"/>
      <c r="C197" s="215" t="s">
        <v>317</v>
      </c>
      <c r="D197" s="215" t="s">
        <v>163</v>
      </c>
      <c r="E197" s="216" t="s">
        <v>3339</v>
      </c>
      <c r="F197" s="217" t="s">
        <v>3340</v>
      </c>
      <c r="G197" s="218" t="s">
        <v>214</v>
      </c>
      <c r="H197" s="219">
        <v>0.002</v>
      </c>
      <c r="I197" s="220"/>
      <c r="J197" s="221">
        <f>ROUND(I197*H197,2)</f>
        <v>0</v>
      </c>
      <c r="K197" s="217" t="s">
        <v>167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279</v>
      </c>
      <c r="AT197" s="226" t="s">
        <v>163</v>
      </c>
      <c r="AU197" s="226" t="s">
        <v>180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279</v>
      </c>
      <c r="BM197" s="226" t="s">
        <v>5378</v>
      </c>
    </row>
    <row r="198" s="2" customFormat="1">
      <c r="A198" s="41"/>
      <c r="B198" s="42"/>
      <c r="C198" s="43"/>
      <c r="D198" s="228" t="s">
        <v>170</v>
      </c>
      <c r="E198" s="43"/>
      <c r="F198" s="229" t="s">
        <v>3342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170</v>
      </c>
      <c r="AU198" s="20" t="s">
        <v>180</v>
      </c>
    </row>
    <row r="199" s="14" customFormat="1">
      <c r="A199" s="14"/>
      <c r="B199" s="246"/>
      <c r="C199" s="247"/>
      <c r="D199" s="233" t="s">
        <v>178</v>
      </c>
      <c r="E199" s="248" t="s">
        <v>19</v>
      </c>
      <c r="F199" s="249" t="s">
        <v>3343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178</v>
      </c>
      <c r="AU199" s="255" t="s">
        <v>180</v>
      </c>
      <c r="AV199" s="14" t="s">
        <v>77</v>
      </c>
      <c r="AW199" s="14" t="s">
        <v>31</v>
      </c>
      <c r="AX199" s="14" t="s">
        <v>69</v>
      </c>
      <c r="AY199" s="255" t="s">
        <v>161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5379</v>
      </c>
      <c r="G200" s="236"/>
      <c r="H200" s="239">
        <v>0.002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180</v>
      </c>
      <c r="AV200" s="13" t="s">
        <v>79</v>
      </c>
      <c r="AW200" s="13" t="s">
        <v>31</v>
      </c>
      <c r="AX200" s="13" t="s">
        <v>69</v>
      </c>
      <c r="AY200" s="245" t="s">
        <v>161</v>
      </c>
    </row>
    <row r="201" s="15" customFormat="1">
      <c r="A201" s="15"/>
      <c r="B201" s="256"/>
      <c r="C201" s="257"/>
      <c r="D201" s="233" t="s">
        <v>178</v>
      </c>
      <c r="E201" s="258" t="s">
        <v>19</v>
      </c>
      <c r="F201" s="259" t="s">
        <v>221</v>
      </c>
      <c r="G201" s="257"/>
      <c r="H201" s="260">
        <v>0.002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178</v>
      </c>
      <c r="AU201" s="266" t="s">
        <v>180</v>
      </c>
      <c r="AV201" s="15" t="s">
        <v>168</v>
      </c>
      <c r="AW201" s="15" t="s">
        <v>31</v>
      </c>
      <c r="AX201" s="15" t="s">
        <v>77</v>
      </c>
      <c r="AY201" s="266" t="s">
        <v>161</v>
      </c>
    </row>
    <row r="202" s="2" customFormat="1" ht="37.8" customHeight="1">
      <c r="A202" s="41"/>
      <c r="B202" s="42"/>
      <c r="C202" s="215" t="s">
        <v>7</v>
      </c>
      <c r="D202" s="215" t="s">
        <v>163</v>
      </c>
      <c r="E202" s="216" t="s">
        <v>3346</v>
      </c>
      <c r="F202" s="217" t="s">
        <v>3347</v>
      </c>
      <c r="G202" s="218" t="s">
        <v>214</v>
      </c>
      <c r="H202" s="219">
        <v>0.002</v>
      </c>
      <c r="I202" s="220"/>
      <c r="J202" s="221">
        <f>ROUND(I202*H202,2)</f>
        <v>0</v>
      </c>
      <c r="K202" s="217" t="s">
        <v>167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279</v>
      </c>
      <c r="AT202" s="226" t="s">
        <v>163</v>
      </c>
      <c r="AU202" s="226" t="s">
        <v>180</v>
      </c>
      <c r="AY202" s="20" t="s">
        <v>161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279</v>
      </c>
      <c r="BM202" s="226" t="s">
        <v>5380</v>
      </c>
    </row>
    <row r="203" s="2" customFormat="1">
      <c r="A203" s="41"/>
      <c r="B203" s="42"/>
      <c r="C203" s="43"/>
      <c r="D203" s="228" t="s">
        <v>170</v>
      </c>
      <c r="E203" s="43"/>
      <c r="F203" s="229" t="s">
        <v>3349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170</v>
      </c>
      <c r="AU203" s="20" t="s">
        <v>180</v>
      </c>
    </row>
    <row r="204" s="14" customFormat="1">
      <c r="A204" s="14"/>
      <c r="B204" s="246"/>
      <c r="C204" s="247"/>
      <c r="D204" s="233" t="s">
        <v>178</v>
      </c>
      <c r="E204" s="248" t="s">
        <v>19</v>
      </c>
      <c r="F204" s="249" t="s">
        <v>3343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178</v>
      </c>
      <c r="AU204" s="255" t="s">
        <v>180</v>
      </c>
      <c r="AV204" s="14" t="s">
        <v>77</v>
      </c>
      <c r="AW204" s="14" t="s">
        <v>31</v>
      </c>
      <c r="AX204" s="14" t="s">
        <v>69</v>
      </c>
      <c r="AY204" s="255" t="s">
        <v>161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5379</v>
      </c>
      <c r="G205" s="236"/>
      <c r="H205" s="239">
        <v>0.002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180</v>
      </c>
      <c r="AV205" s="13" t="s">
        <v>79</v>
      </c>
      <c r="AW205" s="13" t="s">
        <v>31</v>
      </c>
      <c r="AX205" s="13" t="s">
        <v>69</v>
      </c>
      <c r="AY205" s="245" t="s">
        <v>161</v>
      </c>
    </row>
    <row r="206" s="15" customFormat="1">
      <c r="A206" s="15"/>
      <c r="B206" s="256"/>
      <c r="C206" s="257"/>
      <c r="D206" s="233" t="s">
        <v>178</v>
      </c>
      <c r="E206" s="258" t="s">
        <v>19</v>
      </c>
      <c r="F206" s="259" t="s">
        <v>221</v>
      </c>
      <c r="G206" s="257"/>
      <c r="H206" s="260">
        <v>0.002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178</v>
      </c>
      <c r="AU206" s="266" t="s">
        <v>180</v>
      </c>
      <c r="AV206" s="15" t="s">
        <v>168</v>
      </c>
      <c r="AW206" s="15" t="s">
        <v>31</v>
      </c>
      <c r="AX206" s="15" t="s">
        <v>77</v>
      </c>
      <c r="AY206" s="266" t="s">
        <v>161</v>
      </c>
    </row>
    <row r="207" s="12" customFormat="1" ht="20.88" customHeight="1">
      <c r="A207" s="12"/>
      <c r="B207" s="199"/>
      <c r="C207" s="200"/>
      <c r="D207" s="201" t="s">
        <v>68</v>
      </c>
      <c r="E207" s="213" t="s">
        <v>3490</v>
      </c>
      <c r="F207" s="213" t="s">
        <v>3491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SUM(P208:P370)</f>
        <v>0</v>
      </c>
      <c r="Q207" s="207"/>
      <c r="R207" s="208">
        <f>SUM(R208:R370)</f>
        <v>0.0203491048</v>
      </c>
      <c r="S207" s="207"/>
      <c r="T207" s="209">
        <f>SUM(T208:T370)</f>
        <v>0.011764000000000002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79</v>
      </c>
      <c r="AT207" s="211" t="s">
        <v>68</v>
      </c>
      <c r="AU207" s="211" t="s">
        <v>79</v>
      </c>
      <c r="AY207" s="210" t="s">
        <v>161</v>
      </c>
      <c r="BK207" s="212">
        <f>SUM(BK208:BK370)</f>
        <v>0</v>
      </c>
    </row>
    <row r="208" s="2" customFormat="1" ht="16.5" customHeight="1">
      <c r="A208" s="41"/>
      <c r="B208" s="42"/>
      <c r="C208" s="215" t="s">
        <v>332</v>
      </c>
      <c r="D208" s="215" t="s">
        <v>163</v>
      </c>
      <c r="E208" s="216" t="s">
        <v>3500</v>
      </c>
      <c r="F208" s="217" t="s">
        <v>3501</v>
      </c>
      <c r="G208" s="218" t="s">
        <v>387</v>
      </c>
      <c r="H208" s="219">
        <v>10</v>
      </c>
      <c r="I208" s="220"/>
      <c r="J208" s="221">
        <f>ROUND(I208*H208,2)</f>
        <v>0</v>
      </c>
      <c r="K208" s="217" t="s">
        <v>167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0.00012999999999999999</v>
      </c>
      <c r="R208" s="224">
        <f>Q208*H208</f>
        <v>0.0012999999999999999</v>
      </c>
      <c r="S208" s="224">
        <v>0.0011000000000000001</v>
      </c>
      <c r="T208" s="225">
        <f>S208*H208</f>
        <v>0.011000000000000001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279</v>
      </c>
      <c r="AT208" s="226" t="s">
        <v>163</v>
      </c>
      <c r="AU208" s="226" t="s">
        <v>180</v>
      </c>
      <c r="AY208" s="20" t="s">
        <v>161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279</v>
      </c>
      <c r="BM208" s="226" t="s">
        <v>5381</v>
      </c>
    </row>
    <row r="209" s="2" customFormat="1">
      <c r="A209" s="41"/>
      <c r="B209" s="42"/>
      <c r="C209" s="43"/>
      <c r="D209" s="228" t="s">
        <v>170</v>
      </c>
      <c r="E209" s="43"/>
      <c r="F209" s="229" t="s">
        <v>3503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170</v>
      </c>
      <c r="AU209" s="20" t="s">
        <v>180</v>
      </c>
    </row>
    <row r="210" s="14" customFormat="1">
      <c r="A210" s="14"/>
      <c r="B210" s="246"/>
      <c r="C210" s="247"/>
      <c r="D210" s="233" t="s">
        <v>178</v>
      </c>
      <c r="E210" s="248" t="s">
        <v>19</v>
      </c>
      <c r="F210" s="249" t="s">
        <v>3504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178</v>
      </c>
      <c r="AU210" s="255" t="s">
        <v>180</v>
      </c>
      <c r="AV210" s="14" t="s">
        <v>77</v>
      </c>
      <c r="AW210" s="14" t="s">
        <v>31</v>
      </c>
      <c r="AX210" s="14" t="s">
        <v>69</v>
      </c>
      <c r="AY210" s="255" t="s">
        <v>161</v>
      </c>
    </row>
    <row r="211" s="14" customFormat="1">
      <c r="A211" s="14"/>
      <c r="B211" s="246"/>
      <c r="C211" s="247"/>
      <c r="D211" s="233" t="s">
        <v>178</v>
      </c>
      <c r="E211" s="248" t="s">
        <v>19</v>
      </c>
      <c r="F211" s="249" t="s">
        <v>3505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178</v>
      </c>
      <c r="AU211" s="255" t="s">
        <v>180</v>
      </c>
      <c r="AV211" s="14" t="s">
        <v>77</v>
      </c>
      <c r="AW211" s="14" t="s">
        <v>31</v>
      </c>
      <c r="AX211" s="14" t="s">
        <v>69</v>
      </c>
      <c r="AY211" s="255" t="s">
        <v>161</v>
      </c>
    </row>
    <row r="212" s="14" customFormat="1">
      <c r="A212" s="14"/>
      <c r="B212" s="246"/>
      <c r="C212" s="247"/>
      <c r="D212" s="233" t="s">
        <v>178</v>
      </c>
      <c r="E212" s="248" t="s">
        <v>19</v>
      </c>
      <c r="F212" s="249" t="s">
        <v>3506</v>
      </c>
      <c r="G212" s="247"/>
      <c r="H212" s="248" t="s">
        <v>19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178</v>
      </c>
      <c r="AU212" s="255" t="s">
        <v>180</v>
      </c>
      <c r="AV212" s="14" t="s">
        <v>77</v>
      </c>
      <c r="AW212" s="14" t="s">
        <v>31</v>
      </c>
      <c r="AX212" s="14" t="s">
        <v>69</v>
      </c>
      <c r="AY212" s="255" t="s">
        <v>161</v>
      </c>
    </row>
    <row r="213" s="13" customFormat="1">
      <c r="A213" s="13"/>
      <c r="B213" s="235"/>
      <c r="C213" s="236"/>
      <c r="D213" s="233" t="s">
        <v>178</v>
      </c>
      <c r="E213" s="237" t="s">
        <v>19</v>
      </c>
      <c r="F213" s="238" t="s">
        <v>3507</v>
      </c>
      <c r="G213" s="236"/>
      <c r="H213" s="239">
        <v>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178</v>
      </c>
      <c r="AU213" s="245" t="s">
        <v>180</v>
      </c>
      <c r="AV213" s="13" t="s">
        <v>79</v>
      </c>
      <c r="AW213" s="13" t="s">
        <v>31</v>
      </c>
      <c r="AX213" s="13" t="s">
        <v>69</v>
      </c>
      <c r="AY213" s="245" t="s">
        <v>161</v>
      </c>
    </row>
    <row r="214" s="14" customFormat="1">
      <c r="A214" s="14"/>
      <c r="B214" s="246"/>
      <c r="C214" s="247"/>
      <c r="D214" s="233" t="s">
        <v>178</v>
      </c>
      <c r="E214" s="248" t="s">
        <v>19</v>
      </c>
      <c r="F214" s="249" t="s">
        <v>3508</v>
      </c>
      <c r="G214" s="247"/>
      <c r="H214" s="248" t="s">
        <v>19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178</v>
      </c>
      <c r="AU214" s="255" t="s">
        <v>180</v>
      </c>
      <c r="AV214" s="14" t="s">
        <v>77</v>
      </c>
      <c r="AW214" s="14" t="s">
        <v>31</v>
      </c>
      <c r="AX214" s="14" t="s">
        <v>69</v>
      </c>
      <c r="AY214" s="255" t="s">
        <v>161</v>
      </c>
    </row>
    <row r="215" s="13" customFormat="1">
      <c r="A215" s="13"/>
      <c r="B215" s="235"/>
      <c r="C215" s="236"/>
      <c r="D215" s="233" t="s">
        <v>178</v>
      </c>
      <c r="E215" s="237" t="s">
        <v>19</v>
      </c>
      <c r="F215" s="238" t="s">
        <v>3507</v>
      </c>
      <c r="G215" s="236"/>
      <c r="H215" s="239">
        <v>2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178</v>
      </c>
      <c r="AU215" s="245" t="s">
        <v>180</v>
      </c>
      <c r="AV215" s="13" t="s">
        <v>79</v>
      </c>
      <c r="AW215" s="13" t="s">
        <v>31</v>
      </c>
      <c r="AX215" s="13" t="s">
        <v>69</v>
      </c>
      <c r="AY215" s="245" t="s">
        <v>161</v>
      </c>
    </row>
    <row r="216" s="14" customFormat="1">
      <c r="A216" s="14"/>
      <c r="B216" s="246"/>
      <c r="C216" s="247"/>
      <c r="D216" s="233" t="s">
        <v>178</v>
      </c>
      <c r="E216" s="248" t="s">
        <v>19</v>
      </c>
      <c r="F216" s="249" t="s">
        <v>3509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178</v>
      </c>
      <c r="AU216" s="255" t="s">
        <v>180</v>
      </c>
      <c r="AV216" s="14" t="s">
        <v>77</v>
      </c>
      <c r="AW216" s="14" t="s">
        <v>31</v>
      </c>
      <c r="AX216" s="14" t="s">
        <v>69</v>
      </c>
      <c r="AY216" s="255" t="s">
        <v>161</v>
      </c>
    </row>
    <row r="217" s="13" customFormat="1">
      <c r="A217" s="13"/>
      <c r="B217" s="235"/>
      <c r="C217" s="236"/>
      <c r="D217" s="233" t="s">
        <v>178</v>
      </c>
      <c r="E217" s="237" t="s">
        <v>19</v>
      </c>
      <c r="F217" s="238" t="s">
        <v>3507</v>
      </c>
      <c r="G217" s="236"/>
      <c r="H217" s="239">
        <v>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178</v>
      </c>
      <c r="AU217" s="245" t="s">
        <v>180</v>
      </c>
      <c r="AV217" s="13" t="s">
        <v>79</v>
      </c>
      <c r="AW217" s="13" t="s">
        <v>31</v>
      </c>
      <c r="AX217" s="13" t="s">
        <v>69</v>
      </c>
      <c r="AY217" s="245" t="s">
        <v>161</v>
      </c>
    </row>
    <row r="218" s="14" customFormat="1">
      <c r="A218" s="14"/>
      <c r="B218" s="246"/>
      <c r="C218" s="247"/>
      <c r="D218" s="233" t="s">
        <v>178</v>
      </c>
      <c r="E218" s="248" t="s">
        <v>19</v>
      </c>
      <c r="F218" s="249" t="s">
        <v>3510</v>
      </c>
      <c r="G218" s="247"/>
      <c r="H218" s="248" t="s">
        <v>19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178</v>
      </c>
      <c r="AU218" s="255" t="s">
        <v>180</v>
      </c>
      <c r="AV218" s="14" t="s">
        <v>77</v>
      </c>
      <c r="AW218" s="14" t="s">
        <v>31</v>
      </c>
      <c r="AX218" s="14" t="s">
        <v>69</v>
      </c>
      <c r="AY218" s="255" t="s">
        <v>161</v>
      </c>
    </row>
    <row r="219" s="13" customFormat="1">
      <c r="A219" s="13"/>
      <c r="B219" s="235"/>
      <c r="C219" s="236"/>
      <c r="D219" s="233" t="s">
        <v>178</v>
      </c>
      <c r="E219" s="237" t="s">
        <v>19</v>
      </c>
      <c r="F219" s="238" t="s">
        <v>3507</v>
      </c>
      <c r="G219" s="236"/>
      <c r="H219" s="239">
        <v>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178</v>
      </c>
      <c r="AU219" s="245" t="s">
        <v>180</v>
      </c>
      <c r="AV219" s="13" t="s">
        <v>79</v>
      </c>
      <c r="AW219" s="13" t="s">
        <v>31</v>
      </c>
      <c r="AX219" s="13" t="s">
        <v>69</v>
      </c>
      <c r="AY219" s="245" t="s">
        <v>161</v>
      </c>
    </row>
    <row r="220" s="14" customFormat="1">
      <c r="A220" s="14"/>
      <c r="B220" s="246"/>
      <c r="C220" s="247"/>
      <c r="D220" s="233" t="s">
        <v>178</v>
      </c>
      <c r="E220" s="248" t="s">
        <v>19</v>
      </c>
      <c r="F220" s="249" t="s">
        <v>3511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178</v>
      </c>
      <c r="AU220" s="255" t="s">
        <v>180</v>
      </c>
      <c r="AV220" s="14" t="s">
        <v>77</v>
      </c>
      <c r="AW220" s="14" t="s">
        <v>31</v>
      </c>
      <c r="AX220" s="14" t="s">
        <v>69</v>
      </c>
      <c r="AY220" s="255" t="s">
        <v>161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3507</v>
      </c>
      <c r="G221" s="236"/>
      <c r="H221" s="239">
        <v>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180</v>
      </c>
      <c r="AV221" s="13" t="s">
        <v>79</v>
      </c>
      <c r="AW221" s="13" t="s">
        <v>31</v>
      </c>
      <c r="AX221" s="13" t="s">
        <v>69</v>
      </c>
      <c r="AY221" s="245" t="s">
        <v>161</v>
      </c>
    </row>
    <row r="222" s="16" customFormat="1">
      <c r="A222" s="16"/>
      <c r="B222" s="281"/>
      <c r="C222" s="282"/>
      <c r="D222" s="233" t="s">
        <v>178</v>
      </c>
      <c r="E222" s="283" t="s">
        <v>19</v>
      </c>
      <c r="F222" s="284" t="s">
        <v>2225</v>
      </c>
      <c r="G222" s="282"/>
      <c r="H222" s="285">
        <v>10</v>
      </c>
      <c r="I222" s="286"/>
      <c r="J222" s="282"/>
      <c r="K222" s="282"/>
      <c r="L222" s="287"/>
      <c r="M222" s="288"/>
      <c r="N222" s="289"/>
      <c r="O222" s="289"/>
      <c r="P222" s="289"/>
      <c r="Q222" s="289"/>
      <c r="R222" s="289"/>
      <c r="S222" s="289"/>
      <c r="T222" s="290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1" t="s">
        <v>178</v>
      </c>
      <c r="AU222" s="291" t="s">
        <v>180</v>
      </c>
      <c r="AV222" s="16" t="s">
        <v>180</v>
      </c>
      <c r="AW222" s="16" t="s">
        <v>31</v>
      </c>
      <c r="AX222" s="16" t="s">
        <v>69</v>
      </c>
      <c r="AY222" s="291" t="s">
        <v>161</v>
      </c>
    </row>
    <row r="223" s="15" customFormat="1">
      <c r="A223" s="15"/>
      <c r="B223" s="256"/>
      <c r="C223" s="257"/>
      <c r="D223" s="233" t="s">
        <v>178</v>
      </c>
      <c r="E223" s="258" t="s">
        <v>19</v>
      </c>
      <c r="F223" s="259" t="s">
        <v>221</v>
      </c>
      <c r="G223" s="257"/>
      <c r="H223" s="260">
        <v>10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178</v>
      </c>
      <c r="AU223" s="266" t="s">
        <v>180</v>
      </c>
      <c r="AV223" s="15" t="s">
        <v>168</v>
      </c>
      <c r="AW223" s="15" t="s">
        <v>31</v>
      </c>
      <c r="AX223" s="15" t="s">
        <v>77</v>
      </c>
      <c r="AY223" s="266" t="s">
        <v>161</v>
      </c>
    </row>
    <row r="224" s="2" customFormat="1" ht="16.5" customHeight="1">
      <c r="A224" s="41"/>
      <c r="B224" s="42"/>
      <c r="C224" s="215" t="s">
        <v>337</v>
      </c>
      <c r="D224" s="215" t="s">
        <v>163</v>
      </c>
      <c r="E224" s="216" t="s">
        <v>3520</v>
      </c>
      <c r="F224" s="217" t="s">
        <v>3521</v>
      </c>
      <c r="G224" s="218" t="s">
        <v>387</v>
      </c>
      <c r="H224" s="219">
        <v>8</v>
      </c>
      <c r="I224" s="220"/>
      <c r="J224" s="221">
        <f>ROUND(I224*H224,2)</f>
        <v>0</v>
      </c>
      <c r="K224" s="217" t="s">
        <v>167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9.0000000000000006E-05</v>
      </c>
      <c r="R224" s="224">
        <f>Q224*H224</f>
        <v>0.00072000000000000005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279</v>
      </c>
      <c r="AT224" s="226" t="s">
        <v>163</v>
      </c>
      <c r="AU224" s="226" t="s">
        <v>180</v>
      </c>
      <c r="AY224" s="20" t="s">
        <v>161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279</v>
      </c>
      <c r="BM224" s="226" t="s">
        <v>5382</v>
      </c>
    </row>
    <row r="225" s="2" customFormat="1">
      <c r="A225" s="41"/>
      <c r="B225" s="42"/>
      <c r="C225" s="43"/>
      <c r="D225" s="228" t="s">
        <v>170</v>
      </c>
      <c r="E225" s="43"/>
      <c r="F225" s="229" t="s">
        <v>3523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170</v>
      </c>
      <c r="AU225" s="20" t="s">
        <v>180</v>
      </c>
    </row>
    <row r="226" s="2" customFormat="1" ht="16.5" customHeight="1">
      <c r="A226" s="41"/>
      <c r="B226" s="42"/>
      <c r="C226" s="271" t="s">
        <v>343</v>
      </c>
      <c r="D226" s="271" t="s">
        <v>715</v>
      </c>
      <c r="E226" s="272" t="s">
        <v>3524</v>
      </c>
      <c r="F226" s="273" t="s">
        <v>3525</v>
      </c>
      <c r="G226" s="274" t="s">
        <v>387</v>
      </c>
      <c r="H226" s="275">
        <v>8</v>
      </c>
      <c r="I226" s="276"/>
      <c r="J226" s="277">
        <f>ROUND(I226*H226,2)</f>
        <v>0</v>
      </c>
      <c r="K226" s="273" t="s">
        <v>167</v>
      </c>
      <c r="L226" s="278"/>
      <c r="M226" s="279" t="s">
        <v>19</v>
      </c>
      <c r="N226" s="280" t="s">
        <v>40</v>
      </c>
      <c r="O226" s="87"/>
      <c r="P226" s="224">
        <f>O226*H226</f>
        <v>0</v>
      </c>
      <c r="Q226" s="224">
        <v>4.0000000000000003E-05</v>
      </c>
      <c r="R226" s="224">
        <f>Q226*H226</f>
        <v>0.00032000000000000003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715</v>
      </c>
      <c r="AU226" s="226" t="s">
        <v>180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279</v>
      </c>
      <c r="BM226" s="226" t="s">
        <v>5383</v>
      </c>
    </row>
    <row r="227" s="14" customFormat="1">
      <c r="A227" s="14"/>
      <c r="B227" s="246"/>
      <c r="C227" s="247"/>
      <c r="D227" s="233" t="s">
        <v>178</v>
      </c>
      <c r="E227" s="248" t="s">
        <v>19</v>
      </c>
      <c r="F227" s="249" t="s">
        <v>3527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178</v>
      </c>
      <c r="AU227" s="255" t="s">
        <v>180</v>
      </c>
      <c r="AV227" s="14" t="s">
        <v>77</v>
      </c>
      <c r="AW227" s="14" t="s">
        <v>31</v>
      </c>
      <c r="AX227" s="14" t="s">
        <v>69</v>
      </c>
      <c r="AY227" s="255" t="s">
        <v>161</v>
      </c>
    </row>
    <row r="228" s="14" customFormat="1">
      <c r="A228" s="14"/>
      <c r="B228" s="246"/>
      <c r="C228" s="247"/>
      <c r="D228" s="233" t="s">
        <v>178</v>
      </c>
      <c r="E228" s="248" t="s">
        <v>19</v>
      </c>
      <c r="F228" s="249" t="s">
        <v>3506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178</v>
      </c>
      <c r="AU228" s="255" t="s">
        <v>180</v>
      </c>
      <c r="AV228" s="14" t="s">
        <v>77</v>
      </c>
      <c r="AW228" s="14" t="s">
        <v>31</v>
      </c>
      <c r="AX228" s="14" t="s">
        <v>69</v>
      </c>
      <c r="AY228" s="255" t="s">
        <v>161</v>
      </c>
    </row>
    <row r="229" s="13" customFormat="1">
      <c r="A229" s="13"/>
      <c r="B229" s="235"/>
      <c r="C229" s="236"/>
      <c r="D229" s="233" t="s">
        <v>178</v>
      </c>
      <c r="E229" s="237" t="s">
        <v>19</v>
      </c>
      <c r="F229" s="238" t="s">
        <v>79</v>
      </c>
      <c r="G229" s="236"/>
      <c r="H229" s="239">
        <v>2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178</v>
      </c>
      <c r="AU229" s="245" t="s">
        <v>180</v>
      </c>
      <c r="AV229" s="13" t="s">
        <v>79</v>
      </c>
      <c r="AW229" s="13" t="s">
        <v>31</v>
      </c>
      <c r="AX229" s="13" t="s">
        <v>69</v>
      </c>
      <c r="AY229" s="245" t="s">
        <v>161</v>
      </c>
    </row>
    <row r="230" s="14" customFormat="1">
      <c r="A230" s="14"/>
      <c r="B230" s="246"/>
      <c r="C230" s="247"/>
      <c r="D230" s="233" t="s">
        <v>178</v>
      </c>
      <c r="E230" s="248" t="s">
        <v>19</v>
      </c>
      <c r="F230" s="249" t="s">
        <v>3508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178</v>
      </c>
      <c r="AU230" s="255" t="s">
        <v>180</v>
      </c>
      <c r="AV230" s="14" t="s">
        <v>77</v>
      </c>
      <c r="AW230" s="14" t="s">
        <v>31</v>
      </c>
      <c r="AX230" s="14" t="s">
        <v>69</v>
      </c>
      <c r="AY230" s="255" t="s">
        <v>161</v>
      </c>
    </row>
    <row r="231" s="13" customFormat="1">
      <c r="A231" s="13"/>
      <c r="B231" s="235"/>
      <c r="C231" s="236"/>
      <c r="D231" s="233" t="s">
        <v>178</v>
      </c>
      <c r="E231" s="237" t="s">
        <v>19</v>
      </c>
      <c r="F231" s="238" t="s">
        <v>79</v>
      </c>
      <c r="G231" s="236"/>
      <c r="H231" s="239">
        <v>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178</v>
      </c>
      <c r="AU231" s="245" t="s">
        <v>180</v>
      </c>
      <c r="AV231" s="13" t="s">
        <v>79</v>
      </c>
      <c r="AW231" s="13" t="s">
        <v>31</v>
      </c>
      <c r="AX231" s="13" t="s">
        <v>69</v>
      </c>
      <c r="AY231" s="245" t="s">
        <v>161</v>
      </c>
    </row>
    <row r="232" s="14" customFormat="1">
      <c r="A232" s="14"/>
      <c r="B232" s="246"/>
      <c r="C232" s="247"/>
      <c r="D232" s="233" t="s">
        <v>178</v>
      </c>
      <c r="E232" s="248" t="s">
        <v>19</v>
      </c>
      <c r="F232" s="249" t="s">
        <v>3509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178</v>
      </c>
      <c r="AU232" s="255" t="s">
        <v>180</v>
      </c>
      <c r="AV232" s="14" t="s">
        <v>77</v>
      </c>
      <c r="AW232" s="14" t="s">
        <v>31</v>
      </c>
      <c r="AX232" s="14" t="s">
        <v>69</v>
      </c>
      <c r="AY232" s="255" t="s">
        <v>161</v>
      </c>
    </row>
    <row r="233" s="13" customFormat="1">
      <c r="A233" s="13"/>
      <c r="B233" s="235"/>
      <c r="C233" s="236"/>
      <c r="D233" s="233" t="s">
        <v>178</v>
      </c>
      <c r="E233" s="237" t="s">
        <v>19</v>
      </c>
      <c r="F233" s="238" t="s">
        <v>79</v>
      </c>
      <c r="G233" s="236"/>
      <c r="H233" s="239">
        <v>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178</v>
      </c>
      <c r="AU233" s="245" t="s">
        <v>180</v>
      </c>
      <c r="AV233" s="13" t="s">
        <v>79</v>
      </c>
      <c r="AW233" s="13" t="s">
        <v>31</v>
      </c>
      <c r="AX233" s="13" t="s">
        <v>69</v>
      </c>
      <c r="AY233" s="245" t="s">
        <v>161</v>
      </c>
    </row>
    <row r="234" s="14" customFormat="1">
      <c r="A234" s="14"/>
      <c r="B234" s="246"/>
      <c r="C234" s="247"/>
      <c r="D234" s="233" t="s">
        <v>178</v>
      </c>
      <c r="E234" s="248" t="s">
        <v>19</v>
      </c>
      <c r="F234" s="249" t="s">
        <v>3511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178</v>
      </c>
      <c r="AU234" s="255" t="s">
        <v>180</v>
      </c>
      <c r="AV234" s="14" t="s">
        <v>77</v>
      </c>
      <c r="AW234" s="14" t="s">
        <v>31</v>
      </c>
      <c r="AX234" s="14" t="s">
        <v>69</v>
      </c>
      <c r="AY234" s="255" t="s">
        <v>161</v>
      </c>
    </row>
    <row r="235" s="13" customFormat="1">
      <c r="A235" s="13"/>
      <c r="B235" s="235"/>
      <c r="C235" s="236"/>
      <c r="D235" s="233" t="s">
        <v>178</v>
      </c>
      <c r="E235" s="237" t="s">
        <v>19</v>
      </c>
      <c r="F235" s="238" t="s">
        <v>79</v>
      </c>
      <c r="G235" s="236"/>
      <c r="H235" s="239">
        <v>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178</v>
      </c>
      <c r="AU235" s="245" t="s">
        <v>180</v>
      </c>
      <c r="AV235" s="13" t="s">
        <v>79</v>
      </c>
      <c r="AW235" s="13" t="s">
        <v>31</v>
      </c>
      <c r="AX235" s="13" t="s">
        <v>69</v>
      </c>
      <c r="AY235" s="245" t="s">
        <v>161</v>
      </c>
    </row>
    <row r="236" s="16" customFormat="1">
      <c r="A236" s="16"/>
      <c r="B236" s="281"/>
      <c r="C236" s="282"/>
      <c r="D236" s="233" t="s">
        <v>178</v>
      </c>
      <c r="E236" s="283" t="s">
        <v>19</v>
      </c>
      <c r="F236" s="284" t="s">
        <v>2225</v>
      </c>
      <c r="G236" s="282"/>
      <c r="H236" s="285">
        <v>8</v>
      </c>
      <c r="I236" s="286"/>
      <c r="J236" s="282"/>
      <c r="K236" s="282"/>
      <c r="L236" s="287"/>
      <c r="M236" s="288"/>
      <c r="N236" s="289"/>
      <c r="O236" s="289"/>
      <c r="P236" s="289"/>
      <c r="Q236" s="289"/>
      <c r="R236" s="289"/>
      <c r="S236" s="289"/>
      <c r="T236" s="290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1" t="s">
        <v>178</v>
      </c>
      <c r="AU236" s="291" t="s">
        <v>180</v>
      </c>
      <c r="AV236" s="16" t="s">
        <v>180</v>
      </c>
      <c r="AW236" s="16" t="s">
        <v>31</v>
      </c>
      <c r="AX236" s="16" t="s">
        <v>69</v>
      </c>
      <c r="AY236" s="291" t="s">
        <v>161</v>
      </c>
    </row>
    <row r="237" s="15" customFormat="1">
      <c r="A237" s="15"/>
      <c r="B237" s="256"/>
      <c r="C237" s="257"/>
      <c r="D237" s="233" t="s">
        <v>178</v>
      </c>
      <c r="E237" s="258" t="s">
        <v>19</v>
      </c>
      <c r="F237" s="259" t="s">
        <v>221</v>
      </c>
      <c r="G237" s="257"/>
      <c r="H237" s="260">
        <v>8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178</v>
      </c>
      <c r="AU237" s="266" t="s">
        <v>180</v>
      </c>
      <c r="AV237" s="15" t="s">
        <v>168</v>
      </c>
      <c r="AW237" s="15" t="s">
        <v>31</v>
      </c>
      <c r="AX237" s="15" t="s">
        <v>77</v>
      </c>
      <c r="AY237" s="266" t="s">
        <v>161</v>
      </c>
    </row>
    <row r="238" s="2" customFormat="1" ht="62.7" customHeight="1">
      <c r="A238" s="41"/>
      <c r="B238" s="42"/>
      <c r="C238" s="271" t="s">
        <v>353</v>
      </c>
      <c r="D238" s="271" t="s">
        <v>715</v>
      </c>
      <c r="E238" s="272" t="s">
        <v>3536</v>
      </c>
      <c r="F238" s="273" t="s">
        <v>3537</v>
      </c>
      <c r="G238" s="274" t="s">
        <v>387</v>
      </c>
      <c r="H238" s="275">
        <v>1</v>
      </c>
      <c r="I238" s="276"/>
      <c r="J238" s="277">
        <f>ROUND(I238*H238,2)</f>
        <v>0</v>
      </c>
      <c r="K238" s="273" t="s">
        <v>19</v>
      </c>
      <c r="L238" s="278"/>
      <c r="M238" s="279" t="s">
        <v>19</v>
      </c>
      <c r="N238" s="280" t="s">
        <v>40</v>
      </c>
      <c r="O238" s="87"/>
      <c r="P238" s="224">
        <f>O238*H238</f>
        <v>0</v>
      </c>
      <c r="Q238" s="224">
        <v>0.001</v>
      </c>
      <c r="R238" s="224">
        <f>Q238*H238</f>
        <v>0.001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406</v>
      </c>
      <c r="AT238" s="226" t="s">
        <v>715</v>
      </c>
      <c r="AU238" s="226" t="s">
        <v>180</v>
      </c>
      <c r="AY238" s="20" t="s">
        <v>161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279</v>
      </c>
      <c r="BM238" s="226" t="s">
        <v>5384</v>
      </c>
    </row>
    <row r="239" s="2" customFormat="1" ht="24.15" customHeight="1">
      <c r="A239" s="41"/>
      <c r="B239" s="42"/>
      <c r="C239" s="271" t="s">
        <v>359</v>
      </c>
      <c r="D239" s="271" t="s">
        <v>715</v>
      </c>
      <c r="E239" s="272" t="s">
        <v>3539</v>
      </c>
      <c r="F239" s="273" t="s">
        <v>3540</v>
      </c>
      <c r="G239" s="274" t="s">
        <v>387</v>
      </c>
      <c r="H239" s="275">
        <v>1</v>
      </c>
      <c r="I239" s="276"/>
      <c r="J239" s="277">
        <f>ROUND(I239*H239,2)</f>
        <v>0</v>
      </c>
      <c r="K239" s="273" t="s">
        <v>19</v>
      </c>
      <c r="L239" s="278"/>
      <c r="M239" s="279" t="s">
        <v>19</v>
      </c>
      <c r="N239" s="280" t="s">
        <v>40</v>
      </c>
      <c r="O239" s="87"/>
      <c r="P239" s="224">
        <f>O239*H239</f>
        <v>0</v>
      </c>
      <c r="Q239" s="224">
        <v>1.0000000000000001E-05</v>
      </c>
      <c r="R239" s="224">
        <f>Q239*H239</f>
        <v>1.0000000000000001E-05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406</v>
      </c>
      <c r="AT239" s="226" t="s">
        <v>715</v>
      </c>
      <c r="AU239" s="226" t="s">
        <v>180</v>
      </c>
      <c r="AY239" s="20" t="s">
        <v>161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279</v>
      </c>
      <c r="BM239" s="226" t="s">
        <v>5385</v>
      </c>
    </row>
    <row r="240" s="2" customFormat="1" ht="16.5" customHeight="1">
      <c r="A240" s="41"/>
      <c r="B240" s="42"/>
      <c r="C240" s="215" t="s">
        <v>368</v>
      </c>
      <c r="D240" s="215" t="s">
        <v>163</v>
      </c>
      <c r="E240" s="216" t="s">
        <v>3542</v>
      </c>
      <c r="F240" s="217" t="s">
        <v>3543</v>
      </c>
      <c r="G240" s="218" t="s">
        <v>387</v>
      </c>
      <c r="H240" s="219">
        <v>7</v>
      </c>
      <c r="I240" s="220"/>
      <c r="J240" s="221">
        <f>ROUND(I240*H240,2)</f>
        <v>0</v>
      </c>
      <c r="K240" s="217" t="s">
        <v>167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8.0000000000000007E-05</v>
      </c>
      <c r="R240" s="224">
        <f>Q240*H240</f>
        <v>0.00056000000000000006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279</v>
      </c>
      <c r="AT240" s="226" t="s">
        <v>163</v>
      </c>
      <c r="AU240" s="226" t="s">
        <v>180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279</v>
      </c>
      <c r="BM240" s="226" t="s">
        <v>5386</v>
      </c>
    </row>
    <row r="241" s="2" customFormat="1">
      <c r="A241" s="41"/>
      <c r="B241" s="42"/>
      <c r="C241" s="43"/>
      <c r="D241" s="228" t="s">
        <v>170</v>
      </c>
      <c r="E241" s="43"/>
      <c r="F241" s="229" t="s">
        <v>3545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170</v>
      </c>
      <c r="AU241" s="20" t="s">
        <v>180</v>
      </c>
    </row>
    <row r="242" s="2" customFormat="1" ht="37.8" customHeight="1">
      <c r="A242" s="41"/>
      <c r="B242" s="42"/>
      <c r="C242" s="271" t="s">
        <v>375</v>
      </c>
      <c r="D242" s="271" t="s">
        <v>715</v>
      </c>
      <c r="E242" s="272" t="s">
        <v>3546</v>
      </c>
      <c r="F242" s="273" t="s">
        <v>3547</v>
      </c>
      <c r="G242" s="274" t="s">
        <v>387</v>
      </c>
      <c r="H242" s="275">
        <v>4</v>
      </c>
      <c r="I242" s="276"/>
      <c r="J242" s="277">
        <f>ROUND(I242*H242,2)</f>
        <v>0</v>
      </c>
      <c r="K242" s="273" t="s">
        <v>19</v>
      </c>
      <c r="L242" s="278"/>
      <c r="M242" s="279" t="s">
        <v>19</v>
      </c>
      <c r="N242" s="280" t="s">
        <v>40</v>
      </c>
      <c r="O242" s="87"/>
      <c r="P242" s="224">
        <f>O242*H242</f>
        <v>0</v>
      </c>
      <c r="Q242" s="224">
        <v>0.001</v>
      </c>
      <c r="R242" s="224">
        <f>Q242*H242</f>
        <v>0.0040000000000000001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406</v>
      </c>
      <c r="AT242" s="226" t="s">
        <v>715</v>
      </c>
      <c r="AU242" s="226" t="s">
        <v>180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279</v>
      </c>
      <c r="BM242" s="226" t="s">
        <v>5387</v>
      </c>
    </row>
    <row r="243" s="14" customFormat="1">
      <c r="A243" s="14"/>
      <c r="B243" s="246"/>
      <c r="C243" s="247"/>
      <c r="D243" s="233" t="s">
        <v>178</v>
      </c>
      <c r="E243" s="248" t="s">
        <v>19</v>
      </c>
      <c r="F243" s="249" t="s">
        <v>3527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178</v>
      </c>
      <c r="AU243" s="255" t="s">
        <v>180</v>
      </c>
      <c r="AV243" s="14" t="s">
        <v>77</v>
      </c>
      <c r="AW243" s="14" t="s">
        <v>31</v>
      </c>
      <c r="AX243" s="14" t="s">
        <v>69</v>
      </c>
      <c r="AY243" s="255" t="s">
        <v>161</v>
      </c>
    </row>
    <row r="244" s="14" customFormat="1">
      <c r="A244" s="14"/>
      <c r="B244" s="246"/>
      <c r="C244" s="247"/>
      <c r="D244" s="233" t="s">
        <v>178</v>
      </c>
      <c r="E244" s="248" t="s">
        <v>19</v>
      </c>
      <c r="F244" s="249" t="s">
        <v>3506</v>
      </c>
      <c r="G244" s="247"/>
      <c r="H244" s="248" t="s">
        <v>19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178</v>
      </c>
      <c r="AU244" s="255" t="s">
        <v>180</v>
      </c>
      <c r="AV244" s="14" t="s">
        <v>77</v>
      </c>
      <c r="AW244" s="14" t="s">
        <v>31</v>
      </c>
      <c r="AX244" s="14" t="s">
        <v>69</v>
      </c>
      <c r="AY244" s="255" t="s">
        <v>161</v>
      </c>
    </row>
    <row r="245" s="13" customFormat="1">
      <c r="A245" s="13"/>
      <c r="B245" s="235"/>
      <c r="C245" s="236"/>
      <c r="D245" s="233" t="s">
        <v>178</v>
      </c>
      <c r="E245" s="237" t="s">
        <v>19</v>
      </c>
      <c r="F245" s="238" t="s">
        <v>77</v>
      </c>
      <c r="G245" s="236"/>
      <c r="H245" s="239">
        <v>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178</v>
      </c>
      <c r="AU245" s="245" t="s">
        <v>180</v>
      </c>
      <c r="AV245" s="13" t="s">
        <v>79</v>
      </c>
      <c r="AW245" s="13" t="s">
        <v>31</v>
      </c>
      <c r="AX245" s="13" t="s">
        <v>69</v>
      </c>
      <c r="AY245" s="245" t="s">
        <v>161</v>
      </c>
    </row>
    <row r="246" s="14" customFormat="1">
      <c r="A246" s="14"/>
      <c r="B246" s="246"/>
      <c r="C246" s="247"/>
      <c r="D246" s="233" t="s">
        <v>178</v>
      </c>
      <c r="E246" s="248" t="s">
        <v>19</v>
      </c>
      <c r="F246" s="249" t="s">
        <v>3508</v>
      </c>
      <c r="G246" s="247"/>
      <c r="H246" s="248" t="s">
        <v>19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178</v>
      </c>
      <c r="AU246" s="255" t="s">
        <v>180</v>
      </c>
      <c r="AV246" s="14" t="s">
        <v>77</v>
      </c>
      <c r="AW246" s="14" t="s">
        <v>31</v>
      </c>
      <c r="AX246" s="14" t="s">
        <v>69</v>
      </c>
      <c r="AY246" s="255" t="s">
        <v>161</v>
      </c>
    </row>
    <row r="247" s="13" customFormat="1">
      <c r="A247" s="13"/>
      <c r="B247" s="235"/>
      <c r="C247" s="236"/>
      <c r="D247" s="233" t="s">
        <v>178</v>
      </c>
      <c r="E247" s="237" t="s">
        <v>19</v>
      </c>
      <c r="F247" s="238" t="s">
        <v>77</v>
      </c>
      <c r="G247" s="236"/>
      <c r="H247" s="239">
        <v>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178</v>
      </c>
      <c r="AU247" s="245" t="s">
        <v>180</v>
      </c>
      <c r="AV247" s="13" t="s">
        <v>79</v>
      </c>
      <c r="AW247" s="13" t="s">
        <v>31</v>
      </c>
      <c r="AX247" s="13" t="s">
        <v>69</v>
      </c>
      <c r="AY247" s="245" t="s">
        <v>161</v>
      </c>
    </row>
    <row r="248" s="14" customFormat="1">
      <c r="A248" s="14"/>
      <c r="B248" s="246"/>
      <c r="C248" s="247"/>
      <c r="D248" s="233" t="s">
        <v>178</v>
      </c>
      <c r="E248" s="248" t="s">
        <v>19</v>
      </c>
      <c r="F248" s="249" t="s">
        <v>3509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178</v>
      </c>
      <c r="AU248" s="255" t="s">
        <v>180</v>
      </c>
      <c r="AV248" s="14" t="s">
        <v>77</v>
      </c>
      <c r="AW248" s="14" t="s">
        <v>31</v>
      </c>
      <c r="AX248" s="14" t="s">
        <v>69</v>
      </c>
      <c r="AY248" s="255" t="s">
        <v>161</v>
      </c>
    </row>
    <row r="249" s="13" customFormat="1">
      <c r="A249" s="13"/>
      <c r="B249" s="235"/>
      <c r="C249" s="236"/>
      <c r="D249" s="233" t="s">
        <v>178</v>
      </c>
      <c r="E249" s="237" t="s">
        <v>19</v>
      </c>
      <c r="F249" s="238" t="s">
        <v>77</v>
      </c>
      <c r="G249" s="236"/>
      <c r="H249" s="239">
        <v>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178</v>
      </c>
      <c r="AU249" s="245" t="s">
        <v>180</v>
      </c>
      <c r="AV249" s="13" t="s">
        <v>79</v>
      </c>
      <c r="AW249" s="13" t="s">
        <v>31</v>
      </c>
      <c r="AX249" s="13" t="s">
        <v>69</v>
      </c>
      <c r="AY249" s="245" t="s">
        <v>161</v>
      </c>
    </row>
    <row r="250" s="14" customFormat="1">
      <c r="A250" s="14"/>
      <c r="B250" s="246"/>
      <c r="C250" s="247"/>
      <c r="D250" s="233" t="s">
        <v>178</v>
      </c>
      <c r="E250" s="248" t="s">
        <v>19</v>
      </c>
      <c r="F250" s="249" t="s">
        <v>3511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178</v>
      </c>
      <c r="AU250" s="255" t="s">
        <v>180</v>
      </c>
      <c r="AV250" s="14" t="s">
        <v>77</v>
      </c>
      <c r="AW250" s="14" t="s">
        <v>31</v>
      </c>
      <c r="AX250" s="14" t="s">
        <v>69</v>
      </c>
      <c r="AY250" s="255" t="s">
        <v>161</v>
      </c>
    </row>
    <row r="251" s="13" customFormat="1">
      <c r="A251" s="13"/>
      <c r="B251" s="235"/>
      <c r="C251" s="236"/>
      <c r="D251" s="233" t="s">
        <v>178</v>
      </c>
      <c r="E251" s="237" t="s">
        <v>19</v>
      </c>
      <c r="F251" s="238" t="s">
        <v>77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178</v>
      </c>
      <c r="AU251" s="245" t="s">
        <v>180</v>
      </c>
      <c r="AV251" s="13" t="s">
        <v>79</v>
      </c>
      <c r="AW251" s="13" t="s">
        <v>31</v>
      </c>
      <c r="AX251" s="13" t="s">
        <v>69</v>
      </c>
      <c r="AY251" s="245" t="s">
        <v>161</v>
      </c>
    </row>
    <row r="252" s="16" customFormat="1">
      <c r="A252" s="16"/>
      <c r="B252" s="281"/>
      <c r="C252" s="282"/>
      <c r="D252" s="233" t="s">
        <v>178</v>
      </c>
      <c r="E252" s="283" t="s">
        <v>19</v>
      </c>
      <c r="F252" s="284" t="s">
        <v>2225</v>
      </c>
      <c r="G252" s="282"/>
      <c r="H252" s="285">
        <v>4</v>
      </c>
      <c r="I252" s="286"/>
      <c r="J252" s="282"/>
      <c r="K252" s="282"/>
      <c r="L252" s="287"/>
      <c r="M252" s="288"/>
      <c r="N252" s="289"/>
      <c r="O252" s="289"/>
      <c r="P252" s="289"/>
      <c r="Q252" s="289"/>
      <c r="R252" s="289"/>
      <c r="S252" s="289"/>
      <c r="T252" s="290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91" t="s">
        <v>178</v>
      </c>
      <c r="AU252" s="291" t="s">
        <v>180</v>
      </c>
      <c r="AV252" s="16" t="s">
        <v>180</v>
      </c>
      <c r="AW252" s="16" t="s">
        <v>31</v>
      </c>
      <c r="AX252" s="16" t="s">
        <v>69</v>
      </c>
      <c r="AY252" s="291" t="s">
        <v>161</v>
      </c>
    </row>
    <row r="253" s="15" customFormat="1">
      <c r="A253" s="15"/>
      <c r="B253" s="256"/>
      <c r="C253" s="257"/>
      <c r="D253" s="233" t="s">
        <v>178</v>
      </c>
      <c r="E253" s="258" t="s">
        <v>19</v>
      </c>
      <c r="F253" s="259" t="s">
        <v>221</v>
      </c>
      <c r="G253" s="257"/>
      <c r="H253" s="260">
        <v>4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178</v>
      </c>
      <c r="AU253" s="266" t="s">
        <v>180</v>
      </c>
      <c r="AV253" s="15" t="s">
        <v>168</v>
      </c>
      <c r="AW253" s="15" t="s">
        <v>31</v>
      </c>
      <c r="AX253" s="15" t="s">
        <v>77</v>
      </c>
      <c r="AY253" s="266" t="s">
        <v>161</v>
      </c>
    </row>
    <row r="254" s="2" customFormat="1" ht="37.8" customHeight="1">
      <c r="A254" s="41"/>
      <c r="B254" s="42"/>
      <c r="C254" s="271" t="s">
        <v>384</v>
      </c>
      <c r="D254" s="271" t="s">
        <v>715</v>
      </c>
      <c r="E254" s="272" t="s">
        <v>3551</v>
      </c>
      <c r="F254" s="273" t="s">
        <v>3552</v>
      </c>
      <c r="G254" s="274" t="s">
        <v>387</v>
      </c>
      <c r="H254" s="275">
        <v>3</v>
      </c>
      <c r="I254" s="276"/>
      <c r="J254" s="277">
        <f>ROUND(I254*H254,2)</f>
        <v>0</v>
      </c>
      <c r="K254" s="273" t="s">
        <v>19</v>
      </c>
      <c r="L254" s="278"/>
      <c r="M254" s="279" t="s">
        <v>19</v>
      </c>
      <c r="N254" s="280" t="s">
        <v>40</v>
      </c>
      <c r="O254" s="87"/>
      <c r="P254" s="224">
        <f>O254*H254</f>
        <v>0</v>
      </c>
      <c r="Q254" s="224">
        <v>0.001</v>
      </c>
      <c r="R254" s="224">
        <f>Q254*H254</f>
        <v>0.0030000000000000001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406</v>
      </c>
      <c r="AT254" s="226" t="s">
        <v>715</v>
      </c>
      <c r="AU254" s="226" t="s">
        <v>180</v>
      </c>
      <c r="AY254" s="20" t="s">
        <v>161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279</v>
      </c>
      <c r="BM254" s="226" t="s">
        <v>5388</v>
      </c>
    </row>
    <row r="255" s="14" customFormat="1">
      <c r="A255" s="14"/>
      <c r="B255" s="246"/>
      <c r="C255" s="247"/>
      <c r="D255" s="233" t="s">
        <v>178</v>
      </c>
      <c r="E255" s="248" t="s">
        <v>19</v>
      </c>
      <c r="F255" s="249" t="s">
        <v>3527</v>
      </c>
      <c r="G255" s="247"/>
      <c r="H255" s="248" t="s">
        <v>19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178</v>
      </c>
      <c r="AU255" s="255" t="s">
        <v>180</v>
      </c>
      <c r="AV255" s="14" t="s">
        <v>77</v>
      </c>
      <c r="AW255" s="14" t="s">
        <v>31</v>
      </c>
      <c r="AX255" s="14" t="s">
        <v>69</v>
      </c>
      <c r="AY255" s="255" t="s">
        <v>161</v>
      </c>
    </row>
    <row r="256" s="14" customFormat="1">
      <c r="A256" s="14"/>
      <c r="B256" s="246"/>
      <c r="C256" s="247"/>
      <c r="D256" s="233" t="s">
        <v>178</v>
      </c>
      <c r="E256" s="248" t="s">
        <v>19</v>
      </c>
      <c r="F256" s="249" t="s">
        <v>3554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178</v>
      </c>
      <c r="AU256" s="255" t="s">
        <v>180</v>
      </c>
      <c r="AV256" s="14" t="s">
        <v>77</v>
      </c>
      <c r="AW256" s="14" t="s">
        <v>31</v>
      </c>
      <c r="AX256" s="14" t="s">
        <v>69</v>
      </c>
      <c r="AY256" s="255" t="s">
        <v>161</v>
      </c>
    </row>
    <row r="257" s="13" customFormat="1">
      <c r="A257" s="13"/>
      <c r="B257" s="235"/>
      <c r="C257" s="236"/>
      <c r="D257" s="233" t="s">
        <v>178</v>
      </c>
      <c r="E257" s="237" t="s">
        <v>19</v>
      </c>
      <c r="F257" s="238" t="s">
        <v>77</v>
      </c>
      <c r="G257" s="236"/>
      <c r="H257" s="239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178</v>
      </c>
      <c r="AU257" s="245" t="s">
        <v>180</v>
      </c>
      <c r="AV257" s="13" t="s">
        <v>79</v>
      </c>
      <c r="AW257" s="13" t="s">
        <v>31</v>
      </c>
      <c r="AX257" s="13" t="s">
        <v>69</v>
      </c>
      <c r="AY257" s="245" t="s">
        <v>161</v>
      </c>
    </row>
    <row r="258" s="14" customFormat="1">
      <c r="A258" s="14"/>
      <c r="B258" s="246"/>
      <c r="C258" s="247"/>
      <c r="D258" s="233" t="s">
        <v>178</v>
      </c>
      <c r="E258" s="248" t="s">
        <v>19</v>
      </c>
      <c r="F258" s="249" t="s">
        <v>3555</v>
      </c>
      <c r="G258" s="247"/>
      <c r="H258" s="248" t="s">
        <v>19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178</v>
      </c>
      <c r="AU258" s="255" t="s">
        <v>180</v>
      </c>
      <c r="AV258" s="14" t="s">
        <v>77</v>
      </c>
      <c r="AW258" s="14" t="s">
        <v>31</v>
      </c>
      <c r="AX258" s="14" t="s">
        <v>69</v>
      </c>
      <c r="AY258" s="255" t="s">
        <v>161</v>
      </c>
    </row>
    <row r="259" s="13" customFormat="1">
      <c r="A259" s="13"/>
      <c r="B259" s="235"/>
      <c r="C259" s="236"/>
      <c r="D259" s="233" t="s">
        <v>178</v>
      </c>
      <c r="E259" s="237" t="s">
        <v>19</v>
      </c>
      <c r="F259" s="238" t="s">
        <v>77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178</v>
      </c>
      <c r="AU259" s="245" t="s">
        <v>180</v>
      </c>
      <c r="AV259" s="13" t="s">
        <v>79</v>
      </c>
      <c r="AW259" s="13" t="s">
        <v>31</v>
      </c>
      <c r="AX259" s="13" t="s">
        <v>69</v>
      </c>
      <c r="AY259" s="245" t="s">
        <v>161</v>
      </c>
    </row>
    <row r="260" s="14" customFormat="1">
      <c r="A260" s="14"/>
      <c r="B260" s="246"/>
      <c r="C260" s="247"/>
      <c r="D260" s="233" t="s">
        <v>178</v>
      </c>
      <c r="E260" s="248" t="s">
        <v>19</v>
      </c>
      <c r="F260" s="249" t="s">
        <v>3556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178</v>
      </c>
      <c r="AU260" s="255" t="s">
        <v>180</v>
      </c>
      <c r="AV260" s="14" t="s">
        <v>77</v>
      </c>
      <c r="AW260" s="14" t="s">
        <v>31</v>
      </c>
      <c r="AX260" s="14" t="s">
        <v>69</v>
      </c>
      <c r="AY260" s="255" t="s">
        <v>161</v>
      </c>
    </row>
    <row r="261" s="13" customFormat="1">
      <c r="A261" s="13"/>
      <c r="B261" s="235"/>
      <c r="C261" s="236"/>
      <c r="D261" s="233" t="s">
        <v>178</v>
      </c>
      <c r="E261" s="237" t="s">
        <v>19</v>
      </c>
      <c r="F261" s="238" t="s">
        <v>77</v>
      </c>
      <c r="G261" s="236"/>
      <c r="H261" s="239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178</v>
      </c>
      <c r="AU261" s="245" t="s">
        <v>180</v>
      </c>
      <c r="AV261" s="13" t="s">
        <v>79</v>
      </c>
      <c r="AW261" s="13" t="s">
        <v>31</v>
      </c>
      <c r="AX261" s="13" t="s">
        <v>69</v>
      </c>
      <c r="AY261" s="245" t="s">
        <v>161</v>
      </c>
    </row>
    <row r="262" s="15" customFormat="1">
      <c r="A262" s="15"/>
      <c r="B262" s="256"/>
      <c r="C262" s="257"/>
      <c r="D262" s="233" t="s">
        <v>178</v>
      </c>
      <c r="E262" s="258" t="s">
        <v>19</v>
      </c>
      <c r="F262" s="259" t="s">
        <v>221</v>
      </c>
      <c r="G262" s="257"/>
      <c r="H262" s="260">
        <v>3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178</v>
      </c>
      <c r="AU262" s="266" t="s">
        <v>180</v>
      </c>
      <c r="AV262" s="15" t="s">
        <v>168</v>
      </c>
      <c r="AW262" s="15" t="s">
        <v>31</v>
      </c>
      <c r="AX262" s="15" t="s">
        <v>77</v>
      </c>
      <c r="AY262" s="266" t="s">
        <v>161</v>
      </c>
    </row>
    <row r="263" s="2" customFormat="1" ht="24.15" customHeight="1">
      <c r="A263" s="41"/>
      <c r="B263" s="42"/>
      <c r="C263" s="271" t="s">
        <v>391</v>
      </c>
      <c r="D263" s="271" t="s">
        <v>715</v>
      </c>
      <c r="E263" s="272" t="s">
        <v>3562</v>
      </c>
      <c r="F263" s="273" t="s">
        <v>3563</v>
      </c>
      <c r="G263" s="274" t="s">
        <v>3564</v>
      </c>
      <c r="H263" s="275">
        <v>3</v>
      </c>
      <c r="I263" s="276"/>
      <c r="J263" s="277">
        <f>ROUND(I263*H263,2)</f>
        <v>0</v>
      </c>
      <c r="K263" s="273" t="s">
        <v>19</v>
      </c>
      <c r="L263" s="278"/>
      <c r="M263" s="279" t="s">
        <v>19</v>
      </c>
      <c r="N263" s="280" t="s">
        <v>40</v>
      </c>
      <c r="O263" s="87"/>
      <c r="P263" s="224">
        <f>O263*H263</f>
        <v>0</v>
      </c>
      <c r="Q263" s="224">
        <v>0.00010000000000000001</v>
      </c>
      <c r="R263" s="224">
        <f>Q263*H263</f>
        <v>0.00030000000000000003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406</v>
      </c>
      <c r="AT263" s="226" t="s">
        <v>715</v>
      </c>
      <c r="AU263" s="226" t="s">
        <v>180</v>
      </c>
      <c r="AY263" s="20" t="s">
        <v>161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279</v>
      </c>
      <c r="BM263" s="226" t="s">
        <v>5389</v>
      </c>
    </row>
    <row r="264" s="14" customFormat="1">
      <c r="A264" s="14"/>
      <c r="B264" s="246"/>
      <c r="C264" s="247"/>
      <c r="D264" s="233" t="s">
        <v>178</v>
      </c>
      <c r="E264" s="248" t="s">
        <v>19</v>
      </c>
      <c r="F264" s="249" t="s">
        <v>3527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178</v>
      </c>
      <c r="AU264" s="255" t="s">
        <v>180</v>
      </c>
      <c r="AV264" s="14" t="s">
        <v>77</v>
      </c>
      <c r="AW264" s="14" t="s">
        <v>31</v>
      </c>
      <c r="AX264" s="14" t="s">
        <v>69</v>
      </c>
      <c r="AY264" s="255" t="s">
        <v>161</v>
      </c>
    </row>
    <row r="265" s="14" customFormat="1">
      <c r="A265" s="14"/>
      <c r="B265" s="246"/>
      <c r="C265" s="247"/>
      <c r="D265" s="233" t="s">
        <v>178</v>
      </c>
      <c r="E265" s="248" t="s">
        <v>19</v>
      </c>
      <c r="F265" s="249" t="s">
        <v>3554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178</v>
      </c>
      <c r="AU265" s="255" t="s">
        <v>180</v>
      </c>
      <c r="AV265" s="14" t="s">
        <v>77</v>
      </c>
      <c r="AW265" s="14" t="s">
        <v>31</v>
      </c>
      <c r="AX265" s="14" t="s">
        <v>69</v>
      </c>
      <c r="AY265" s="25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77</v>
      </c>
      <c r="G266" s="236"/>
      <c r="H266" s="239">
        <v>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180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4" customFormat="1">
      <c r="A267" s="14"/>
      <c r="B267" s="246"/>
      <c r="C267" s="247"/>
      <c r="D267" s="233" t="s">
        <v>178</v>
      </c>
      <c r="E267" s="248" t="s">
        <v>19</v>
      </c>
      <c r="F267" s="249" t="s">
        <v>3555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178</v>
      </c>
      <c r="AU267" s="255" t="s">
        <v>180</v>
      </c>
      <c r="AV267" s="14" t="s">
        <v>77</v>
      </c>
      <c r="AW267" s="14" t="s">
        <v>31</v>
      </c>
      <c r="AX267" s="14" t="s">
        <v>69</v>
      </c>
      <c r="AY267" s="255" t="s">
        <v>161</v>
      </c>
    </row>
    <row r="268" s="13" customFormat="1">
      <c r="A268" s="13"/>
      <c r="B268" s="235"/>
      <c r="C268" s="236"/>
      <c r="D268" s="233" t="s">
        <v>178</v>
      </c>
      <c r="E268" s="237" t="s">
        <v>19</v>
      </c>
      <c r="F268" s="238" t="s">
        <v>77</v>
      </c>
      <c r="G268" s="236"/>
      <c r="H268" s="239">
        <v>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178</v>
      </c>
      <c r="AU268" s="245" t="s">
        <v>180</v>
      </c>
      <c r="AV268" s="13" t="s">
        <v>79</v>
      </c>
      <c r="AW268" s="13" t="s">
        <v>31</v>
      </c>
      <c r="AX268" s="13" t="s">
        <v>69</v>
      </c>
      <c r="AY268" s="245" t="s">
        <v>161</v>
      </c>
    </row>
    <row r="269" s="14" customFormat="1">
      <c r="A269" s="14"/>
      <c r="B269" s="246"/>
      <c r="C269" s="247"/>
      <c r="D269" s="233" t="s">
        <v>178</v>
      </c>
      <c r="E269" s="248" t="s">
        <v>19</v>
      </c>
      <c r="F269" s="249" t="s">
        <v>3556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178</v>
      </c>
      <c r="AU269" s="255" t="s">
        <v>180</v>
      </c>
      <c r="AV269" s="14" t="s">
        <v>77</v>
      </c>
      <c r="AW269" s="14" t="s">
        <v>31</v>
      </c>
      <c r="AX269" s="14" t="s">
        <v>69</v>
      </c>
      <c r="AY269" s="255" t="s">
        <v>161</v>
      </c>
    </row>
    <row r="270" s="13" customFormat="1">
      <c r="A270" s="13"/>
      <c r="B270" s="235"/>
      <c r="C270" s="236"/>
      <c r="D270" s="233" t="s">
        <v>178</v>
      </c>
      <c r="E270" s="237" t="s">
        <v>19</v>
      </c>
      <c r="F270" s="238" t="s">
        <v>77</v>
      </c>
      <c r="G270" s="236"/>
      <c r="H270" s="239">
        <v>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178</v>
      </c>
      <c r="AU270" s="245" t="s">
        <v>180</v>
      </c>
      <c r="AV270" s="13" t="s">
        <v>79</v>
      </c>
      <c r="AW270" s="13" t="s">
        <v>31</v>
      </c>
      <c r="AX270" s="13" t="s">
        <v>69</v>
      </c>
      <c r="AY270" s="245" t="s">
        <v>161</v>
      </c>
    </row>
    <row r="271" s="15" customFormat="1">
      <c r="A271" s="15"/>
      <c r="B271" s="256"/>
      <c r="C271" s="257"/>
      <c r="D271" s="233" t="s">
        <v>178</v>
      </c>
      <c r="E271" s="258" t="s">
        <v>19</v>
      </c>
      <c r="F271" s="259" t="s">
        <v>221</v>
      </c>
      <c r="G271" s="257"/>
      <c r="H271" s="260">
        <v>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178</v>
      </c>
      <c r="AU271" s="266" t="s">
        <v>180</v>
      </c>
      <c r="AV271" s="15" t="s">
        <v>168</v>
      </c>
      <c r="AW271" s="15" t="s">
        <v>31</v>
      </c>
      <c r="AX271" s="15" t="s">
        <v>77</v>
      </c>
      <c r="AY271" s="266" t="s">
        <v>161</v>
      </c>
    </row>
    <row r="272" s="2" customFormat="1" ht="16.5" customHeight="1">
      <c r="A272" s="41"/>
      <c r="B272" s="42"/>
      <c r="C272" s="215" t="s">
        <v>397</v>
      </c>
      <c r="D272" s="215" t="s">
        <v>163</v>
      </c>
      <c r="E272" s="216" t="s">
        <v>3566</v>
      </c>
      <c r="F272" s="217" t="s">
        <v>3567</v>
      </c>
      <c r="G272" s="218" t="s">
        <v>387</v>
      </c>
      <c r="H272" s="219">
        <v>6</v>
      </c>
      <c r="I272" s="220"/>
      <c r="J272" s="221">
        <f>ROUND(I272*H272,2)</f>
        <v>0</v>
      </c>
      <c r="K272" s="217" t="s">
        <v>167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9.9850800000000003E-05</v>
      </c>
      <c r="R272" s="224">
        <f>Q272*H272</f>
        <v>0.00059910479999999999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279</v>
      </c>
      <c r="AT272" s="226" t="s">
        <v>163</v>
      </c>
      <c r="AU272" s="226" t="s">
        <v>180</v>
      </c>
      <c r="AY272" s="20" t="s">
        <v>161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279</v>
      </c>
      <c r="BM272" s="226" t="s">
        <v>5390</v>
      </c>
    </row>
    <row r="273" s="2" customFormat="1">
      <c r="A273" s="41"/>
      <c r="B273" s="42"/>
      <c r="C273" s="43"/>
      <c r="D273" s="228" t="s">
        <v>170</v>
      </c>
      <c r="E273" s="43"/>
      <c r="F273" s="229" t="s">
        <v>3569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170</v>
      </c>
      <c r="AU273" s="20" t="s">
        <v>180</v>
      </c>
    </row>
    <row r="274" s="2" customFormat="1" ht="37.8" customHeight="1">
      <c r="A274" s="41"/>
      <c r="B274" s="42"/>
      <c r="C274" s="271" t="s">
        <v>406</v>
      </c>
      <c r="D274" s="271" t="s">
        <v>715</v>
      </c>
      <c r="E274" s="272" t="s">
        <v>3570</v>
      </c>
      <c r="F274" s="273" t="s">
        <v>3571</v>
      </c>
      <c r="G274" s="274" t="s">
        <v>387</v>
      </c>
      <c r="H274" s="275">
        <v>6</v>
      </c>
      <c r="I274" s="276"/>
      <c r="J274" s="277">
        <f>ROUND(I274*H274,2)</f>
        <v>0</v>
      </c>
      <c r="K274" s="273" t="s">
        <v>19</v>
      </c>
      <c r="L274" s="278"/>
      <c r="M274" s="279" t="s">
        <v>19</v>
      </c>
      <c r="N274" s="280" t="s">
        <v>40</v>
      </c>
      <c r="O274" s="87"/>
      <c r="P274" s="224">
        <f>O274*H274</f>
        <v>0</v>
      </c>
      <c r="Q274" s="224">
        <v>0.00050000000000000001</v>
      </c>
      <c r="R274" s="224">
        <f>Q274*H274</f>
        <v>0.0030000000000000001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406</v>
      </c>
      <c r="AT274" s="226" t="s">
        <v>715</v>
      </c>
      <c r="AU274" s="226" t="s">
        <v>180</v>
      </c>
      <c r="AY274" s="20" t="s">
        <v>161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279</v>
      </c>
      <c r="BM274" s="226" t="s">
        <v>5391</v>
      </c>
    </row>
    <row r="275" s="14" customFormat="1">
      <c r="A275" s="14"/>
      <c r="B275" s="246"/>
      <c r="C275" s="247"/>
      <c r="D275" s="233" t="s">
        <v>178</v>
      </c>
      <c r="E275" s="248" t="s">
        <v>19</v>
      </c>
      <c r="F275" s="249" t="s">
        <v>3527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178</v>
      </c>
      <c r="AU275" s="255" t="s">
        <v>180</v>
      </c>
      <c r="AV275" s="14" t="s">
        <v>77</v>
      </c>
      <c r="AW275" s="14" t="s">
        <v>31</v>
      </c>
      <c r="AX275" s="14" t="s">
        <v>69</v>
      </c>
      <c r="AY275" s="255" t="s">
        <v>161</v>
      </c>
    </row>
    <row r="276" s="14" customFormat="1">
      <c r="A276" s="14"/>
      <c r="B276" s="246"/>
      <c r="C276" s="247"/>
      <c r="D276" s="233" t="s">
        <v>178</v>
      </c>
      <c r="E276" s="248" t="s">
        <v>19</v>
      </c>
      <c r="F276" s="249" t="s">
        <v>3555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178</v>
      </c>
      <c r="AU276" s="255" t="s">
        <v>180</v>
      </c>
      <c r="AV276" s="14" t="s">
        <v>77</v>
      </c>
      <c r="AW276" s="14" t="s">
        <v>31</v>
      </c>
      <c r="AX276" s="14" t="s">
        <v>69</v>
      </c>
      <c r="AY276" s="255" t="s">
        <v>161</v>
      </c>
    </row>
    <row r="277" s="13" customFormat="1">
      <c r="A277" s="13"/>
      <c r="B277" s="235"/>
      <c r="C277" s="236"/>
      <c r="D277" s="233" t="s">
        <v>178</v>
      </c>
      <c r="E277" s="237" t="s">
        <v>19</v>
      </c>
      <c r="F277" s="238" t="s">
        <v>79</v>
      </c>
      <c r="G277" s="236"/>
      <c r="H277" s="239">
        <v>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178</v>
      </c>
      <c r="AU277" s="245" t="s">
        <v>180</v>
      </c>
      <c r="AV277" s="13" t="s">
        <v>79</v>
      </c>
      <c r="AW277" s="13" t="s">
        <v>31</v>
      </c>
      <c r="AX277" s="13" t="s">
        <v>69</v>
      </c>
      <c r="AY277" s="245" t="s">
        <v>161</v>
      </c>
    </row>
    <row r="278" s="14" customFormat="1">
      <c r="A278" s="14"/>
      <c r="B278" s="246"/>
      <c r="C278" s="247"/>
      <c r="D278" s="233" t="s">
        <v>178</v>
      </c>
      <c r="E278" s="248" t="s">
        <v>19</v>
      </c>
      <c r="F278" s="249" t="s">
        <v>3556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178</v>
      </c>
      <c r="AU278" s="255" t="s">
        <v>180</v>
      </c>
      <c r="AV278" s="14" t="s">
        <v>77</v>
      </c>
      <c r="AW278" s="14" t="s">
        <v>31</v>
      </c>
      <c r="AX278" s="14" t="s">
        <v>69</v>
      </c>
      <c r="AY278" s="255" t="s">
        <v>161</v>
      </c>
    </row>
    <row r="279" s="13" customFormat="1">
      <c r="A279" s="13"/>
      <c r="B279" s="235"/>
      <c r="C279" s="236"/>
      <c r="D279" s="233" t="s">
        <v>178</v>
      </c>
      <c r="E279" s="237" t="s">
        <v>19</v>
      </c>
      <c r="F279" s="238" t="s">
        <v>79</v>
      </c>
      <c r="G279" s="236"/>
      <c r="H279" s="239">
        <v>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178</v>
      </c>
      <c r="AU279" s="245" t="s">
        <v>180</v>
      </c>
      <c r="AV279" s="13" t="s">
        <v>79</v>
      </c>
      <c r="AW279" s="13" t="s">
        <v>31</v>
      </c>
      <c r="AX279" s="13" t="s">
        <v>69</v>
      </c>
      <c r="AY279" s="245" t="s">
        <v>161</v>
      </c>
    </row>
    <row r="280" s="14" customFormat="1">
      <c r="A280" s="14"/>
      <c r="B280" s="246"/>
      <c r="C280" s="247"/>
      <c r="D280" s="233" t="s">
        <v>178</v>
      </c>
      <c r="E280" s="248" t="s">
        <v>19</v>
      </c>
      <c r="F280" s="249" t="s">
        <v>3560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178</v>
      </c>
      <c r="AU280" s="255" t="s">
        <v>180</v>
      </c>
      <c r="AV280" s="14" t="s">
        <v>77</v>
      </c>
      <c r="AW280" s="14" t="s">
        <v>31</v>
      </c>
      <c r="AX280" s="14" t="s">
        <v>69</v>
      </c>
      <c r="AY280" s="255" t="s">
        <v>161</v>
      </c>
    </row>
    <row r="281" s="13" customFormat="1">
      <c r="A281" s="13"/>
      <c r="B281" s="235"/>
      <c r="C281" s="236"/>
      <c r="D281" s="233" t="s">
        <v>178</v>
      </c>
      <c r="E281" s="237" t="s">
        <v>19</v>
      </c>
      <c r="F281" s="238" t="s">
        <v>79</v>
      </c>
      <c r="G281" s="236"/>
      <c r="H281" s="239">
        <v>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178</v>
      </c>
      <c r="AU281" s="245" t="s">
        <v>180</v>
      </c>
      <c r="AV281" s="13" t="s">
        <v>79</v>
      </c>
      <c r="AW281" s="13" t="s">
        <v>31</v>
      </c>
      <c r="AX281" s="13" t="s">
        <v>69</v>
      </c>
      <c r="AY281" s="245" t="s">
        <v>161</v>
      </c>
    </row>
    <row r="282" s="15" customFormat="1">
      <c r="A282" s="15"/>
      <c r="B282" s="256"/>
      <c r="C282" s="257"/>
      <c r="D282" s="233" t="s">
        <v>178</v>
      </c>
      <c r="E282" s="258" t="s">
        <v>19</v>
      </c>
      <c r="F282" s="259" t="s">
        <v>221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178</v>
      </c>
      <c r="AU282" s="266" t="s">
        <v>180</v>
      </c>
      <c r="AV282" s="15" t="s">
        <v>168</v>
      </c>
      <c r="AW282" s="15" t="s">
        <v>31</v>
      </c>
      <c r="AX282" s="15" t="s">
        <v>77</v>
      </c>
      <c r="AY282" s="266" t="s">
        <v>161</v>
      </c>
    </row>
    <row r="283" s="2" customFormat="1" ht="24.15" customHeight="1">
      <c r="A283" s="41"/>
      <c r="B283" s="42"/>
      <c r="C283" s="271" t="s">
        <v>412</v>
      </c>
      <c r="D283" s="271" t="s">
        <v>715</v>
      </c>
      <c r="E283" s="272" t="s">
        <v>3575</v>
      </c>
      <c r="F283" s="273" t="s">
        <v>3576</v>
      </c>
      <c r="G283" s="274" t="s">
        <v>387</v>
      </c>
      <c r="H283" s="275">
        <v>6</v>
      </c>
      <c r="I283" s="276"/>
      <c r="J283" s="277">
        <f>ROUND(I283*H283,2)</f>
        <v>0</v>
      </c>
      <c r="K283" s="273" t="s">
        <v>19</v>
      </c>
      <c r="L283" s="278"/>
      <c r="M283" s="279" t="s">
        <v>19</v>
      </c>
      <c r="N283" s="280" t="s">
        <v>40</v>
      </c>
      <c r="O283" s="87"/>
      <c r="P283" s="224">
        <f>O283*H283</f>
        <v>0</v>
      </c>
      <c r="Q283" s="224">
        <v>0.00050000000000000001</v>
      </c>
      <c r="R283" s="224">
        <f>Q283*H283</f>
        <v>0.0030000000000000001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406</v>
      </c>
      <c r="AT283" s="226" t="s">
        <v>715</v>
      </c>
      <c r="AU283" s="226" t="s">
        <v>180</v>
      </c>
      <c r="AY283" s="20" t="s">
        <v>161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279</v>
      </c>
      <c r="BM283" s="226" t="s">
        <v>5392</v>
      </c>
    </row>
    <row r="284" s="14" customFormat="1">
      <c r="A284" s="14"/>
      <c r="B284" s="246"/>
      <c r="C284" s="247"/>
      <c r="D284" s="233" t="s">
        <v>178</v>
      </c>
      <c r="E284" s="248" t="s">
        <v>19</v>
      </c>
      <c r="F284" s="249" t="s">
        <v>3527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178</v>
      </c>
      <c r="AU284" s="255" t="s">
        <v>180</v>
      </c>
      <c r="AV284" s="14" t="s">
        <v>77</v>
      </c>
      <c r="AW284" s="14" t="s">
        <v>31</v>
      </c>
      <c r="AX284" s="14" t="s">
        <v>69</v>
      </c>
      <c r="AY284" s="255" t="s">
        <v>161</v>
      </c>
    </row>
    <row r="285" s="14" customFormat="1">
      <c r="A285" s="14"/>
      <c r="B285" s="246"/>
      <c r="C285" s="247"/>
      <c r="D285" s="233" t="s">
        <v>178</v>
      </c>
      <c r="E285" s="248" t="s">
        <v>19</v>
      </c>
      <c r="F285" s="249" t="s">
        <v>3555</v>
      </c>
      <c r="G285" s="247"/>
      <c r="H285" s="248" t="s">
        <v>19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178</v>
      </c>
      <c r="AU285" s="255" t="s">
        <v>180</v>
      </c>
      <c r="AV285" s="14" t="s">
        <v>77</v>
      </c>
      <c r="AW285" s="14" t="s">
        <v>31</v>
      </c>
      <c r="AX285" s="14" t="s">
        <v>69</v>
      </c>
      <c r="AY285" s="255" t="s">
        <v>161</v>
      </c>
    </row>
    <row r="286" s="13" customFormat="1">
      <c r="A286" s="13"/>
      <c r="B286" s="235"/>
      <c r="C286" s="236"/>
      <c r="D286" s="233" t="s">
        <v>178</v>
      </c>
      <c r="E286" s="237" t="s">
        <v>19</v>
      </c>
      <c r="F286" s="238" t="s">
        <v>79</v>
      </c>
      <c r="G286" s="236"/>
      <c r="H286" s="239">
        <v>2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178</v>
      </c>
      <c r="AU286" s="245" t="s">
        <v>180</v>
      </c>
      <c r="AV286" s="13" t="s">
        <v>79</v>
      </c>
      <c r="AW286" s="13" t="s">
        <v>31</v>
      </c>
      <c r="AX286" s="13" t="s">
        <v>69</v>
      </c>
      <c r="AY286" s="245" t="s">
        <v>161</v>
      </c>
    </row>
    <row r="287" s="14" customFormat="1">
      <c r="A287" s="14"/>
      <c r="B287" s="246"/>
      <c r="C287" s="247"/>
      <c r="D287" s="233" t="s">
        <v>178</v>
      </c>
      <c r="E287" s="248" t="s">
        <v>19</v>
      </c>
      <c r="F287" s="249" t="s">
        <v>3556</v>
      </c>
      <c r="G287" s="247"/>
      <c r="H287" s="248" t="s">
        <v>19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178</v>
      </c>
      <c r="AU287" s="255" t="s">
        <v>180</v>
      </c>
      <c r="AV287" s="14" t="s">
        <v>77</v>
      </c>
      <c r="AW287" s="14" t="s">
        <v>31</v>
      </c>
      <c r="AX287" s="14" t="s">
        <v>69</v>
      </c>
      <c r="AY287" s="255" t="s">
        <v>161</v>
      </c>
    </row>
    <row r="288" s="13" customFormat="1">
      <c r="A288" s="13"/>
      <c r="B288" s="235"/>
      <c r="C288" s="236"/>
      <c r="D288" s="233" t="s">
        <v>178</v>
      </c>
      <c r="E288" s="237" t="s">
        <v>19</v>
      </c>
      <c r="F288" s="238" t="s">
        <v>79</v>
      </c>
      <c r="G288" s="236"/>
      <c r="H288" s="239">
        <v>2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178</v>
      </c>
      <c r="AU288" s="245" t="s">
        <v>180</v>
      </c>
      <c r="AV288" s="13" t="s">
        <v>79</v>
      </c>
      <c r="AW288" s="13" t="s">
        <v>31</v>
      </c>
      <c r="AX288" s="13" t="s">
        <v>69</v>
      </c>
      <c r="AY288" s="245" t="s">
        <v>161</v>
      </c>
    </row>
    <row r="289" s="14" customFormat="1">
      <c r="A289" s="14"/>
      <c r="B289" s="246"/>
      <c r="C289" s="247"/>
      <c r="D289" s="233" t="s">
        <v>178</v>
      </c>
      <c r="E289" s="248" t="s">
        <v>19</v>
      </c>
      <c r="F289" s="249" t="s">
        <v>3560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178</v>
      </c>
      <c r="AU289" s="255" t="s">
        <v>180</v>
      </c>
      <c r="AV289" s="14" t="s">
        <v>77</v>
      </c>
      <c r="AW289" s="14" t="s">
        <v>31</v>
      </c>
      <c r="AX289" s="14" t="s">
        <v>69</v>
      </c>
      <c r="AY289" s="255" t="s">
        <v>161</v>
      </c>
    </row>
    <row r="290" s="13" customFormat="1">
      <c r="A290" s="13"/>
      <c r="B290" s="235"/>
      <c r="C290" s="236"/>
      <c r="D290" s="233" t="s">
        <v>178</v>
      </c>
      <c r="E290" s="237" t="s">
        <v>19</v>
      </c>
      <c r="F290" s="238" t="s">
        <v>79</v>
      </c>
      <c r="G290" s="236"/>
      <c r="H290" s="239">
        <v>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178</v>
      </c>
      <c r="AU290" s="245" t="s">
        <v>180</v>
      </c>
      <c r="AV290" s="13" t="s">
        <v>79</v>
      </c>
      <c r="AW290" s="13" t="s">
        <v>31</v>
      </c>
      <c r="AX290" s="13" t="s">
        <v>69</v>
      </c>
      <c r="AY290" s="245" t="s">
        <v>161</v>
      </c>
    </row>
    <row r="291" s="15" customFormat="1">
      <c r="A291" s="15"/>
      <c r="B291" s="256"/>
      <c r="C291" s="257"/>
      <c r="D291" s="233" t="s">
        <v>178</v>
      </c>
      <c r="E291" s="258" t="s">
        <v>19</v>
      </c>
      <c r="F291" s="259" t="s">
        <v>221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178</v>
      </c>
      <c r="AU291" s="266" t="s">
        <v>180</v>
      </c>
      <c r="AV291" s="15" t="s">
        <v>168</v>
      </c>
      <c r="AW291" s="15" t="s">
        <v>31</v>
      </c>
      <c r="AX291" s="15" t="s">
        <v>77</v>
      </c>
      <c r="AY291" s="266" t="s">
        <v>161</v>
      </c>
    </row>
    <row r="292" s="2" customFormat="1" ht="21.75" customHeight="1">
      <c r="A292" s="41"/>
      <c r="B292" s="42"/>
      <c r="C292" s="215" t="s">
        <v>421</v>
      </c>
      <c r="D292" s="215" t="s">
        <v>163</v>
      </c>
      <c r="E292" s="216" t="s">
        <v>3593</v>
      </c>
      <c r="F292" s="217" t="s">
        <v>3594</v>
      </c>
      <c r="G292" s="218" t="s">
        <v>387</v>
      </c>
      <c r="H292" s="219">
        <v>4</v>
      </c>
      <c r="I292" s="220"/>
      <c r="J292" s="221">
        <f>ROUND(I292*H292,2)</f>
        <v>0</v>
      </c>
      <c r="K292" s="217" t="s">
        <v>167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0.00038999999999999999</v>
      </c>
      <c r="R292" s="224">
        <f>Q292*H292</f>
        <v>0.00156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279</v>
      </c>
      <c r="AT292" s="226" t="s">
        <v>163</v>
      </c>
      <c r="AU292" s="226" t="s">
        <v>180</v>
      </c>
      <c r="AY292" s="20" t="s">
        <v>161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279</v>
      </c>
      <c r="BM292" s="226" t="s">
        <v>5393</v>
      </c>
    </row>
    <row r="293" s="2" customFormat="1">
      <c r="A293" s="41"/>
      <c r="B293" s="42"/>
      <c r="C293" s="43"/>
      <c r="D293" s="228" t="s">
        <v>170</v>
      </c>
      <c r="E293" s="43"/>
      <c r="F293" s="229" t="s">
        <v>3596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170</v>
      </c>
      <c r="AU293" s="20" t="s">
        <v>180</v>
      </c>
    </row>
    <row r="294" s="14" customFormat="1">
      <c r="A294" s="14"/>
      <c r="B294" s="246"/>
      <c r="C294" s="247"/>
      <c r="D294" s="233" t="s">
        <v>178</v>
      </c>
      <c r="E294" s="248" t="s">
        <v>19</v>
      </c>
      <c r="F294" s="249" t="s">
        <v>3527</v>
      </c>
      <c r="G294" s="247"/>
      <c r="H294" s="248" t="s">
        <v>19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178</v>
      </c>
      <c r="AU294" s="255" t="s">
        <v>180</v>
      </c>
      <c r="AV294" s="14" t="s">
        <v>77</v>
      </c>
      <c r="AW294" s="14" t="s">
        <v>31</v>
      </c>
      <c r="AX294" s="14" t="s">
        <v>69</v>
      </c>
      <c r="AY294" s="255" t="s">
        <v>161</v>
      </c>
    </row>
    <row r="295" s="14" customFormat="1">
      <c r="A295" s="14"/>
      <c r="B295" s="246"/>
      <c r="C295" s="247"/>
      <c r="D295" s="233" t="s">
        <v>178</v>
      </c>
      <c r="E295" s="248" t="s">
        <v>19</v>
      </c>
      <c r="F295" s="249" t="s">
        <v>3506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178</v>
      </c>
      <c r="AU295" s="255" t="s">
        <v>180</v>
      </c>
      <c r="AV295" s="14" t="s">
        <v>77</v>
      </c>
      <c r="AW295" s="14" t="s">
        <v>31</v>
      </c>
      <c r="AX295" s="14" t="s">
        <v>69</v>
      </c>
      <c r="AY295" s="255" t="s">
        <v>161</v>
      </c>
    </row>
    <row r="296" s="13" customFormat="1">
      <c r="A296" s="13"/>
      <c r="B296" s="235"/>
      <c r="C296" s="236"/>
      <c r="D296" s="233" t="s">
        <v>178</v>
      </c>
      <c r="E296" s="237" t="s">
        <v>19</v>
      </c>
      <c r="F296" s="238" t="s">
        <v>77</v>
      </c>
      <c r="G296" s="236"/>
      <c r="H296" s="239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178</v>
      </c>
      <c r="AU296" s="245" t="s">
        <v>180</v>
      </c>
      <c r="AV296" s="13" t="s">
        <v>79</v>
      </c>
      <c r="AW296" s="13" t="s">
        <v>31</v>
      </c>
      <c r="AX296" s="13" t="s">
        <v>69</v>
      </c>
      <c r="AY296" s="245" t="s">
        <v>161</v>
      </c>
    </row>
    <row r="297" s="14" customFormat="1">
      <c r="A297" s="14"/>
      <c r="B297" s="246"/>
      <c r="C297" s="247"/>
      <c r="D297" s="233" t="s">
        <v>178</v>
      </c>
      <c r="E297" s="248" t="s">
        <v>19</v>
      </c>
      <c r="F297" s="249" t="s">
        <v>3508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178</v>
      </c>
      <c r="AU297" s="255" t="s">
        <v>180</v>
      </c>
      <c r="AV297" s="14" t="s">
        <v>77</v>
      </c>
      <c r="AW297" s="14" t="s">
        <v>31</v>
      </c>
      <c r="AX297" s="14" t="s">
        <v>69</v>
      </c>
      <c r="AY297" s="255" t="s">
        <v>161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77</v>
      </c>
      <c r="G298" s="236"/>
      <c r="H298" s="239">
        <v>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180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4" customFormat="1">
      <c r="A299" s="14"/>
      <c r="B299" s="246"/>
      <c r="C299" s="247"/>
      <c r="D299" s="233" t="s">
        <v>178</v>
      </c>
      <c r="E299" s="248" t="s">
        <v>19</v>
      </c>
      <c r="F299" s="249" t="s">
        <v>3509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178</v>
      </c>
      <c r="AU299" s="255" t="s">
        <v>180</v>
      </c>
      <c r="AV299" s="14" t="s">
        <v>77</v>
      </c>
      <c r="AW299" s="14" t="s">
        <v>31</v>
      </c>
      <c r="AX299" s="14" t="s">
        <v>69</v>
      </c>
      <c r="AY299" s="25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77</v>
      </c>
      <c r="G300" s="236"/>
      <c r="H300" s="239">
        <v>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180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4" customFormat="1">
      <c r="A301" s="14"/>
      <c r="B301" s="246"/>
      <c r="C301" s="247"/>
      <c r="D301" s="233" t="s">
        <v>178</v>
      </c>
      <c r="E301" s="248" t="s">
        <v>19</v>
      </c>
      <c r="F301" s="249" t="s">
        <v>3511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178</v>
      </c>
      <c r="AU301" s="255" t="s">
        <v>180</v>
      </c>
      <c r="AV301" s="14" t="s">
        <v>77</v>
      </c>
      <c r="AW301" s="14" t="s">
        <v>31</v>
      </c>
      <c r="AX301" s="14" t="s">
        <v>69</v>
      </c>
      <c r="AY301" s="25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77</v>
      </c>
      <c r="G302" s="236"/>
      <c r="H302" s="239">
        <v>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180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6" customFormat="1">
      <c r="A303" s="16"/>
      <c r="B303" s="281"/>
      <c r="C303" s="282"/>
      <c r="D303" s="233" t="s">
        <v>178</v>
      </c>
      <c r="E303" s="283" t="s">
        <v>19</v>
      </c>
      <c r="F303" s="284" t="s">
        <v>2225</v>
      </c>
      <c r="G303" s="282"/>
      <c r="H303" s="285">
        <v>4</v>
      </c>
      <c r="I303" s="286"/>
      <c r="J303" s="282"/>
      <c r="K303" s="282"/>
      <c r="L303" s="287"/>
      <c r="M303" s="288"/>
      <c r="N303" s="289"/>
      <c r="O303" s="289"/>
      <c r="P303" s="289"/>
      <c r="Q303" s="289"/>
      <c r="R303" s="289"/>
      <c r="S303" s="289"/>
      <c r="T303" s="290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1" t="s">
        <v>178</v>
      </c>
      <c r="AU303" s="291" t="s">
        <v>180</v>
      </c>
      <c r="AV303" s="16" t="s">
        <v>180</v>
      </c>
      <c r="AW303" s="16" t="s">
        <v>31</v>
      </c>
      <c r="AX303" s="16" t="s">
        <v>69</v>
      </c>
      <c r="AY303" s="291" t="s">
        <v>161</v>
      </c>
    </row>
    <row r="304" s="15" customFormat="1">
      <c r="A304" s="15"/>
      <c r="B304" s="256"/>
      <c r="C304" s="257"/>
      <c r="D304" s="233" t="s">
        <v>178</v>
      </c>
      <c r="E304" s="258" t="s">
        <v>19</v>
      </c>
      <c r="F304" s="259" t="s">
        <v>221</v>
      </c>
      <c r="G304" s="257"/>
      <c r="H304" s="260">
        <v>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178</v>
      </c>
      <c r="AU304" s="266" t="s">
        <v>180</v>
      </c>
      <c r="AV304" s="15" t="s">
        <v>168</v>
      </c>
      <c r="AW304" s="15" t="s">
        <v>31</v>
      </c>
      <c r="AX304" s="15" t="s">
        <v>77</v>
      </c>
      <c r="AY304" s="266" t="s">
        <v>161</v>
      </c>
    </row>
    <row r="305" s="2" customFormat="1" ht="16.5" customHeight="1">
      <c r="A305" s="41"/>
      <c r="B305" s="42"/>
      <c r="C305" s="215" t="s">
        <v>427</v>
      </c>
      <c r="D305" s="215" t="s">
        <v>163</v>
      </c>
      <c r="E305" s="216" t="s">
        <v>3612</v>
      </c>
      <c r="F305" s="217" t="s">
        <v>3613</v>
      </c>
      <c r="G305" s="218" t="s">
        <v>387</v>
      </c>
      <c r="H305" s="219">
        <v>7</v>
      </c>
      <c r="I305" s="220"/>
      <c r="J305" s="221">
        <f>ROUND(I305*H305,2)</f>
        <v>0</v>
      </c>
      <c r="K305" s="217" t="s">
        <v>167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279</v>
      </c>
      <c r="AT305" s="226" t="s">
        <v>163</v>
      </c>
      <c r="AU305" s="226" t="s">
        <v>180</v>
      </c>
      <c r="AY305" s="20" t="s">
        <v>161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279</v>
      </c>
      <c r="BM305" s="226" t="s">
        <v>5394</v>
      </c>
    </row>
    <row r="306" s="2" customFormat="1">
      <c r="A306" s="41"/>
      <c r="B306" s="42"/>
      <c r="C306" s="43"/>
      <c r="D306" s="228" t="s">
        <v>170</v>
      </c>
      <c r="E306" s="43"/>
      <c r="F306" s="229" t="s">
        <v>3615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170</v>
      </c>
      <c r="AU306" s="20" t="s">
        <v>180</v>
      </c>
    </row>
    <row r="307" s="2" customFormat="1" ht="16.5" customHeight="1">
      <c r="A307" s="41"/>
      <c r="B307" s="42"/>
      <c r="C307" s="271" t="s">
        <v>433</v>
      </c>
      <c r="D307" s="271" t="s">
        <v>715</v>
      </c>
      <c r="E307" s="272" t="s">
        <v>3616</v>
      </c>
      <c r="F307" s="273" t="s">
        <v>3617</v>
      </c>
      <c r="G307" s="274" t="s">
        <v>387</v>
      </c>
      <c r="H307" s="275">
        <v>7</v>
      </c>
      <c r="I307" s="276"/>
      <c r="J307" s="277">
        <f>ROUND(I307*H307,2)</f>
        <v>0</v>
      </c>
      <c r="K307" s="273" t="s">
        <v>167</v>
      </c>
      <c r="L307" s="278"/>
      <c r="M307" s="279" t="s">
        <v>19</v>
      </c>
      <c r="N307" s="280" t="s">
        <v>40</v>
      </c>
      <c r="O307" s="87"/>
      <c r="P307" s="224">
        <f>O307*H307</f>
        <v>0</v>
      </c>
      <c r="Q307" s="224">
        <v>0.00013999999999999999</v>
      </c>
      <c r="R307" s="224">
        <f>Q307*H307</f>
        <v>0.00097999999999999997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406</v>
      </c>
      <c r="AT307" s="226" t="s">
        <v>715</v>
      </c>
      <c r="AU307" s="226" t="s">
        <v>180</v>
      </c>
      <c r="AY307" s="20" t="s">
        <v>161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279</v>
      </c>
      <c r="BM307" s="226" t="s">
        <v>5395</v>
      </c>
    </row>
    <row r="308" s="14" customFormat="1">
      <c r="A308" s="14"/>
      <c r="B308" s="246"/>
      <c r="C308" s="247"/>
      <c r="D308" s="233" t="s">
        <v>178</v>
      </c>
      <c r="E308" s="248" t="s">
        <v>19</v>
      </c>
      <c r="F308" s="249" t="s">
        <v>3527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178</v>
      </c>
      <c r="AU308" s="255" t="s">
        <v>180</v>
      </c>
      <c r="AV308" s="14" t="s">
        <v>77</v>
      </c>
      <c r="AW308" s="14" t="s">
        <v>31</v>
      </c>
      <c r="AX308" s="14" t="s">
        <v>69</v>
      </c>
      <c r="AY308" s="255" t="s">
        <v>161</v>
      </c>
    </row>
    <row r="309" s="14" customFormat="1">
      <c r="A309" s="14"/>
      <c r="B309" s="246"/>
      <c r="C309" s="247"/>
      <c r="D309" s="233" t="s">
        <v>178</v>
      </c>
      <c r="E309" s="248" t="s">
        <v>19</v>
      </c>
      <c r="F309" s="249" t="s">
        <v>3506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178</v>
      </c>
      <c r="AU309" s="255" t="s">
        <v>180</v>
      </c>
      <c r="AV309" s="14" t="s">
        <v>77</v>
      </c>
      <c r="AW309" s="14" t="s">
        <v>31</v>
      </c>
      <c r="AX309" s="14" t="s">
        <v>69</v>
      </c>
      <c r="AY309" s="255" t="s">
        <v>161</v>
      </c>
    </row>
    <row r="310" s="13" customFormat="1">
      <c r="A310" s="13"/>
      <c r="B310" s="235"/>
      <c r="C310" s="236"/>
      <c r="D310" s="233" t="s">
        <v>178</v>
      </c>
      <c r="E310" s="237" t="s">
        <v>19</v>
      </c>
      <c r="F310" s="238" t="s">
        <v>77</v>
      </c>
      <c r="G310" s="236"/>
      <c r="H310" s="239">
        <v>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178</v>
      </c>
      <c r="AU310" s="245" t="s">
        <v>180</v>
      </c>
      <c r="AV310" s="13" t="s">
        <v>79</v>
      </c>
      <c r="AW310" s="13" t="s">
        <v>31</v>
      </c>
      <c r="AX310" s="13" t="s">
        <v>69</v>
      </c>
      <c r="AY310" s="245" t="s">
        <v>161</v>
      </c>
    </row>
    <row r="311" s="14" customFormat="1">
      <c r="A311" s="14"/>
      <c r="B311" s="246"/>
      <c r="C311" s="247"/>
      <c r="D311" s="233" t="s">
        <v>178</v>
      </c>
      <c r="E311" s="248" t="s">
        <v>19</v>
      </c>
      <c r="F311" s="249" t="s">
        <v>3555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178</v>
      </c>
      <c r="AU311" s="255" t="s">
        <v>180</v>
      </c>
      <c r="AV311" s="14" t="s">
        <v>77</v>
      </c>
      <c r="AW311" s="14" t="s">
        <v>31</v>
      </c>
      <c r="AX311" s="14" t="s">
        <v>69</v>
      </c>
      <c r="AY311" s="255" t="s">
        <v>161</v>
      </c>
    </row>
    <row r="312" s="13" customFormat="1">
      <c r="A312" s="13"/>
      <c r="B312" s="235"/>
      <c r="C312" s="236"/>
      <c r="D312" s="233" t="s">
        <v>178</v>
      </c>
      <c r="E312" s="237" t="s">
        <v>19</v>
      </c>
      <c r="F312" s="238" t="s">
        <v>77</v>
      </c>
      <c r="G312" s="236"/>
      <c r="H312" s="239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178</v>
      </c>
      <c r="AU312" s="245" t="s">
        <v>180</v>
      </c>
      <c r="AV312" s="13" t="s">
        <v>79</v>
      </c>
      <c r="AW312" s="13" t="s">
        <v>31</v>
      </c>
      <c r="AX312" s="13" t="s">
        <v>69</v>
      </c>
      <c r="AY312" s="245" t="s">
        <v>161</v>
      </c>
    </row>
    <row r="313" s="14" customFormat="1">
      <c r="A313" s="14"/>
      <c r="B313" s="246"/>
      <c r="C313" s="247"/>
      <c r="D313" s="233" t="s">
        <v>178</v>
      </c>
      <c r="E313" s="248" t="s">
        <v>19</v>
      </c>
      <c r="F313" s="249" t="s">
        <v>3508</v>
      </c>
      <c r="G313" s="247"/>
      <c r="H313" s="248" t="s">
        <v>19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178</v>
      </c>
      <c r="AU313" s="255" t="s">
        <v>180</v>
      </c>
      <c r="AV313" s="14" t="s">
        <v>77</v>
      </c>
      <c r="AW313" s="14" t="s">
        <v>31</v>
      </c>
      <c r="AX313" s="14" t="s">
        <v>69</v>
      </c>
      <c r="AY313" s="255" t="s">
        <v>161</v>
      </c>
    </row>
    <row r="314" s="13" customFormat="1">
      <c r="A314" s="13"/>
      <c r="B314" s="235"/>
      <c r="C314" s="236"/>
      <c r="D314" s="233" t="s">
        <v>178</v>
      </c>
      <c r="E314" s="237" t="s">
        <v>19</v>
      </c>
      <c r="F314" s="238" t="s">
        <v>77</v>
      </c>
      <c r="G314" s="236"/>
      <c r="H314" s="239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178</v>
      </c>
      <c r="AU314" s="245" t="s">
        <v>180</v>
      </c>
      <c r="AV314" s="13" t="s">
        <v>79</v>
      </c>
      <c r="AW314" s="13" t="s">
        <v>31</v>
      </c>
      <c r="AX314" s="13" t="s">
        <v>69</v>
      </c>
      <c r="AY314" s="245" t="s">
        <v>161</v>
      </c>
    </row>
    <row r="315" s="14" customFormat="1">
      <c r="A315" s="14"/>
      <c r="B315" s="246"/>
      <c r="C315" s="247"/>
      <c r="D315" s="233" t="s">
        <v>178</v>
      </c>
      <c r="E315" s="248" t="s">
        <v>19</v>
      </c>
      <c r="F315" s="249" t="s">
        <v>3509</v>
      </c>
      <c r="G315" s="247"/>
      <c r="H315" s="248" t="s">
        <v>19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178</v>
      </c>
      <c r="AU315" s="255" t="s">
        <v>180</v>
      </c>
      <c r="AV315" s="14" t="s">
        <v>77</v>
      </c>
      <c r="AW315" s="14" t="s">
        <v>31</v>
      </c>
      <c r="AX315" s="14" t="s">
        <v>69</v>
      </c>
      <c r="AY315" s="255" t="s">
        <v>161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77</v>
      </c>
      <c r="G316" s="236"/>
      <c r="H316" s="239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180</v>
      </c>
      <c r="AV316" s="13" t="s">
        <v>79</v>
      </c>
      <c r="AW316" s="13" t="s">
        <v>31</v>
      </c>
      <c r="AX316" s="13" t="s">
        <v>69</v>
      </c>
      <c r="AY316" s="245" t="s">
        <v>161</v>
      </c>
    </row>
    <row r="317" s="14" customFormat="1">
      <c r="A317" s="14"/>
      <c r="B317" s="246"/>
      <c r="C317" s="247"/>
      <c r="D317" s="233" t="s">
        <v>178</v>
      </c>
      <c r="E317" s="248" t="s">
        <v>19</v>
      </c>
      <c r="F317" s="249" t="s">
        <v>3556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178</v>
      </c>
      <c r="AU317" s="255" t="s">
        <v>180</v>
      </c>
      <c r="AV317" s="14" t="s">
        <v>77</v>
      </c>
      <c r="AW317" s="14" t="s">
        <v>31</v>
      </c>
      <c r="AX317" s="14" t="s">
        <v>69</v>
      </c>
      <c r="AY317" s="255" t="s">
        <v>161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77</v>
      </c>
      <c r="G318" s="236"/>
      <c r="H318" s="239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180</v>
      </c>
      <c r="AV318" s="13" t="s">
        <v>79</v>
      </c>
      <c r="AW318" s="13" t="s">
        <v>31</v>
      </c>
      <c r="AX318" s="13" t="s">
        <v>69</v>
      </c>
      <c r="AY318" s="245" t="s">
        <v>161</v>
      </c>
    </row>
    <row r="319" s="14" customFormat="1">
      <c r="A319" s="14"/>
      <c r="B319" s="246"/>
      <c r="C319" s="247"/>
      <c r="D319" s="233" t="s">
        <v>178</v>
      </c>
      <c r="E319" s="248" t="s">
        <v>19</v>
      </c>
      <c r="F319" s="249" t="s">
        <v>3511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178</v>
      </c>
      <c r="AU319" s="255" t="s">
        <v>180</v>
      </c>
      <c r="AV319" s="14" t="s">
        <v>77</v>
      </c>
      <c r="AW319" s="14" t="s">
        <v>31</v>
      </c>
      <c r="AX319" s="14" t="s">
        <v>69</v>
      </c>
      <c r="AY319" s="255" t="s">
        <v>161</v>
      </c>
    </row>
    <row r="320" s="13" customFormat="1">
      <c r="A320" s="13"/>
      <c r="B320" s="235"/>
      <c r="C320" s="236"/>
      <c r="D320" s="233" t="s">
        <v>178</v>
      </c>
      <c r="E320" s="237" t="s">
        <v>19</v>
      </c>
      <c r="F320" s="238" t="s">
        <v>77</v>
      </c>
      <c r="G320" s="236"/>
      <c r="H320" s="239">
        <v>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178</v>
      </c>
      <c r="AU320" s="245" t="s">
        <v>180</v>
      </c>
      <c r="AV320" s="13" t="s">
        <v>79</v>
      </c>
      <c r="AW320" s="13" t="s">
        <v>31</v>
      </c>
      <c r="AX320" s="13" t="s">
        <v>69</v>
      </c>
      <c r="AY320" s="245" t="s">
        <v>161</v>
      </c>
    </row>
    <row r="321" s="14" customFormat="1">
      <c r="A321" s="14"/>
      <c r="B321" s="246"/>
      <c r="C321" s="247"/>
      <c r="D321" s="233" t="s">
        <v>178</v>
      </c>
      <c r="E321" s="248" t="s">
        <v>19</v>
      </c>
      <c r="F321" s="249" t="s">
        <v>3560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178</v>
      </c>
      <c r="AU321" s="255" t="s">
        <v>180</v>
      </c>
      <c r="AV321" s="14" t="s">
        <v>77</v>
      </c>
      <c r="AW321" s="14" t="s">
        <v>31</v>
      </c>
      <c r="AX321" s="14" t="s">
        <v>69</v>
      </c>
      <c r="AY321" s="255" t="s">
        <v>161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77</v>
      </c>
      <c r="G322" s="236"/>
      <c r="H322" s="239">
        <v>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180</v>
      </c>
      <c r="AV322" s="13" t="s">
        <v>79</v>
      </c>
      <c r="AW322" s="13" t="s">
        <v>31</v>
      </c>
      <c r="AX322" s="13" t="s">
        <v>69</v>
      </c>
      <c r="AY322" s="245" t="s">
        <v>161</v>
      </c>
    </row>
    <row r="323" s="16" customFormat="1">
      <c r="A323" s="16"/>
      <c r="B323" s="281"/>
      <c r="C323" s="282"/>
      <c r="D323" s="233" t="s">
        <v>178</v>
      </c>
      <c r="E323" s="283" t="s">
        <v>19</v>
      </c>
      <c r="F323" s="284" t="s">
        <v>2225</v>
      </c>
      <c r="G323" s="282"/>
      <c r="H323" s="285">
        <v>7</v>
      </c>
      <c r="I323" s="286"/>
      <c r="J323" s="282"/>
      <c r="K323" s="282"/>
      <c r="L323" s="287"/>
      <c r="M323" s="288"/>
      <c r="N323" s="289"/>
      <c r="O323" s="289"/>
      <c r="P323" s="289"/>
      <c r="Q323" s="289"/>
      <c r="R323" s="289"/>
      <c r="S323" s="289"/>
      <c r="T323" s="290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1" t="s">
        <v>178</v>
      </c>
      <c r="AU323" s="291" t="s">
        <v>180</v>
      </c>
      <c r="AV323" s="16" t="s">
        <v>180</v>
      </c>
      <c r="AW323" s="16" t="s">
        <v>31</v>
      </c>
      <c r="AX323" s="16" t="s">
        <v>69</v>
      </c>
      <c r="AY323" s="291" t="s">
        <v>161</v>
      </c>
    </row>
    <row r="324" s="15" customFormat="1">
      <c r="A324" s="15"/>
      <c r="B324" s="256"/>
      <c r="C324" s="257"/>
      <c r="D324" s="233" t="s">
        <v>178</v>
      </c>
      <c r="E324" s="258" t="s">
        <v>19</v>
      </c>
      <c r="F324" s="259" t="s">
        <v>221</v>
      </c>
      <c r="G324" s="257"/>
      <c r="H324" s="260">
        <v>7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178</v>
      </c>
      <c r="AU324" s="266" t="s">
        <v>180</v>
      </c>
      <c r="AV324" s="15" t="s">
        <v>168</v>
      </c>
      <c r="AW324" s="15" t="s">
        <v>31</v>
      </c>
      <c r="AX324" s="15" t="s">
        <v>77</v>
      </c>
      <c r="AY324" s="266" t="s">
        <v>161</v>
      </c>
    </row>
    <row r="325" s="2" customFormat="1" ht="16.5" customHeight="1">
      <c r="A325" s="41"/>
      <c r="B325" s="42"/>
      <c r="C325" s="215" t="s">
        <v>440</v>
      </c>
      <c r="D325" s="215" t="s">
        <v>163</v>
      </c>
      <c r="E325" s="216" t="s">
        <v>3655</v>
      </c>
      <c r="F325" s="217" t="s">
        <v>3656</v>
      </c>
      <c r="G325" s="218" t="s">
        <v>387</v>
      </c>
      <c r="H325" s="219">
        <v>0.40000000000000002</v>
      </c>
      <c r="I325" s="220"/>
      <c r="J325" s="221">
        <f>ROUND(I325*H325,2)</f>
        <v>0</v>
      </c>
      <c r="K325" s="217" t="s">
        <v>167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0.00191</v>
      </c>
      <c r="T325" s="225">
        <f>S325*H325</f>
        <v>0.00076400000000000003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279</v>
      </c>
      <c r="AT325" s="226" t="s">
        <v>163</v>
      </c>
      <c r="AU325" s="226" t="s">
        <v>180</v>
      </c>
      <c r="AY325" s="20" t="s">
        <v>161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77</v>
      </c>
      <c r="BK325" s="227">
        <f>ROUND(I325*H325,2)</f>
        <v>0</v>
      </c>
      <c r="BL325" s="20" t="s">
        <v>279</v>
      </c>
      <c r="BM325" s="226" t="s">
        <v>5396</v>
      </c>
    </row>
    <row r="326" s="2" customFormat="1">
      <c r="A326" s="41"/>
      <c r="B326" s="42"/>
      <c r="C326" s="43"/>
      <c r="D326" s="228" t="s">
        <v>170</v>
      </c>
      <c r="E326" s="43"/>
      <c r="F326" s="229" t="s">
        <v>3658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170</v>
      </c>
      <c r="AU326" s="20" t="s">
        <v>180</v>
      </c>
    </row>
    <row r="327" s="14" customFormat="1">
      <c r="A327" s="14"/>
      <c r="B327" s="246"/>
      <c r="C327" s="247"/>
      <c r="D327" s="233" t="s">
        <v>178</v>
      </c>
      <c r="E327" s="248" t="s">
        <v>19</v>
      </c>
      <c r="F327" s="249" t="s">
        <v>3659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178</v>
      </c>
      <c r="AU327" s="255" t="s">
        <v>180</v>
      </c>
      <c r="AV327" s="14" t="s">
        <v>77</v>
      </c>
      <c r="AW327" s="14" t="s">
        <v>31</v>
      </c>
      <c r="AX327" s="14" t="s">
        <v>69</v>
      </c>
      <c r="AY327" s="255" t="s">
        <v>161</v>
      </c>
    </row>
    <row r="328" s="14" customFormat="1">
      <c r="A328" s="14"/>
      <c r="B328" s="246"/>
      <c r="C328" s="247"/>
      <c r="D328" s="233" t="s">
        <v>178</v>
      </c>
      <c r="E328" s="248" t="s">
        <v>19</v>
      </c>
      <c r="F328" s="249" t="s">
        <v>3660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178</v>
      </c>
      <c r="AU328" s="255" t="s">
        <v>180</v>
      </c>
      <c r="AV328" s="14" t="s">
        <v>77</v>
      </c>
      <c r="AW328" s="14" t="s">
        <v>31</v>
      </c>
      <c r="AX328" s="14" t="s">
        <v>69</v>
      </c>
      <c r="AY328" s="255" t="s">
        <v>161</v>
      </c>
    </row>
    <row r="329" s="14" customFormat="1">
      <c r="A329" s="14"/>
      <c r="B329" s="246"/>
      <c r="C329" s="247"/>
      <c r="D329" s="233" t="s">
        <v>178</v>
      </c>
      <c r="E329" s="248" t="s">
        <v>19</v>
      </c>
      <c r="F329" s="249" t="s">
        <v>3181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178</v>
      </c>
      <c r="AU329" s="255" t="s">
        <v>180</v>
      </c>
      <c r="AV329" s="14" t="s">
        <v>77</v>
      </c>
      <c r="AW329" s="14" t="s">
        <v>31</v>
      </c>
      <c r="AX329" s="14" t="s">
        <v>69</v>
      </c>
      <c r="AY329" s="255" t="s">
        <v>161</v>
      </c>
    </row>
    <row r="330" s="13" customFormat="1">
      <c r="A330" s="13"/>
      <c r="B330" s="235"/>
      <c r="C330" s="236"/>
      <c r="D330" s="233" t="s">
        <v>178</v>
      </c>
      <c r="E330" s="237" t="s">
        <v>19</v>
      </c>
      <c r="F330" s="238" t="s">
        <v>5397</v>
      </c>
      <c r="G330" s="236"/>
      <c r="H330" s="239">
        <v>0.10000000000000001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178</v>
      </c>
      <c r="AU330" s="245" t="s">
        <v>180</v>
      </c>
      <c r="AV330" s="13" t="s">
        <v>79</v>
      </c>
      <c r="AW330" s="13" t="s">
        <v>31</v>
      </c>
      <c r="AX330" s="13" t="s">
        <v>69</v>
      </c>
      <c r="AY330" s="245" t="s">
        <v>161</v>
      </c>
    </row>
    <row r="331" s="14" customFormat="1">
      <c r="A331" s="14"/>
      <c r="B331" s="246"/>
      <c r="C331" s="247"/>
      <c r="D331" s="233" t="s">
        <v>178</v>
      </c>
      <c r="E331" s="248" t="s">
        <v>19</v>
      </c>
      <c r="F331" s="249" t="s">
        <v>3183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178</v>
      </c>
      <c r="AU331" s="255" t="s">
        <v>180</v>
      </c>
      <c r="AV331" s="14" t="s">
        <v>77</v>
      </c>
      <c r="AW331" s="14" t="s">
        <v>31</v>
      </c>
      <c r="AX331" s="14" t="s">
        <v>69</v>
      </c>
      <c r="AY331" s="255" t="s">
        <v>161</v>
      </c>
    </row>
    <row r="332" s="13" customFormat="1">
      <c r="A332" s="13"/>
      <c r="B332" s="235"/>
      <c r="C332" s="236"/>
      <c r="D332" s="233" t="s">
        <v>178</v>
      </c>
      <c r="E332" s="237" t="s">
        <v>19</v>
      </c>
      <c r="F332" s="238" t="s">
        <v>5397</v>
      </c>
      <c r="G332" s="236"/>
      <c r="H332" s="239">
        <v>0.10000000000000001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178</v>
      </c>
      <c r="AU332" s="245" t="s">
        <v>180</v>
      </c>
      <c r="AV332" s="13" t="s">
        <v>79</v>
      </c>
      <c r="AW332" s="13" t="s">
        <v>31</v>
      </c>
      <c r="AX332" s="13" t="s">
        <v>69</v>
      </c>
      <c r="AY332" s="245" t="s">
        <v>161</v>
      </c>
    </row>
    <row r="333" s="14" customFormat="1">
      <c r="A333" s="14"/>
      <c r="B333" s="246"/>
      <c r="C333" s="247"/>
      <c r="D333" s="233" t="s">
        <v>178</v>
      </c>
      <c r="E333" s="248" t="s">
        <v>19</v>
      </c>
      <c r="F333" s="249" t="s">
        <v>3185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178</v>
      </c>
      <c r="AU333" s="255" t="s">
        <v>180</v>
      </c>
      <c r="AV333" s="14" t="s">
        <v>77</v>
      </c>
      <c r="AW333" s="14" t="s">
        <v>31</v>
      </c>
      <c r="AX333" s="14" t="s">
        <v>69</v>
      </c>
      <c r="AY333" s="255" t="s">
        <v>161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5397</v>
      </c>
      <c r="G334" s="236"/>
      <c r="H334" s="239">
        <v>0.10000000000000001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180</v>
      </c>
      <c r="AV334" s="13" t="s">
        <v>79</v>
      </c>
      <c r="AW334" s="13" t="s">
        <v>31</v>
      </c>
      <c r="AX334" s="13" t="s">
        <v>69</v>
      </c>
      <c r="AY334" s="245" t="s">
        <v>161</v>
      </c>
    </row>
    <row r="335" s="14" customFormat="1">
      <c r="A335" s="14"/>
      <c r="B335" s="246"/>
      <c r="C335" s="247"/>
      <c r="D335" s="233" t="s">
        <v>178</v>
      </c>
      <c r="E335" s="248" t="s">
        <v>19</v>
      </c>
      <c r="F335" s="249" t="s">
        <v>3186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178</v>
      </c>
      <c r="AU335" s="255" t="s">
        <v>180</v>
      </c>
      <c r="AV335" s="14" t="s">
        <v>77</v>
      </c>
      <c r="AW335" s="14" t="s">
        <v>31</v>
      </c>
      <c r="AX335" s="14" t="s">
        <v>69</v>
      </c>
      <c r="AY335" s="25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5397</v>
      </c>
      <c r="G336" s="236"/>
      <c r="H336" s="239">
        <v>0.10000000000000001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180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5" customFormat="1">
      <c r="A337" s="15"/>
      <c r="B337" s="256"/>
      <c r="C337" s="257"/>
      <c r="D337" s="233" t="s">
        <v>178</v>
      </c>
      <c r="E337" s="258" t="s">
        <v>19</v>
      </c>
      <c r="F337" s="259" t="s">
        <v>221</v>
      </c>
      <c r="G337" s="257"/>
      <c r="H337" s="260">
        <v>0.40000000000000002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178</v>
      </c>
      <c r="AU337" s="266" t="s">
        <v>180</v>
      </c>
      <c r="AV337" s="15" t="s">
        <v>168</v>
      </c>
      <c r="AW337" s="15" t="s">
        <v>31</v>
      </c>
      <c r="AX337" s="15" t="s">
        <v>77</v>
      </c>
      <c r="AY337" s="266" t="s">
        <v>161</v>
      </c>
    </row>
    <row r="338" s="2" customFormat="1" ht="24.15" customHeight="1">
      <c r="A338" s="41"/>
      <c r="B338" s="42"/>
      <c r="C338" s="215" t="s">
        <v>447</v>
      </c>
      <c r="D338" s="215" t="s">
        <v>163</v>
      </c>
      <c r="E338" s="216" t="s">
        <v>3666</v>
      </c>
      <c r="F338" s="217" t="s">
        <v>3667</v>
      </c>
      <c r="G338" s="218" t="s">
        <v>214</v>
      </c>
      <c r="H338" s="219">
        <v>0.010999999999999999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279</v>
      </c>
      <c r="AT338" s="226" t="s">
        <v>163</v>
      </c>
      <c r="AU338" s="226" t="s">
        <v>180</v>
      </c>
      <c r="AY338" s="20" t="s">
        <v>161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279</v>
      </c>
      <c r="BM338" s="226" t="s">
        <v>5398</v>
      </c>
    </row>
    <row r="339" s="14" customFormat="1">
      <c r="A339" s="14"/>
      <c r="B339" s="246"/>
      <c r="C339" s="247"/>
      <c r="D339" s="233" t="s">
        <v>178</v>
      </c>
      <c r="E339" s="248" t="s">
        <v>19</v>
      </c>
      <c r="F339" s="249" t="s">
        <v>3149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178</v>
      </c>
      <c r="AU339" s="255" t="s">
        <v>180</v>
      </c>
      <c r="AV339" s="14" t="s">
        <v>77</v>
      </c>
      <c r="AW339" s="14" t="s">
        <v>31</v>
      </c>
      <c r="AX339" s="14" t="s">
        <v>69</v>
      </c>
      <c r="AY339" s="255" t="s">
        <v>161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5399</v>
      </c>
      <c r="G340" s="236"/>
      <c r="H340" s="239">
        <v>0.010999999999999999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180</v>
      </c>
      <c r="AV340" s="13" t="s">
        <v>79</v>
      </c>
      <c r="AW340" s="13" t="s">
        <v>31</v>
      </c>
      <c r="AX340" s="13" t="s">
        <v>69</v>
      </c>
      <c r="AY340" s="245" t="s">
        <v>161</v>
      </c>
    </row>
    <row r="341" s="15" customFormat="1">
      <c r="A341" s="15"/>
      <c r="B341" s="256"/>
      <c r="C341" s="257"/>
      <c r="D341" s="233" t="s">
        <v>178</v>
      </c>
      <c r="E341" s="258" t="s">
        <v>19</v>
      </c>
      <c r="F341" s="259" t="s">
        <v>221</v>
      </c>
      <c r="G341" s="257"/>
      <c r="H341" s="260">
        <v>0.010999999999999999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178</v>
      </c>
      <c r="AU341" s="266" t="s">
        <v>180</v>
      </c>
      <c r="AV341" s="15" t="s">
        <v>168</v>
      </c>
      <c r="AW341" s="15" t="s">
        <v>31</v>
      </c>
      <c r="AX341" s="15" t="s">
        <v>77</v>
      </c>
      <c r="AY341" s="266" t="s">
        <v>161</v>
      </c>
    </row>
    <row r="342" s="2" customFormat="1" ht="24.15" customHeight="1">
      <c r="A342" s="41"/>
      <c r="B342" s="42"/>
      <c r="C342" s="215" t="s">
        <v>453</v>
      </c>
      <c r="D342" s="215" t="s">
        <v>163</v>
      </c>
      <c r="E342" s="216" t="s">
        <v>3670</v>
      </c>
      <c r="F342" s="217" t="s">
        <v>3671</v>
      </c>
      <c r="G342" s="218" t="s">
        <v>387</v>
      </c>
      <c r="H342" s="219">
        <v>7</v>
      </c>
      <c r="I342" s="220"/>
      <c r="J342" s="221">
        <f>ROUND(I342*H342,2)</f>
        <v>0</v>
      </c>
      <c r="K342" s="217" t="s">
        <v>167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279</v>
      </c>
      <c r="AT342" s="226" t="s">
        <v>163</v>
      </c>
      <c r="AU342" s="226" t="s">
        <v>180</v>
      </c>
      <c r="AY342" s="20" t="s">
        <v>161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279</v>
      </c>
      <c r="BM342" s="226" t="s">
        <v>5400</v>
      </c>
    </row>
    <row r="343" s="2" customFormat="1">
      <c r="A343" s="41"/>
      <c r="B343" s="42"/>
      <c r="C343" s="43"/>
      <c r="D343" s="228" t="s">
        <v>170</v>
      </c>
      <c r="E343" s="43"/>
      <c r="F343" s="229" t="s">
        <v>3673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170</v>
      </c>
      <c r="AU343" s="20" t="s">
        <v>180</v>
      </c>
    </row>
    <row r="344" s="14" customFormat="1">
      <c r="A344" s="14"/>
      <c r="B344" s="246"/>
      <c r="C344" s="247"/>
      <c r="D344" s="233" t="s">
        <v>178</v>
      </c>
      <c r="E344" s="248" t="s">
        <v>19</v>
      </c>
      <c r="F344" s="249" t="s">
        <v>3527</v>
      </c>
      <c r="G344" s="247"/>
      <c r="H344" s="248" t="s">
        <v>19</v>
      </c>
      <c r="I344" s="250"/>
      <c r="J344" s="247"/>
      <c r="K344" s="247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178</v>
      </c>
      <c r="AU344" s="255" t="s">
        <v>180</v>
      </c>
      <c r="AV344" s="14" t="s">
        <v>77</v>
      </c>
      <c r="AW344" s="14" t="s">
        <v>31</v>
      </c>
      <c r="AX344" s="14" t="s">
        <v>69</v>
      </c>
      <c r="AY344" s="255" t="s">
        <v>161</v>
      </c>
    </row>
    <row r="345" s="14" customFormat="1">
      <c r="A345" s="14"/>
      <c r="B345" s="246"/>
      <c r="C345" s="247"/>
      <c r="D345" s="233" t="s">
        <v>178</v>
      </c>
      <c r="E345" s="248" t="s">
        <v>19</v>
      </c>
      <c r="F345" s="249" t="s">
        <v>3506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178</v>
      </c>
      <c r="AU345" s="255" t="s">
        <v>180</v>
      </c>
      <c r="AV345" s="14" t="s">
        <v>77</v>
      </c>
      <c r="AW345" s="14" t="s">
        <v>31</v>
      </c>
      <c r="AX345" s="14" t="s">
        <v>69</v>
      </c>
      <c r="AY345" s="255" t="s">
        <v>161</v>
      </c>
    </row>
    <row r="346" s="13" customFormat="1">
      <c r="A346" s="13"/>
      <c r="B346" s="235"/>
      <c r="C346" s="236"/>
      <c r="D346" s="233" t="s">
        <v>178</v>
      </c>
      <c r="E346" s="237" t="s">
        <v>19</v>
      </c>
      <c r="F346" s="238" t="s">
        <v>77</v>
      </c>
      <c r="G346" s="236"/>
      <c r="H346" s="239">
        <v>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180</v>
      </c>
      <c r="AV346" s="13" t="s">
        <v>79</v>
      </c>
      <c r="AW346" s="13" t="s">
        <v>31</v>
      </c>
      <c r="AX346" s="13" t="s">
        <v>69</v>
      </c>
      <c r="AY346" s="245" t="s">
        <v>161</v>
      </c>
    </row>
    <row r="347" s="14" customFormat="1">
      <c r="A347" s="14"/>
      <c r="B347" s="246"/>
      <c r="C347" s="247"/>
      <c r="D347" s="233" t="s">
        <v>178</v>
      </c>
      <c r="E347" s="248" t="s">
        <v>19</v>
      </c>
      <c r="F347" s="249" t="s">
        <v>3555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178</v>
      </c>
      <c r="AU347" s="255" t="s">
        <v>180</v>
      </c>
      <c r="AV347" s="14" t="s">
        <v>77</v>
      </c>
      <c r="AW347" s="14" t="s">
        <v>31</v>
      </c>
      <c r="AX347" s="14" t="s">
        <v>69</v>
      </c>
      <c r="AY347" s="255" t="s">
        <v>161</v>
      </c>
    </row>
    <row r="348" s="13" customFormat="1">
      <c r="A348" s="13"/>
      <c r="B348" s="235"/>
      <c r="C348" s="236"/>
      <c r="D348" s="233" t="s">
        <v>178</v>
      </c>
      <c r="E348" s="237" t="s">
        <v>19</v>
      </c>
      <c r="F348" s="238" t="s">
        <v>77</v>
      </c>
      <c r="G348" s="236"/>
      <c r="H348" s="239">
        <v>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178</v>
      </c>
      <c r="AU348" s="245" t="s">
        <v>180</v>
      </c>
      <c r="AV348" s="13" t="s">
        <v>79</v>
      </c>
      <c r="AW348" s="13" t="s">
        <v>31</v>
      </c>
      <c r="AX348" s="13" t="s">
        <v>69</v>
      </c>
      <c r="AY348" s="245" t="s">
        <v>161</v>
      </c>
    </row>
    <row r="349" s="14" customFormat="1">
      <c r="A349" s="14"/>
      <c r="B349" s="246"/>
      <c r="C349" s="247"/>
      <c r="D349" s="233" t="s">
        <v>178</v>
      </c>
      <c r="E349" s="248" t="s">
        <v>19</v>
      </c>
      <c r="F349" s="249" t="s">
        <v>3508</v>
      </c>
      <c r="G349" s="247"/>
      <c r="H349" s="248" t="s">
        <v>19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178</v>
      </c>
      <c r="AU349" s="255" t="s">
        <v>180</v>
      </c>
      <c r="AV349" s="14" t="s">
        <v>77</v>
      </c>
      <c r="AW349" s="14" t="s">
        <v>31</v>
      </c>
      <c r="AX349" s="14" t="s">
        <v>69</v>
      </c>
      <c r="AY349" s="255" t="s">
        <v>161</v>
      </c>
    </row>
    <row r="350" s="13" customFormat="1">
      <c r="A350" s="13"/>
      <c r="B350" s="235"/>
      <c r="C350" s="236"/>
      <c r="D350" s="233" t="s">
        <v>178</v>
      </c>
      <c r="E350" s="237" t="s">
        <v>19</v>
      </c>
      <c r="F350" s="238" t="s">
        <v>77</v>
      </c>
      <c r="G350" s="236"/>
      <c r="H350" s="239">
        <v>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178</v>
      </c>
      <c r="AU350" s="245" t="s">
        <v>180</v>
      </c>
      <c r="AV350" s="13" t="s">
        <v>79</v>
      </c>
      <c r="AW350" s="13" t="s">
        <v>31</v>
      </c>
      <c r="AX350" s="13" t="s">
        <v>69</v>
      </c>
      <c r="AY350" s="245" t="s">
        <v>161</v>
      </c>
    </row>
    <row r="351" s="14" customFormat="1">
      <c r="A351" s="14"/>
      <c r="B351" s="246"/>
      <c r="C351" s="247"/>
      <c r="D351" s="233" t="s">
        <v>178</v>
      </c>
      <c r="E351" s="248" t="s">
        <v>19</v>
      </c>
      <c r="F351" s="249" t="s">
        <v>3509</v>
      </c>
      <c r="G351" s="247"/>
      <c r="H351" s="248" t="s">
        <v>19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178</v>
      </c>
      <c r="AU351" s="255" t="s">
        <v>180</v>
      </c>
      <c r="AV351" s="14" t="s">
        <v>77</v>
      </c>
      <c r="AW351" s="14" t="s">
        <v>31</v>
      </c>
      <c r="AX351" s="14" t="s">
        <v>69</v>
      </c>
      <c r="AY351" s="255" t="s">
        <v>161</v>
      </c>
    </row>
    <row r="352" s="13" customFormat="1">
      <c r="A352" s="13"/>
      <c r="B352" s="235"/>
      <c r="C352" s="236"/>
      <c r="D352" s="233" t="s">
        <v>178</v>
      </c>
      <c r="E352" s="237" t="s">
        <v>19</v>
      </c>
      <c r="F352" s="238" t="s">
        <v>77</v>
      </c>
      <c r="G352" s="236"/>
      <c r="H352" s="239">
        <v>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178</v>
      </c>
      <c r="AU352" s="245" t="s">
        <v>180</v>
      </c>
      <c r="AV352" s="13" t="s">
        <v>79</v>
      </c>
      <c r="AW352" s="13" t="s">
        <v>31</v>
      </c>
      <c r="AX352" s="13" t="s">
        <v>69</v>
      </c>
      <c r="AY352" s="245" t="s">
        <v>161</v>
      </c>
    </row>
    <row r="353" s="14" customFormat="1">
      <c r="A353" s="14"/>
      <c r="B353" s="246"/>
      <c r="C353" s="247"/>
      <c r="D353" s="233" t="s">
        <v>178</v>
      </c>
      <c r="E353" s="248" t="s">
        <v>19</v>
      </c>
      <c r="F353" s="249" t="s">
        <v>3556</v>
      </c>
      <c r="G353" s="247"/>
      <c r="H353" s="248" t="s">
        <v>19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178</v>
      </c>
      <c r="AU353" s="255" t="s">
        <v>180</v>
      </c>
      <c r="AV353" s="14" t="s">
        <v>77</v>
      </c>
      <c r="AW353" s="14" t="s">
        <v>31</v>
      </c>
      <c r="AX353" s="14" t="s">
        <v>69</v>
      </c>
      <c r="AY353" s="255" t="s">
        <v>161</v>
      </c>
    </row>
    <row r="354" s="13" customFormat="1">
      <c r="A354" s="13"/>
      <c r="B354" s="235"/>
      <c r="C354" s="236"/>
      <c r="D354" s="233" t="s">
        <v>178</v>
      </c>
      <c r="E354" s="237" t="s">
        <v>19</v>
      </c>
      <c r="F354" s="238" t="s">
        <v>77</v>
      </c>
      <c r="G354" s="236"/>
      <c r="H354" s="239">
        <v>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178</v>
      </c>
      <c r="AU354" s="245" t="s">
        <v>180</v>
      </c>
      <c r="AV354" s="13" t="s">
        <v>79</v>
      </c>
      <c r="AW354" s="13" t="s">
        <v>31</v>
      </c>
      <c r="AX354" s="13" t="s">
        <v>69</v>
      </c>
      <c r="AY354" s="245" t="s">
        <v>161</v>
      </c>
    </row>
    <row r="355" s="14" customFormat="1">
      <c r="A355" s="14"/>
      <c r="B355" s="246"/>
      <c r="C355" s="247"/>
      <c r="D355" s="233" t="s">
        <v>178</v>
      </c>
      <c r="E355" s="248" t="s">
        <v>19</v>
      </c>
      <c r="F355" s="249" t="s">
        <v>3511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178</v>
      </c>
      <c r="AU355" s="255" t="s">
        <v>180</v>
      </c>
      <c r="AV355" s="14" t="s">
        <v>77</v>
      </c>
      <c r="AW355" s="14" t="s">
        <v>31</v>
      </c>
      <c r="AX355" s="14" t="s">
        <v>69</v>
      </c>
      <c r="AY355" s="255" t="s">
        <v>161</v>
      </c>
    </row>
    <row r="356" s="13" customFormat="1">
      <c r="A356" s="13"/>
      <c r="B356" s="235"/>
      <c r="C356" s="236"/>
      <c r="D356" s="233" t="s">
        <v>178</v>
      </c>
      <c r="E356" s="237" t="s">
        <v>19</v>
      </c>
      <c r="F356" s="238" t="s">
        <v>77</v>
      </c>
      <c r="G356" s="236"/>
      <c r="H356" s="239">
        <v>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178</v>
      </c>
      <c r="AU356" s="245" t="s">
        <v>180</v>
      </c>
      <c r="AV356" s="13" t="s">
        <v>79</v>
      </c>
      <c r="AW356" s="13" t="s">
        <v>31</v>
      </c>
      <c r="AX356" s="13" t="s">
        <v>69</v>
      </c>
      <c r="AY356" s="245" t="s">
        <v>161</v>
      </c>
    </row>
    <row r="357" s="14" customFormat="1">
      <c r="A357" s="14"/>
      <c r="B357" s="246"/>
      <c r="C357" s="247"/>
      <c r="D357" s="233" t="s">
        <v>178</v>
      </c>
      <c r="E357" s="248" t="s">
        <v>19</v>
      </c>
      <c r="F357" s="249" t="s">
        <v>3560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178</v>
      </c>
      <c r="AU357" s="255" t="s">
        <v>180</v>
      </c>
      <c r="AV357" s="14" t="s">
        <v>77</v>
      </c>
      <c r="AW357" s="14" t="s">
        <v>31</v>
      </c>
      <c r="AX357" s="14" t="s">
        <v>69</v>
      </c>
      <c r="AY357" s="255" t="s">
        <v>161</v>
      </c>
    </row>
    <row r="358" s="13" customFormat="1">
      <c r="A358" s="13"/>
      <c r="B358" s="235"/>
      <c r="C358" s="236"/>
      <c r="D358" s="233" t="s">
        <v>178</v>
      </c>
      <c r="E358" s="237" t="s">
        <v>19</v>
      </c>
      <c r="F358" s="238" t="s">
        <v>77</v>
      </c>
      <c r="G358" s="236"/>
      <c r="H358" s="239">
        <v>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178</v>
      </c>
      <c r="AU358" s="245" t="s">
        <v>180</v>
      </c>
      <c r="AV358" s="13" t="s">
        <v>79</v>
      </c>
      <c r="AW358" s="13" t="s">
        <v>31</v>
      </c>
      <c r="AX358" s="13" t="s">
        <v>69</v>
      </c>
      <c r="AY358" s="245" t="s">
        <v>161</v>
      </c>
    </row>
    <row r="359" s="16" customFormat="1">
      <c r="A359" s="16"/>
      <c r="B359" s="281"/>
      <c r="C359" s="282"/>
      <c r="D359" s="233" t="s">
        <v>178</v>
      </c>
      <c r="E359" s="283" t="s">
        <v>19</v>
      </c>
      <c r="F359" s="284" t="s">
        <v>2225</v>
      </c>
      <c r="G359" s="282"/>
      <c r="H359" s="285">
        <v>7</v>
      </c>
      <c r="I359" s="286"/>
      <c r="J359" s="282"/>
      <c r="K359" s="282"/>
      <c r="L359" s="287"/>
      <c r="M359" s="288"/>
      <c r="N359" s="289"/>
      <c r="O359" s="289"/>
      <c r="P359" s="289"/>
      <c r="Q359" s="289"/>
      <c r="R359" s="289"/>
      <c r="S359" s="289"/>
      <c r="T359" s="290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1" t="s">
        <v>178</v>
      </c>
      <c r="AU359" s="291" t="s">
        <v>180</v>
      </c>
      <c r="AV359" s="16" t="s">
        <v>180</v>
      </c>
      <c r="AW359" s="16" t="s">
        <v>31</v>
      </c>
      <c r="AX359" s="16" t="s">
        <v>69</v>
      </c>
      <c r="AY359" s="291" t="s">
        <v>161</v>
      </c>
    </row>
    <row r="360" s="15" customFormat="1">
      <c r="A360" s="15"/>
      <c r="B360" s="256"/>
      <c r="C360" s="257"/>
      <c r="D360" s="233" t="s">
        <v>178</v>
      </c>
      <c r="E360" s="258" t="s">
        <v>19</v>
      </c>
      <c r="F360" s="259" t="s">
        <v>221</v>
      </c>
      <c r="G360" s="257"/>
      <c r="H360" s="260">
        <v>7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178</v>
      </c>
      <c r="AU360" s="266" t="s">
        <v>180</v>
      </c>
      <c r="AV360" s="15" t="s">
        <v>168</v>
      </c>
      <c r="AW360" s="15" t="s">
        <v>31</v>
      </c>
      <c r="AX360" s="15" t="s">
        <v>77</v>
      </c>
      <c r="AY360" s="266" t="s">
        <v>161</v>
      </c>
    </row>
    <row r="361" s="2" customFormat="1" ht="24.15" customHeight="1">
      <c r="A361" s="41"/>
      <c r="B361" s="42"/>
      <c r="C361" s="215" t="s">
        <v>458</v>
      </c>
      <c r="D361" s="215" t="s">
        <v>163</v>
      </c>
      <c r="E361" s="216" t="s">
        <v>3678</v>
      </c>
      <c r="F361" s="217" t="s">
        <v>3679</v>
      </c>
      <c r="G361" s="218" t="s">
        <v>214</v>
      </c>
      <c r="H361" s="219">
        <v>0.02</v>
      </c>
      <c r="I361" s="220"/>
      <c r="J361" s="221">
        <f>ROUND(I361*H361,2)</f>
        <v>0</v>
      </c>
      <c r="K361" s="217" t="s">
        <v>167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279</v>
      </c>
      <c r="AT361" s="226" t="s">
        <v>163</v>
      </c>
      <c r="AU361" s="226" t="s">
        <v>180</v>
      </c>
      <c r="AY361" s="20" t="s">
        <v>161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77</v>
      </c>
      <c r="BK361" s="227">
        <f>ROUND(I361*H361,2)</f>
        <v>0</v>
      </c>
      <c r="BL361" s="20" t="s">
        <v>279</v>
      </c>
      <c r="BM361" s="226" t="s">
        <v>5401</v>
      </c>
    </row>
    <row r="362" s="2" customFormat="1">
      <c r="A362" s="41"/>
      <c r="B362" s="42"/>
      <c r="C362" s="43"/>
      <c r="D362" s="228" t="s">
        <v>170</v>
      </c>
      <c r="E362" s="43"/>
      <c r="F362" s="229" t="s">
        <v>3681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170</v>
      </c>
      <c r="AU362" s="20" t="s">
        <v>180</v>
      </c>
    </row>
    <row r="363" s="14" customFormat="1">
      <c r="A363" s="14"/>
      <c r="B363" s="246"/>
      <c r="C363" s="247"/>
      <c r="D363" s="233" t="s">
        <v>178</v>
      </c>
      <c r="E363" s="248" t="s">
        <v>19</v>
      </c>
      <c r="F363" s="249" t="s">
        <v>3682</v>
      </c>
      <c r="G363" s="247"/>
      <c r="H363" s="248" t="s">
        <v>19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178</v>
      </c>
      <c r="AU363" s="255" t="s">
        <v>180</v>
      </c>
      <c r="AV363" s="14" t="s">
        <v>77</v>
      </c>
      <c r="AW363" s="14" t="s">
        <v>31</v>
      </c>
      <c r="AX363" s="14" t="s">
        <v>69</v>
      </c>
      <c r="AY363" s="255" t="s">
        <v>161</v>
      </c>
    </row>
    <row r="364" s="13" customFormat="1">
      <c r="A364" s="13"/>
      <c r="B364" s="235"/>
      <c r="C364" s="236"/>
      <c r="D364" s="233" t="s">
        <v>178</v>
      </c>
      <c r="E364" s="237" t="s">
        <v>19</v>
      </c>
      <c r="F364" s="238" t="s">
        <v>5402</v>
      </c>
      <c r="G364" s="236"/>
      <c r="H364" s="239">
        <v>0.02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180</v>
      </c>
      <c r="AV364" s="13" t="s">
        <v>79</v>
      </c>
      <c r="AW364" s="13" t="s">
        <v>31</v>
      </c>
      <c r="AX364" s="13" t="s">
        <v>69</v>
      </c>
      <c r="AY364" s="245" t="s">
        <v>161</v>
      </c>
    </row>
    <row r="365" s="15" customFormat="1">
      <c r="A365" s="15"/>
      <c r="B365" s="256"/>
      <c r="C365" s="257"/>
      <c r="D365" s="233" t="s">
        <v>178</v>
      </c>
      <c r="E365" s="258" t="s">
        <v>19</v>
      </c>
      <c r="F365" s="259" t="s">
        <v>221</v>
      </c>
      <c r="G365" s="257"/>
      <c r="H365" s="260">
        <v>0.02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178</v>
      </c>
      <c r="AU365" s="266" t="s">
        <v>180</v>
      </c>
      <c r="AV365" s="15" t="s">
        <v>168</v>
      </c>
      <c r="AW365" s="15" t="s">
        <v>31</v>
      </c>
      <c r="AX365" s="15" t="s">
        <v>77</v>
      </c>
      <c r="AY365" s="266" t="s">
        <v>161</v>
      </c>
    </row>
    <row r="366" s="2" customFormat="1" ht="33" customHeight="1">
      <c r="A366" s="41"/>
      <c r="B366" s="42"/>
      <c r="C366" s="215" t="s">
        <v>465</v>
      </c>
      <c r="D366" s="215" t="s">
        <v>163</v>
      </c>
      <c r="E366" s="216" t="s">
        <v>3684</v>
      </c>
      <c r="F366" s="217" t="s">
        <v>3685</v>
      </c>
      <c r="G366" s="218" t="s">
        <v>214</v>
      </c>
      <c r="H366" s="219">
        <v>0.02</v>
      </c>
      <c r="I366" s="220"/>
      <c r="J366" s="221">
        <f>ROUND(I366*H366,2)</f>
        <v>0</v>
      </c>
      <c r="K366" s="217" t="s">
        <v>167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279</v>
      </c>
      <c r="AT366" s="226" t="s">
        <v>163</v>
      </c>
      <c r="AU366" s="226" t="s">
        <v>180</v>
      </c>
      <c r="AY366" s="20" t="s">
        <v>161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279</v>
      </c>
      <c r="BM366" s="226" t="s">
        <v>5403</v>
      </c>
    </row>
    <row r="367" s="2" customFormat="1">
      <c r="A367" s="41"/>
      <c r="B367" s="42"/>
      <c r="C367" s="43"/>
      <c r="D367" s="228" t="s">
        <v>170</v>
      </c>
      <c r="E367" s="43"/>
      <c r="F367" s="229" t="s">
        <v>3687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170</v>
      </c>
      <c r="AU367" s="20" t="s">
        <v>180</v>
      </c>
    </row>
    <row r="368" s="14" customFormat="1">
      <c r="A368" s="14"/>
      <c r="B368" s="246"/>
      <c r="C368" s="247"/>
      <c r="D368" s="233" t="s">
        <v>178</v>
      </c>
      <c r="E368" s="248" t="s">
        <v>19</v>
      </c>
      <c r="F368" s="249" t="s">
        <v>3682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178</v>
      </c>
      <c r="AU368" s="255" t="s">
        <v>180</v>
      </c>
      <c r="AV368" s="14" t="s">
        <v>77</v>
      </c>
      <c r="AW368" s="14" t="s">
        <v>31</v>
      </c>
      <c r="AX368" s="14" t="s">
        <v>69</v>
      </c>
      <c r="AY368" s="255" t="s">
        <v>161</v>
      </c>
    </row>
    <row r="369" s="13" customFormat="1">
      <c r="A369" s="13"/>
      <c r="B369" s="235"/>
      <c r="C369" s="236"/>
      <c r="D369" s="233" t="s">
        <v>178</v>
      </c>
      <c r="E369" s="237" t="s">
        <v>19</v>
      </c>
      <c r="F369" s="238" t="s">
        <v>5402</v>
      </c>
      <c r="G369" s="236"/>
      <c r="H369" s="239">
        <v>0.02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178</v>
      </c>
      <c r="AU369" s="245" t="s">
        <v>180</v>
      </c>
      <c r="AV369" s="13" t="s">
        <v>79</v>
      </c>
      <c r="AW369" s="13" t="s">
        <v>31</v>
      </c>
      <c r="AX369" s="13" t="s">
        <v>69</v>
      </c>
      <c r="AY369" s="245" t="s">
        <v>161</v>
      </c>
    </row>
    <row r="370" s="15" customFormat="1">
      <c r="A370" s="15"/>
      <c r="B370" s="256"/>
      <c r="C370" s="257"/>
      <c r="D370" s="233" t="s">
        <v>178</v>
      </c>
      <c r="E370" s="258" t="s">
        <v>19</v>
      </c>
      <c r="F370" s="259" t="s">
        <v>221</v>
      </c>
      <c r="G370" s="257"/>
      <c r="H370" s="260">
        <v>0.02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178</v>
      </c>
      <c r="AU370" s="266" t="s">
        <v>180</v>
      </c>
      <c r="AV370" s="15" t="s">
        <v>168</v>
      </c>
      <c r="AW370" s="15" t="s">
        <v>31</v>
      </c>
      <c r="AX370" s="15" t="s">
        <v>77</v>
      </c>
      <c r="AY370" s="266" t="s">
        <v>161</v>
      </c>
    </row>
    <row r="371" s="12" customFormat="1" ht="20.88" customHeight="1">
      <c r="A371" s="12"/>
      <c r="B371" s="199"/>
      <c r="C371" s="200"/>
      <c r="D371" s="201" t="s">
        <v>68</v>
      </c>
      <c r="E371" s="213" t="s">
        <v>1622</v>
      </c>
      <c r="F371" s="213" t="s">
        <v>1623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SUM(P372:P507)</f>
        <v>0</v>
      </c>
      <c r="Q371" s="207"/>
      <c r="R371" s="208">
        <f>SUM(R372:R507)</f>
        <v>0.14211099999999999</v>
      </c>
      <c r="S371" s="207"/>
      <c r="T371" s="209">
        <f>SUM(T372:T507)</f>
        <v>0.052980000000000006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79</v>
      </c>
      <c r="AT371" s="211" t="s">
        <v>68</v>
      </c>
      <c r="AU371" s="211" t="s">
        <v>79</v>
      </c>
      <c r="AY371" s="210" t="s">
        <v>161</v>
      </c>
      <c r="BK371" s="212">
        <f>SUM(BK372:BK507)</f>
        <v>0</v>
      </c>
    </row>
    <row r="372" s="2" customFormat="1" ht="16.5" customHeight="1">
      <c r="A372" s="41"/>
      <c r="B372" s="42"/>
      <c r="C372" s="215" t="s">
        <v>469</v>
      </c>
      <c r="D372" s="215" t="s">
        <v>163</v>
      </c>
      <c r="E372" s="216" t="s">
        <v>3688</v>
      </c>
      <c r="F372" s="217" t="s">
        <v>3689</v>
      </c>
      <c r="G372" s="218" t="s">
        <v>166</v>
      </c>
      <c r="H372" s="219">
        <v>14.4</v>
      </c>
      <c r="I372" s="220"/>
      <c r="J372" s="221">
        <f>ROUND(I372*H372,2)</f>
        <v>0</v>
      </c>
      <c r="K372" s="217" t="s">
        <v>167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0.00042000000000000002</v>
      </c>
      <c r="R372" s="224">
        <f>Q372*H372</f>
        <v>0.0060480000000000004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279</v>
      </c>
      <c r="AT372" s="226" t="s">
        <v>163</v>
      </c>
      <c r="AU372" s="226" t="s">
        <v>180</v>
      </c>
      <c r="AY372" s="20" t="s">
        <v>161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279</v>
      </c>
      <c r="BM372" s="226" t="s">
        <v>5404</v>
      </c>
    </row>
    <row r="373" s="2" customFormat="1">
      <c r="A373" s="41"/>
      <c r="B373" s="42"/>
      <c r="C373" s="43"/>
      <c r="D373" s="228" t="s">
        <v>170</v>
      </c>
      <c r="E373" s="43"/>
      <c r="F373" s="229" t="s">
        <v>3691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170</v>
      </c>
      <c r="AU373" s="20" t="s">
        <v>180</v>
      </c>
    </row>
    <row r="374" s="14" customFormat="1">
      <c r="A374" s="14"/>
      <c r="B374" s="246"/>
      <c r="C374" s="247"/>
      <c r="D374" s="233" t="s">
        <v>178</v>
      </c>
      <c r="E374" s="248" t="s">
        <v>19</v>
      </c>
      <c r="F374" s="249" t="s">
        <v>3692</v>
      </c>
      <c r="G374" s="247"/>
      <c r="H374" s="248" t="s">
        <v>19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178</v>
      </c>
      <c r="AU374" s="255" t="s">
        <v>180</v>
      </c>
      <c r="AV374" s="14" t="s">
        <v>77</v>
      </c>
      <c r="AW374" s="14" t="s">
        <v>31</v>
      </c>
      <c r="AX374" s="14" t="s">
        <v>69</v>
      </c>
      <c r="AY374" s="255" t="s">
        <v>161</v>
      </c>
    </row>
    <row r="375" s="14" customFormat="1">
      <c r="A375" s="14"/>
      <c r="B375" s="246"/>
      <c r="C375" s="247"/>
      <c r="D375" s="233" t="s">
        <v>178</v>
      </c>
      <c r="E375" s="248" t="s">
        <v>19</v>
      </c>
      <c r="F375" s="249" t="s">
        <v>3693</v>
      </c>
      <c r="G375" s="247"/>
      <c r="H375" s="248" t="s">
        <v>19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178</v>
      </c>
      <c r="AU375" s="255" t="s">
        <v>180</v>
      </c>
      <c r="AV375" s="14" t="s">
        <v>77</v>
      </c>
      <c r="AW375" s="14" t="s">
        <v>31</v>
      </c>
      <c r="AX375" s="14" t="s">
        <v>69</v>
      </c>
      <c r="AY375" s="255" t="s">
        <v>161</v>
      </c>
    </row>
    <row r="376" s="14" customFormat="1">
      <c r="A376" s="14"/>
      <c r="B376" s="246"/>
      <c r="C376" s="247"/>
      <c r="D376" s="233" t="s">
        <v>178</v>
      </c>
      <c r="E376" s="248" t="s">
        <v>19</v>
      </c>
      <c r="F376" s="249" t="s">
        <v>3694</v>
      </c>
      <c r="G376" s="247"/>
      <c r="H376" s="248" t="s">
        <v>19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178</v>
      </c>
      <c r="AU376" s="255" t="s">
        <v>180</v>
      </c>
      <c r="AV376" s="14" t="s">
        <v>77</v>
      </c>
      <c r="AW376" s="14" t="s">
        <v>31</v>
      </c>
      <c r="AX376" s="14" t="s">
        <v>69</v>
      </c>
      <c r="AY376" s="255" t="s">
        <v>161</v>
      </c>
    </row>
    <row r="377" s="14" customFormat="1">
      <c r="A377" s="14"/>
      <c r="B377" s="246"/>
      <c r="C377" s="247"/>
      <c r="D377" s="233" t="s">
        <v>178</v>
      </c>
      <c r="E377" s="248" t="s">
        <v>19</v>
      </c>
      <c r="F377" s="249" t="s">
        <v>3506</v>
      </c>
      <c r="G377" s="247"/>
      <c r="H377" s="248" t="s">
        <v>19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178</v>
      </c>
      <c r="AU377" s="255" t="s">
        <v>180</v>
      </c>
      <c r="AV377" s="14" t="s">
        <v>77</v>
      </c>
      <c r="AW377" s="14" t="s">
        <v>31</v>
      </c>
      <c r="AX377" s="14" t="s">
        <v>69</v>
      </c>
      <c r="AY377" s="255" t="s">
        <v>161</v>
      </c>
    </row>
    <row r="378" s="13" customFormat="1">
      <c r="A378" s="13"/>
      <c r="B378" s="235"/>
      <c r="C378" s="236"/>
      <c r="D378" s="233" t="s">
        <v>178</v>
      </c>
      <c r="E378" s="237" t="s">
        <v>19</v>
      </c>
      <c r="F378" s="238" t="s">
        <v>3696</v>
      </c>
      <c r="G378" s="236"/>
      <c r="H378" s="239">
        <v>3.6000000000000001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178</v>
      </c>
      <c r="AU378" s="245" t="s">
        <v>180</v>
      </c>
      <c r="AV378" s="13" t="s">
        <v>79</v>
      </c>
      <c r="AW378" s="13" t="s">
        <v>31</v>
      </c>
      <c r="AX378" s="13" t="s">
        <v>69</v>
      </c>
      <c r="AY378" s="245" t="s">
        <v>161</v>
      </c>
    </row>
    <row r="379" s="14" customFormat="1">
      <c r="A379" s="14"/>
      <c r="B379" s="246"/>
      <c r="C379" s="247"/>
      <c r="D379" s="233" t="s">
        <v>178</v>
      </c>
      <c r="E379" s="248" t="s">
        <v>19</v>
      </c>
      <c r="F379" s="249" t="s">
        <v>3508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178</v>
      </c>
      <c r="AU379" s="255" t="s">
        <v>180</v>
      </c>
      <c r="AV379" s="14" t="s">
        <v>77</v>
      </c>
      <c r="AW379" s="14" t="s">
        <v>31</v>
      </c>
      <c r="AX379" s="14" t="s">
        <v>69</v>
      </c>
      <c r="AY379" s="255" t="s">
        <v>161</v>
      </c>
    </row>
    <row r="380" s="13" customFormat="1">
      <c r="A380" s="13"/>
      <c r="B380" s="235"/>
      <c r="C380" s="236"/>
      <c r="D380" s="233" t="s">
        <v>178</v>
      </c>
      <c r="E380" s="237" t="s">
        <v>19</v>
      </c>
      <c r="F380" s="238" t="s">
        <v>3696</v>
      </c>
      <c r="G380" s="236"/>
      <c r="H380" s="239">
        <v>3.6000000000000001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178</v>
      </c>
      <c r="AU380" s="245" t="s">
        <v>180</v>
      </c>
      <c r="AV380" s="13" t="s">
        <v>79</v>
      </c>
      <c r="AW380" s="13" t="s">
        <v>31</v>
      </c>
      <c r="AX380" s="13" t="s">
        <v>69</v>
      </c>
      <c r="AY380" s="245" t="s">
        <v>161</v>
      </c>
    </row>
    <row r="381" s="14" customFormat="1">
      <c r="A381" s="14"/>
      <c r="B381" s="246"/>
      <c r="C381" s="247"/>
      <c r="D381" s="233" t="s">
        <v>178</v>
      </c>
      <c r="E381" s="248" t="s">
        <v>19</v>
      </c>
      <c r="F381" s="249" t="s">
        <v>3509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178</v>
      </c>
      <c r="AU381" s="255" t="s">
        <v>180</v>
      </c>
      <c r="AV381" s="14" t="s">
        <v>77</v>
      </c>
      <c r="AW381" s="14" t="s">
        <v>31</v>
      </c>
      <c r="AX381" s="14" t="s">
        <v>69</v>
      </c>
      <c r="AY381" s="255" t="s">
        <v>161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3696</v>
      </c>
      <c r="G382" s="236"/>
      <c r="H382" s="239">
        <v>3.6000000000000001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180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4" customFormat="1">
      <c r="A383" s="14"/>
      <c r="B383" s="246"/>
      <c r="C383" s="247"/>
      <c r="D383" s="233" t="s">
        <v>178</v>
      </c>
      <c r="E383" s="248" t="s">
        <v>19</v>
      </c>
      <c r="F383" s="249" t="s">
        <v>3511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178</v>
      </c>
      <c r="AU383" s="255" t="s">
        <v>180</v>
      </c>
      <c r="AV383" s="14" t="s">
        <v>77</v>
      </c>
      <c r="AW383" s="14" t="s">
        <v>31</v>
      </c>
      <c r="AX383" s="14" t="s">
        <v>69</v>
      </c>
      <c r="AY383" s="255" t="s">
        <v>161</v>
      </c>
    </row>
    <row r="384" s="13" customFormat="1">
      <c r="A384" s="13"/>
      <c r="B384" s="235"/>
      <c r="C384" s="236"/>
      <c r="D384" s="233" t="s">
        <v>178</v>
      </c>
      <c r="E384" s="237" t="s">
        <v>19</v>
      </c>
      <c r="F384" s="238" t="s">
        <v>3696</v>
      </c>
      <c r="G384" s="236"/>
      <c r="H384" s="239">
        <v>3.6000000000000001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178</v>
      </c>
      <c r="AU384" s="245" t="s">
        <v>180</v>
      </c>
      <c r="AV384" s="13" t="s">
        <v>79</v>
      </c>
      <c r="AW384" s="13" t="s">
        <v>31</v>
      </c>
      <c r="AX384" s="13" t="s">
        <v>69</v>
      </c>
      <c r="AY384" s="245" t="s">
        <v>161</v>
      </c>
    </row>
    <row r="385" s="16" customFormat="1">
      <c r="A385" s="16"/>
      <c r="B385" s="281"/>
      <c r="C385" s="282"/>
      <c r="D385" s="233" t="s">
        <v>178</v>
      </c>
      <c r="E385" s="283" t="s">
        <v>19</v>
      </c>
      <c r="F385" s="284" t="s">
        <v>2225</v>
      </c>
      <c r="G385" s="282"/>
      <c r="H385" s="285">
        <v>14.4</v>
      </c>
      <c r="I385" s="286"/>
      <c r="J385" s="282"/>
      <c r="K385" s="282"/>
      <c r="L385" s="287"/>
      <c r="M385" s="288"/>
      <c r="N385" s="289"/>
      <c r="O385" s="289"/>
      <c r="P385" s="289"/>
      <c r="Q385" s="289"/>
      <c r="R385" s="289"/>
      <c r="S385" s="289"/>
      <c r="T385" s="290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91" t="s">
        <v>178</v>
      </c>
      <c r="AU385" s="291" t="s">
        <v>180</v>
      </c>
      <c r="AV385" s="16" t="s">
        <v>180</v>
      </c>
      <c r="AW385" s="16" t="s">
        <v>31</v>
      </c>
      <c r="AX385" s="16" t="s">
        <v>69</v>
      </c>
      <c r="AY385" s="291" t="s">
        <v>161</v>
      </c>
    </row>
    <row r="386" s="15" customFormat="1">
      <c r="A386" s="15"/>
      <c r="B386" s="256"/>
      <c r="C386" s="257"/>
      <c r="D386" s="233" t="s">
        <v>178</v>
      </c>
      <c r="E386" s="258" t="s">
        <v>19</v>
      </c>
      <c r="F386" s="259" t="s">
        <v>221</v>
      </c>
      <c r="G386" s="257"/>
      <c r="H386" s="260">
        <v>14.4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178</v>
      </c>
      <c r="AU386" s="266" t="s">
        <v>180</v>
      </c>
      <c r="AV386" s="15" t="s">
        <v>168</v>
      </c>
      <c r="AW386" s="15" t="s">
        <v>31</v>
      </c>
      <c r="AX386" s="15" t="s">
        <v>77</v>
      </c>
      <c r="AY386" s="266" t="s">
        <v>161</v>
      </c>
    </row>
    <row r="387" s="2" customFormat="1" ht="16.5" customHeight="1">
      <c r="A387" s="41"/>
      <c r="B387" s="42"/>
      <c r="C387" s="215" t="s">
        <v>475</v>
      </c>
      <c r="D387" s="215" t="s">
        <v>163</v>
      </c>
      <c r="E387" s="216" t="s">
        <v>3708</v>
      </c>
      <c r="F387" s="217" t="s">
        <v>3709</v>
      </c>
      <c r="G387" s="218" t="s">
        <v>387</v>
      </c>
      <c r="H387" s="219">
        <v>0.40000000000000002</v>
      </c>
      <c r="I387" s="220"/>
      <c r="J387" s="221">
        <f>ROUND(I387*H387,2)</f>
        <v>0</v>
      </c>
      <c r="K387" s="217" t="s">
        <v>167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6.9999999999999994E-05</v>
      </c>
      <c r="R387" s="224">
        <f>Q387*H387</f>
        <v>2.8E-05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279</v>
      </c>
      <c r="AT387" s="226" t="s">
        <v>163</v>
      </c>
      <c r="AU387" s="226" t="s">
        <v>180</v>
      </c>
      <c r="AY387" s="20" t="s">
        <v>161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279</v>
      </c>
      <c r="BM387" s="226" t="s">
        <v>5405</v>
      </c>
    </row>
    <row r="388" s="2" customFormat="1">
      <c r="A388" s="41"/>
      <c r="B388" s="42"/>
      <c r="C388" s="43"/>
      <c r="D388" s="228" t="s">
        <v>170</v>
      </c>
      <c r="E388" s="43"/>
      <c r="F388" s="229" t="s">
        <v>3711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170</v>
      </c>
      <c r="AU388" s="20" t="s">
        <v>180</v>
      </c>
    </row>
    <row r="389" s="14" customFormat="1">
      <c r="A389" s="14"/>
      <c r="B389" s="246"/>
      <c r="C389" s="247"/>
      <c r="D389" s="233" t="s">
        <v>178</v>
      </c>
      <c r="E389" s="248" t="s">
        <v>19</v>
      </c>
      <c r="F389" s="249" t="s">
        <v>3712</v>
      </c>
      <c r="G389" s="247"/>
      <c r="H389" s="248" t="s">
        <v>19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178</v>
      </c>
      <c r="AU389" s="255" t="s">
        <v>180</v>
      </c>
      <c r="AV389" s="14" t="s">
        <v>77</v>
      </c>
      <c r="AW389" s="14" t="s">
        <v>31</v>
      </c>
      <c r="AX389" s="14" t="s">
        <v>69</v>
      </c>
      <c r="AY389" s="255" t="s">
        <v>161</v>
      </c>
    </row>
    <row r="390" s="14" customFormat="1">
      <c r="A390" s="14"/>
      <c r="B390" s="246"/>
      <c r="C390" s="247"/>
      <c r="D390" s="233" t="s">
        <v>178</v>
      </c>
      <c r="E390" s="248" t="s">
        <v>19</v>
      </c>
      <c r="F390" s="249" t="s">
        <v>3181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178</v>
      </c>
      <c r="AU390" s="255" t="s">
        <v>180</v>
      </c>
      <c r="AV390" s="14" t="s">
        <v>77</v>
      </c>
      <c r="AW390" s="14" t="s">
        <v>31</v>
      </c>
      <c r="AX390" s="14" t="s">
        <v>69</v>
      </c>
      <c r="AY390" s="255" t="s">
        <v>161</v>
      </c>
    </row>
    <row r="391" s="13" customFormat="1">
      <c r="A391" s="13"/>
      <c r="B391" s="235"/>
      <c r="C391" s="236"/>
      <c r="D391" s="233" t="s">
        <v>178</v>
      </c>
      <c r="E391" s="237" t="s">
        <v>19</v>
      </c>
      <c r="F391" s="238" t="s">
        <v>5397</v>
      </c>
      <c r="G391" s="236"/>
      <c r="H391" s="239">
        <v>0.10000000000000001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178</v>
      </c>
      <c r="AU391" s="245" t="s">
        <v>180</v>
      </c>
      <c r="AV391" s="13" t="s">
        <v>79</v>
      </c>
      <c r="AW391" s="13" t="s">
        <v>31</v>
      </c>
      <c r="AX391" s="13" t="s">
        <v>69</v>
      </c>
      <c r="AY391" s="245" t="s">
        <v>161</v>
      </c>
    </row>
    <row r="392" s="14" customFormat="1">
      <c r="A392" s="14"/>
      <c r="B392" s="246"/>
      <c r="C392" s="247"/>
      <c r="D392" s="233" t="s">
        <v>178</v>
      </c>
      <c r="E392" s="248" t="s">
        <v>19</v>
      </c>
      <c r="F392" s="249" t="s">
        <v>3183</v>
      </c>
      <c r="G392" s="247"/>
      <c r="H392" s="248" t="s">
        <v>19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178</v>
      </c>
      <c r="AU392" s="255" t="s">
        <v>180</v>
      </c>
      <c r="AV392" s="14" t="s">
        <v>77</v>
      </c>
      <c r="AW392" s="14" t="s">
        <v>31</v>
      </c>
      <c r="AX392" s="14" t="s">
        <v>69</v>
      </c>
      <c r="AY392" s="255" t="s">
        <v>161</v>
      </c>
    </row>
    <row r="393" s="13" customFormat="1">
      <c r="A393" s="13"/>
      <c r="B393" s="235"/>
      <c r="C393" s="236"/>
      <c r="D393" s="233" t="s">
        <v>178</v>
      </c>
      <c r="E393" s="237" t="s">
        <v>19</v>
      </c>
      <c r="F393" s="238" t="s">
        <v>5397</v>
      </c>
      <c r="G393" s="236"/>
      <c r="H393" s="239">
        <v>0.10000000000000001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178</v>
      </c>
      <c r="AU393" s="245" t="s">
        <v>180</v>
      </c>
      <c r="AV393" s="13" t="s">
        <v>79</v>
      </c>
      <c r="AW393" s="13" t="s">
        <v>31</v>
      </c>
      <c r="AX393" s="13" t="s">
        <v>69</v>
      </c>
      <c r="AY393" s="245" t="s">
        <v>161</v>
      </c>
    </row>
    <row r="394" s="14" customFormat="1">
      <c r="A394" s="14"/>
      <c r="B394" s="246"/>
      <c r="C394" s="247"/>
      <c r="D394" s="233" t="s">
        <v>178</v>
      </c>
      <c r="E394" s="248" t="s">
        <v>19</v>
      </c>
      <c r="F394" s="249" t="s">
        <v>3185</v>
      </c>
      <c r="G394" s="247"/>
      <c r="H394" s="248" t="s">
        <v>19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178</v>
      </c>
      <c r="AU394" s="255" t="s">
        <v>180</v>
      </c>
      <c r="AV394" s="14" t="s">
        <v>77</v>
      </c>
      <c r="AW394" s="14" t="s">
        <v>31</v>
      </c>
      <c r="AX394" s="14" t="s">
        <v>69</v>
      </c>
      <c r="AY394" s="255" t="s">
        <v>161</v>
      </c>
    </row>
    <row r="395" s="13" customFormat="1">
      <c r="A395" s="13"/>
      <c r="B395" s="235"/>
      <c r="C395" s="236"/>
      <c r="D395" s="233" t="s">
        <v>178</v>
      </c>
      <c r="E395" s="237" t="s">
        <v>19</v>
      </c>
      <c r="F395" s="238" t="s">
        <v>5397</v>
      </c>
      <c r="G395" s="236"/>
      <c r="H395" s="239">
        <v>0.10000000000000001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178</v>
      </c>
      <c r="AU395" s="245" t="s">
        <v>180</v>
      </c>
      <c r="AV395" s="13" t="s">
        <v>79</v>
      </c>
      <c r="AW395" s="13" t="s">
        <v>31</v>
      </c>
      <c r="AX395" s="13" t="s">
        <v>69</v>
      </c>
      <c r="AY395" s="245" t="s">
        <v>161</v>
      </c>
    </row>
    <row r="396" s="14" customFormat="1">
      <c r="A396" s="14"/>
      <c r="B396" s="246"/>
      <c r="C396" s="247"/>
      <c r="D396" s="233" t="s">
        <v>178</v>
      </c>
      <c r="E396" s="248" t="s">
        <v>19</v>
      </c>
      <c r="F396" s="249" t="s">
        <v>3186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178</v>
      </c>
      <c r="AU396" s="255" t="s">
        <v>180</v>
      </c>
      <c r="AV396" s="14" t="s">
        <v>77</v>
      </c>
      <c r="AW396" s="14" t="s">
        <v>31</v>
      </c>
      <c r="AX396" s="14" t="s">
        <v>69</v>
      </c>
      <c r="AY396" s="255" t="s">
        <v>161</v>
      </c>
    </row>
    <row r="397" s="13" customFormat="1">
      <c r="A397" s="13"/>
      <c r="B397" s="235"/>
      <c r="C397" s="236"/>
      <c r="D397" s="233" t="s">
        <v>178</v>
      </c>
      <c r="E397" s="237" t="s">
        <v>19</v>
      </c>
      <c r="F397" s="238" t="s">
        <v>5397</v>
      </c>
      <c r="G397" s="236"/>
      <c r="H397" s="239">
        <v>0.10000000000000001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178</v>
      </c>
      <c r="AU397" s="245" t="s">
        <v>180</v>
      </c>
      <c r="AV397" s="13" t="s">
        <v>79</v>
      </c>
      <c r="AW397" s="13" t="s">
        <v>31</v>
      </c>
      <c r="AX397" s="13" t="s">
        <v>69</v>
      </c>
      <c r="AY397" s="245" t="s">
        <v>161</v>
      </c>
    </row>
    <row r="398" s="15" customFormat="1">
      <c r="A398" s="15"/>
      <c r="B398" s="256"/>
      <c r="C398" s="257"/>
      <c r="D398" s="233" t="s">
        <v>178</v>
      </c>
      <c r="E398" s="258" t="s">
        <v>19</v>
      </c>
      <c r="F398" s="259" t="s">
        <v>221</v>
      </c>
      <c r="G398" s="257"/>
      <c r="H398" s="260">
        <v>0.40000000000000002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178</v>
      </c>
      <c r="AU398" s="266" t="s">
        <v>180</v>
      </c>
      <c r="AV398" s="15" t="s">
        <v>168</v>
      </c>
      <c r="AW398" s="15" t="s">
        <v>31</v>
      </c>
      <c r="AX398" s="15" t="s">
        <v>77</v>
      </c>
      <c r="AY398" s="266" t="s">
        <v>161</v>
      </c>
    </row>
    <row r="399" s="2" customFormat="1" ht="16.5" customHeight="1">
      <c r="A399" s="41"/>
      <c r="B399" s="42"/>
      <c r="C399" s="215" t="s">
        <v>481</v>
      </c>
      <c r="D399" s="215" t="s">
        <v>163</v>
      </c>
      <c r="E399" s="216" t="s">
        <v>3713</v>
      </c>
      <c r="F399" s="217" t="s">
        <v>3714</v>
      </c>
      <c r="G399" s="218" t="s">
        <v>387</v>
      </c>
      <c r="H399" s="219">
        <v>0.40000000000000002</v>
      </c>
      <c r="I399" s="220"/>
      <c r="J399" s="221">
        <f>ROUND(I399*H399,2)</f>
        <v>0</v>
      </c>
      <c r="K399" s="217" t="s">
        <v>167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6.0000000000000002E-05</v>
      </c>
      <c r="R399" s="224">
        <f>Q399*H399</f>
        <v>2.4000000000000001E-05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279</v>
      </c>
      <c r="AT399" s="226" t="s">
        <v>163</v>
      </c>
      <c r="AU399" s="226" t="s">
        <v>180</v>
      </c>
      <c r="AY399" s="20" t="s">
        <v>161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279</v>
      </c>
      <c r="BM399" s="226" t="s">
        <v>5406</v>
      </c>
    </row>
    <row r="400" s="2" customFormat="1">
      <c r="A400" s="41"/>
      <c r="B400" s="42"/>
      <c r="C400" s="43"/>
      <c r="D400" s="228" t="s">
        <v>170</v>
      </c>
      <c r="E400" s="43"/>
      <c r="F400" s="229" t="s">
        <v>3716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170</v>
      </c>
      <c r="AU400" s="20" t="s">
        <v>180</v>
      </c>
    </row>
    <row r="401" s="14" customFormat="1">
      <c r="A401" s="14"/>
      <c r="B401" s="246"/>
      <c r="C401" s="247"/>
      <c r="D401" s="233" t="s">
        <v>178</v>
      </c>
      <c r="E401" s="248" t="s">
        <v>19</v>
      </c>
      <c r="F401" s="249" t="s">
        <v>3712</v>
      </c>
      <c r="G401" s="247"/>
      <c r="H401" s="248" t="s">
        <v>19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178</v>
      </c>
      <c r="AU401" s="255" t="s">
        <v>180</v>
      </c>
      <c r="AV401" s="14" t="s">
        <v>77</v>
      </c>
      <c r="AW401" s="14" t="s">
        <v>31</v>
      </c>
      <c r="AX401" s="14" t="s">
        <v>69</v>
      </c>
      <c r="AY401" s="255" t="s">
        <v>161</v>
      </c>
    </row>
    <row r="402" s="14" customFormat="1">
      <c r="A402" s="14"/>
      <c r="B402" s="246"/>
      <c r="C402" s="247"/>
      <c r="D402" s="233" t="s">
        <v>178</v>
      </c>
      <c r="E402" s="248" t="s">
        <v>19</v>
      </c>
      <c r="F402" s="249" t="s">
        <v>3181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178</v>
      </c>
      <c r="AU402" s="255" t="s">
        <v>180</v>
      </c>
      <c r="AV402" s="14" t="s">
        <v>77</v>
      </c>
      <c r="AW402" s="14" t="s">
        <v>31</v>
      </c>
      <c r="AX402" s="14" t="s">
        <v>69</v>
      </c>
      <c r="AY402" s="255" t="s">
        <v>161</v>
      </c>
    </row>
    <row r="403" s="13" customFormat="1">
      <c r="A403" s="13"/>
      <c r="B403" s="235"/>
      <c r="C403" s="236"/>
      <c r="D403" s="233" t="s">
        <v>178</v>
      </c>
      <c r="E403" s="237" t="s">
        <v>19</v>
      </c>
      <c r="F403" s="238" t="s">
        <v>5397</v>
      </c>
      <c r="G403" s="236"/>
      <c r="H403" s="239">
        <v>0.10000000000000001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178</v>
      </c>
      <c r="AU403" s="245" t="s">
        <v>180</v>
      </c>
      <c r="AV403" s="13" t="s">
        <v>79</v>
      </c>
      <c r="AW403" s="13" t="s">
        <v>31</v>
      </c>
      <c r="AX403" s="13" t="s">
        <v>69</v>
      </c>
      <c r="AY403" s="245" t="s">
        <v>161</v>
      </c>
    </row>
    <row r="404" s="14" customFormat="1">
      <c r="A404" s="14"/>
      <c r="B404" s="246"/>
      <c r="C404" s="247"/>
      <c r="D404" s="233" t="s">
        <v>178</v>
      </c>
      <c r="E404" s="248" t="s">
        <v>19</v>
      </c>
      <c r="F404" s="249" t="s">
        <v>3183</v>
      </c>
      <c r="G404" s="247"/>
      <c r="H404" s="248" t="s">
        <v>19</v>
      </c>
      <c r="I404" s="250"/>
      <c r="J404" s="247"/>
      <c r="K404" s="247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178</v>
      </c>
      <c r="AU404" s="255" t="s">
        <v>180</v>
      </c>
      <c r="AV404" s="14" t="s">
        <v>77</v>
      </c>
      <c r="AW404" s="14" t="s">
        <v>31</v>
      </c>
      <c r="AX404" s="14" t="s">
        <v>69</v>
      </c>
      <c r="AY404" s="255" t="s">
        <v>161</v>
      </c>
    </row>
    <row r="405" s="13" customFormat="1">
      <c r="A405" s="13"/>
      <c r="B405" s="235"/>
      <c r="C405" s="236"/>
      <c r="D405" s="233" t="s">
        <v>178</v>
      </c>
      <c r="E405" s="237" t="s">
        <v>19</v>
      </c>
      <c r="F405" s="238" t="s">
        <v>5397</v>
      </c>
      <c r="G405" s="236"/>
      <c r="H405" s="239">
        <v>0.10000000000000001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178</v>
      </c>
      <c r="AU405" s="245" t="s">
        <v>180</v>
      </c>
      <c r="AV405" s="13" t="s">
        <v>79</v>
      </c>
      <c r="AW405" s="13" t="s">
        <v>31</v>
      </c>
      <c r="AX405" s="13" t="s">
        <v>69</v>
      </c>
      <c r="AY405" s="245" t="s">
        <v>161</v>
      </c>
    </row>
    <row r="406" s="14" customFormat="1">
      <c r="A406" s="14"/>
      <c r="B406" s="246"/>
      <c r="C406" s="247"/>
      <c r="D406" s="233" t="s">
        <v>178</v>
      </c>
      <c r="E406" s="248" t="s">
        <v>19</v>
      </c>
      <c r="F406" s="249" t="s">
        <v>3185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178</v>
      </c>
      <c r="AU406" s="255" t="s">
        <v>180</v>
      </c>
      <c r="AV406" s="14" t="s">
        <v>77</v>
      </c>
      <c r="AW406" s="14" t="s">
        <v>31</v>
      </c>
      <c r="AX406" s="14" t="s">
        <v>69</v>
      </c>
      <c r="AY406" s="255" t="s">
        <v>161</v>
      </c>
    </row>
    <row r="407" s="13" customFormat="1">
      <c r="A407" s="13"/>
      <c r="B407" s="235"/>
      <c r="C407" s="236"/>
      <c r="D407" s="233" t="s">
        <v>178</v>
      </c>
      <c r="E407" s="237" t="s">
        <v>19</v>
      </c>
      <c r="F407" s="238" t="s">
        <v>5397</v>
      </c>
      <c r="G407" s="236"/>
      <c r="H407" s="239">
        <v>0.10000000000000001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178</v>
      </c>
      <c r="AU407" s="245" t="s">
        <v>180</v>
      </c>
      <c r="AV407" s="13" t="s">
        <v>79</v>
      </c>
      <c r="AW407" s="13" t="s">
        <v>31</v>
      </c>
      <c r="AX407" s="13" t="s">
        <v>69</v>
      </c>
      <c r="AY407" s="245" t="s">
        <v>161</v>
      </c>
    </row>
    <row r="408" s="14" customFormat="1">
      <c r="A408" s="14"/>
      <c r="B408" s="246"/>
      <c r="C408" s="247"/>
      <c r="D408" s="233" t="s">
        <v>178</v>
      </c>
      <c r="E408" s="248" t="s">
        <v>19</v>
      </c>
      <c r="F408" s="249" t="s">
        <v>3186</v>
      </c>
      <c r="G408" s="247"/>
      <c r="H408" s="248" t="s">
        <v>19</v>
      </c>
      <c r="I408" s="250"/>
      <c r="J408" s="247"/>
      <c r="K408" s="247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178</v>
      </c>
      <c r="AU408" s="255" t="s">
        <v>180</v>
      </c>
      <c r="AV408" s="14" t="s">
        <v>77</v>
      </c>
      <c r="AW408" s="14" t="s">
        <v>31</v>
      </c>
      <c r="AX408" s="14" t="s">
        <v>69</v>
      </c>
      <c r="AY408" s="255" t="s">
        <v>161</v>
      </c>
    </row>
    <row r="409" s="13" customFormat="1">
      <c r="A409" s="13"/>
      <c r="B409" s="235"/>
      <c r="C409" s="236"/>
      <c r="D409" s="233" t="s">
        <v>178</v>
      </c>
      <c r="E409" s="237" t="s">
        <v>19</v>
      </c>
      <c r="F409" s="238" t="s">
        <v>5397</v>
      </c>
      <c r="G409" s="236"/>
      <c r="H409" s="239">
        <v>0.10000000000000001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178</v>
      </c>
      <c r="AU409" s="245" t="s">
        <v>180</v>
      </c>
      <c r="AV409" s="13" t="s">
        <v>79</v>
      </c>
      <c r="AW409" s="13" t="s">
        <v>31</v>
      </c>
      <c r="AX409" s="13" t="s">
        <v>69</v>
      </c>
      <c r="AY409" s="245" t="s">
        <v>161</v>
      </c>
    </row>
    <row r="410" s="15" customFormat="1">
      <c r="A410" s="15"/>
      <c r="B410" s="256"/>
      <c r="C410" s="257"/>
      <c r="D410" s="233" t="s">
        <v>178</v>
      </c>
      <c r="E410" s="258" t="s">
        <v>19</v>
      </c>
      <c r="F410" s="259" t="s">
        <v>221</v>
      </c>
      <c r="G410" s="257"/>
      <c r="H410" s="260">
        <v>0.40000000000000002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178</v>
      </c>
      <c r="AU410" s="266" t="s">
        <v>180</v>
      </c>
      <c r="AV410" s="15" t="s">
        <v>168</v>
      </c>
      <c r="AW410" s="15" t="s">
        <v>31</v>
      </c>
      <c r="AX410" s="15" t="s">
        <v>77</v>
      </c>
      <c r="AY410" s="266" t="s">
        <v>161</v>
      </c>
    </row>
    <row r="411" s="2" customFormat="1" ht="16.5" customHeight="1">
      <c r="A411" s="41"/>
      <c r="B411" s="42"/>
      <c r="C411" s="215" t="s">
        <v>487</v>
      </c>
      <c r="D411" s="215" t="s">
        <v>163</v>
      </c>
      <c r="E411" s="216" t="s">
        <v>3726</v>
      </c>
      <c r="F411" s="217" t="s">
        <v>3727</v>
      </c>
      <c r="G411" s="218" t="s">
        <v>166</v>
      </c>
      <c r="H411" s="219">
        <v>2.1000000000000001</v>
      </c>
      <c r="I411" s="220"/>
      <c r="J411" s="221">
        <f>ROUND(I411*H411,2)</f>
        <v>0</v>
      </c>
      <c r="K411" s="217" t="s">
        <v>167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0.023800000000000002</v>
      </c>
      <c r="T411" s="225">
        <f>S411*H411</f>
        <v>0.049980000000000004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279</v>
      </c>
      <c r="AT411" s="226" t="s">
        <v>163</v>
      </c>
      <c r="AU411" s="226" t="s">
        <v>180</v>
      </c>
      <c r="AY411" s="20" t="s">
        <v>161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279</v>
      </c>
      <c r="BM411" s="226" t="s">
        <v>5407</v>
      </c>
    </row>
    <row r="412" s="2" customFormat="1">
      <c r="A412" s="41"/>
      <c r="B412" s="42"/>
      <c r="C412" s="43"/>
      <c r="D412" s="228" t="s">
        <v>170</v>
      </c>
      <c r="E412" s="43"/>
      <c r="F412" s="229" t="s">
        <v>3729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170</v>
      </c>
      <c r="AU412" s="20" t="s">
        <v>180</v>
      </c>
    </row>
    <row r="413" s="14" customFormat="1">
      <c r="A413" s="14"/>
      <c r="B413" s="246"/>
      <c r="C413" s="247"/>
      <c r="D413" s="233" t="s">
        <v>178</v>
      </c>
      <c r="E413" s="248" t="s">
        <v>19</v>
      </c>
      <c r="F413" s="249" t="s">
        <v>3730</v>
      </c>
      <c r="G413" s="247"/>
      <c r="H413" s="248" t="s">
        <v>19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178</v>
      </c>
      <c r="AU413" s="255" t="s">
        <v>180</v>
      </c>
      <c r="AV413" s="14" t="s">
        <v>77</v>
      </c>
      <c r="AW413" s="14" t="s">
        <v>31</v>
      </c>
      <c r="AX413" s="14" t="s">
        <v>69</v>
      </c>
      <c r="AY413" s="255" t="s">
        <v>161</v>
      </c>
    </row>
    <row r="414" s="13" customFormat="1">
      <c r="A414" s="13"/>
      <c r="B414" s="235"/>
      <c r="C414" s="236"/>
      <c r="D414" s="233" t="s">
        <v>178</v>
      </c>
      <c r="E414" s="237" t="s">
        <v>19</v>
      </c>
      <c r="F414" s="238" t="s">
        <v>5408</v>
      </c>
      <c r="G414" s="236"/>
      <c r="H414" s="239">
        <v>2.1000000000000001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178</v>
      </c>
      <c r="AU414" s="245" t="s">
        <v>180</v>
      </c>
      <c r="AV414" s="13" t="s">
        <v>79</v>
      </c>
      <c r="AW414" s="13" t="s">
        <v>31</v>
      </c>
      <c r="AX414" s="13" t="s">
        <v>69</v>
      </c>
      <c r="AY414" s="245" t="s">
        <v>161</v>
      </c>
    </row>
    <row r="415" s="15" customFormat="1">
      <c r="A415" s="15"/>
      <c r="B415" s="256"/>
      <c r="C415" s="257"/>
      <c r="D415" s="233" t="s">
        <v>178</v>
      </c>
      <c r="E415" s="258" t="s">
        <v>19</v>
      </c>
      <c r="F415" s="259" t="s">
        <v>221</v>
      </c>
      <c r="G415" s="257"/>
      <c r="H415" s="260">
        <v>2.1000000000000001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178</v>
      </c>
      <c r="AU415" s="266" t="s">
        <v>180</v>
      </c>
      <c r="AV415" s="15" t="s">
        <v>168</v>
      </c>
      <c r="AW415" s="15" t="s">
        <v>31</v>
      </c>
      <c r="AX415" s="15" t="s">
        <v>77</v>
      </c>
      <c r="AY415" s="266" t="s">
        <v>161</v>
      </c>
    </row>
    <row r="416" s="2" customFormat="1" ht="16.5" customHeight="1">
      <c r="A416" s="41"/>
      <c r="B416" s="42"/>
      <c r="C416" s="215" t="s">
        <v>493</v>
      </c>
      <c r="D416" s="215" t="s">
        <v>163</v>
      </c>
      <c r="E416" s="216" t="s">
        <v>3736</v>
      </c>
      <c r="F416" s="217" t="s">
        <v>3737</v>
      </c>
      <c r="G416" s="218" t="s">
        <v>387</v>
      </c>
      <c r="H416" s="219">
        <v>0.40000000000000002</v>
      </c>
      <c r="I416" s="220"/>
      <c r="J416" s="221">
        <f>ROUND(I416*H416,2)</f>
        <v>0</v>
      </c>
      <c r="K416" s="217" t="s">
        <v>167</v>
      </c>
      <c r="L416" s="47"/>
      <c r="M416" s="222" t="s">
        <v>19</v>
      </c>
      <c r="N416" s="223" t="s">
        <v>40</v>
      </c>
      <c r="O416" s="87"/>
      <c r="P416" s="224">
        <f>O416*H416</f>
        <v>0</v>
      </c>
      <c r="Q416" s="224">
        <v>0.00046999999999999999</v>
      </c>
      <c r="R416" s="224">
        <f>Q416*H416</f>
        <v>0.00018800000000000002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279</v>
      </c>
      <c r="AT416" s="226" t="s">
        <v>163</v>
      </c>
      <c r="AU416" s="226" t="s">
        <v>180</v>
      </c>
      <c r="AY416" s="20" t="s">
        <v>161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77</v>
      </c>
      <c r="BK416" s="227">
        <f>ROUND(I416*H416,2)</f>
        <v>0</v>
      </c>
      <c r="BL416" s="20" t="s">
        <v>279</v>
      </c>
      <c r="BM416" s="226" t="s">
        <v>5409</v>
      </c>
    </row>
    <row r="417" s="2" customFormat="1">
      <c r="A417" s="41"/>
      <c r="B417" s="42"/>
      <c r="C417" s="43"/>
      <c r="D417" s="228" t="s">
        <v>170</v>
      </c>
      <c r="E417" s="43"/>
      <c r="F417" s="229" t="s">
        <v>3739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170</v>
      </c>
      <c r="AU417" s="20" t="s">
        <v>180</v>
      </c>
    </row>
    <row r="418" s="14" customFormat="1">
      <c r="A418" s="14"/>
      <c r="B418" s="246"/>
      <c r="C418" s="247"/>
      <c r="D418" s="233" t="s">
        <v>178</v>
      </c>
      <c r="E418" s="248" t="s">
        <v>19</v>
      </c>
      <c r="F418" s="249" t="s">
        <v>3712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178</v>
      </c>
      <c r="AU418" s="255" t="s">
        <v>180</v>
      </c>
      <c r="AV418" s="14" t="s">
        <v>77</v>
      </c>
      <c r="AW418" s="14" t="s">
        <v>31</v>
      </c>
      <c r="AX418" s="14" t="s">
        <v>69</v>
      </c>
      <c r="AY418" s="255" t="s">
        <v>161</v>
      </c>
    </row>
    <row r="419" s="14" customFormat="1">
      <c r="A419" s="14"/>
      <c r="B419" s="246"/>
      <c r="C419" s="247"/>
      <c r="D419" s="233" t="s">
        <v>178</v>
      </c>
      <c r="E419" s="248" t="s">
        <v>19</v>
      </c>
      <c r="F419" s="249" t="s">
        <v>3181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178</v>
      </c>
      <c r="AU419" s="255" t="s">
        <v>180</v>
      </c>
      <c r="AV419" s="14" t="s">
        <v>77</v>
      </c>
      <c r="AW419" s="14" t="s">
        <v>31</v>
      </c>
      <c r="AX419" s="14" t="s">
        <v>69</v>
      </c>
      <c r="AY419" s="255" t="s">
        <v>161</v>
      </c>
    </row>
    <row r="420" s="13" customFormat="1">
      <c r="A420" s="13"/>
      <c r="B420" s="235"/>
      <c r="C420" s="236"/>
      <c r="D420" s="233" t="s">
        <v>178</v>
      </c>
      <c r="E420" s="237" t="s">
        <v>19</v>
      </c>
      <c r="F420" s="238" t="s">
        <v>5397</v>
      </c>
      <c r="G420" s="236"/>
      <c r="H420" s="239">
        <v>0.10000000000000001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178</v>
      </c>
      <c r="AU420" s="245" t="s">
        <v>180</v>
      </c>
      <c r="AV420" s="13" t="s">
        <v>79</v>
      </c>
      <c r="AW420" s="13" t="s">
        <v>31</v>
      </c>
      <c r="AX420" s="13" t="s">
        <v>69</v>
      </c>
      <c r="AY420" s="245" t="s">
        <v>161</v>
      </c>
    </row>
    <row r="421" s="14" customFormat="1">
      <c r="A421" s="14"/>
      <c r="B421" s="246"/>
      <c r="C421" s="247"/>
      <c r="D421" s="233" t="s">
        <v>178</v>
      </c>
      <c r="E421" s="248" t="s">
        <v>19</v>
      </c>
      <c r="F421" s="249" t="s">
        <v>3183</v>
      </c>
      <c r="G421" s="247"/>
      <c r="H421" s="248" t="s">
        <v>19</v>
      </c>
      <c r="I421" s="250"/>
      <c r="J421" s="247"/>
      <c r="K421" s="247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178</v>
      </c>
      <c r="AU421" s="255" t="s">
        <v>180</v>
      </c>
      <c r="AV421" s="14" t="s">
        <v>77</v>
      </c>
      <c r="AW421" s="14" t="s">
        <v>31</v>
      </c>
      <c r="AX421" s="14" t="s">
        <v>69</v>
      </c>
      <c r="AY421" s="255" t="s">
        <v>161</v>
      </c>
    </row>
    <row r="422" s="13" customFormat="1">
      <c r="A422" s="13"/>
      <c r="B422" s="235"/>
      <c r="C422" s="236"/>
      <c r="D422" s="233" t="s">
        <v>178</v>
      </c>
      <c r="E422" s="237" t="s">
        <v>19</v>
      </c>
      <c r="F422" s="238" t="s">
        <v>5397</v>
      </c>
      <c r="G422" s="236"/>
      <c r="H422" s="239">
        <v>0.10000000000000001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178</v>
      </c>
      <c r="AU422" s="245" t="s">
        <v>180</v>
      </c>
      <c r="AV422" s="13" t="s">
        <v>79</v>
      </c>
      <c r="AW422" s="13" t="s">
        <v>31</v>
      </c>
      <c r="AX422" s="13" t="s">
        <v>69</v>
      </c>
      <c r="AY422" s="245" t="s">
        <v>161</v>
      </c>
    </row>
    <row r="423" s="14" customFormat="1">
      <c r="A423" s="14"/>
      <c r="B423" s="246"/>
      <c r="C423" s="247"/>
      <c r="D423" s="233" t="s">
        <v>178</v>
      </c>
      <c r="E423" s="248" t="s">
        <v>19</v>
      </c>
      <c r="F423" s="249" t="s">
        <v>3185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178</v>
      </c>
      <c r="AU423" s="255" t="s">
        <v>180</v>
      </c>
      <c r="AV423" s="14" t="s">
        <v>77</v>
      </c>
      <c r="AW423" s="14" t="s">
        <v>31</v>
      </c>
      <c r="AX423" s="14" t="s">
        <v>69</v>
      </c>
      <c r="AY423" s="255" t="s">
        <v>161</v>
      </c>
    </row>
    <row r="424" s="13" customFormat="1">
      <c r="A424" s="13"/>
      <c r="B424" s="235"/>
      <c r="C424" s="236"/>
      <c r="D424" s="233" t="s">
        <v>178</v>
      </c>
      <c r="E424" s="237" t="s">
        <v>19</v>
      </c>
      <c r="F424" s="238" t="s">
        <v>5397</v>
      </c>
      <c r="G424" s="236"/>
      <c r="H424" s="239">
        <v>0.10000000000000001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178</v>
      </c>
      <c r="AU424" s="245" t="s">
        <v>180</v>
      </c>
      <c r="AV424" s="13" t="s">
        <v>79</v>
      </c>
      <c r="AW424" s="13" t="s">
        <v>31</v>
      </c>
      <c r="AX424" s="13" t="s">
        <v>69</v>
      </c>
      <c r="AY424" s="245" t="s">
        <v>161</v>
      </c>
    </row>
    <row r="425" s="14" customFormat="1">
      <c r="A425" s="14"/>
      <c r="B425" s="246"/>
      <c r="C425" s="247"/>
      <c r="D425" s="233" t="s">
        <v>178</v>
      </c>
      <c r="E425" s="248" t="s">
        <v>19</v>
      </c>
      <c r="F425" s="249" t="s">
        <v>3186</v>
      </c>
      <c r="G425" s="247"/>
      <c r="H425" s="248" t="s">
        <v>19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178</v>
      </c>
      <c r="AU425" s="255" t="s">
        <v>180</v>
      </c>
      <c r="AV425" s="14" t="s">
        <v>77</v>
      </c>
      <c r="AW425" s="14" t="s">
        <v>31</v>
      </c>
      <c r="AX425" s="14" t="s">
        <v>69</v>
      </c>
      <c r="AY425" s="255" t="s">
        <v>161</v>
      </c>
    </row>
    <row r="426" s="13" customFormat="1">
      <c r="A426" s="13"/>
      <c r="B426" s="235"/>
      <c r="C426" s="236"/>
      <c r="D426" s="233" t="s">
        <v>178</v>
      </c>
      <c r="E426" s="237" t="s">
        <v>19</v>
      </c>
      <c r="F426" s="238" t="s">
        <v>5397</v>
      </c>
      <c r="G426" s="236"/>
      <c r="H426" s="239">
        <v>0.10000000000000001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178</v>
      </c>
      <c r="AU426" s="245" t="s">
        <v>180</v>
      </c>
      <c r="AV426" s="13" t="s">
        <v>79</v>
      </c>
      <c r="AW426" s="13" t="s">
        <v>31</v>
      </c>
      <c r="AX426" s="13" t="s">
        <v>69</v>
      </c>
      <c r="AY426" s="245" t="s">
        <v>161</v>
      </c>
    </row>
    <row r="427" s="15" customFormat="1">
      <c r="A427" s="15"/>
      <c r="B427" s="256"/>
      <c r="C427" s="257"/>
      <c r="D427" s="233" t="s">
        <v>178</v>
      </c>
      <c r="E427" s="258" t="s">
        <v>19</v>
      </c>
      <c r="F427" s="259" t="s">
        <v>221</v>
      </c>
      <c r="G427" s="257"/>
      <c r="H427" s="260">
        <v>0.40000000000000002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178</v>
      </c>
      <c r="AU427" s="266" t="s">
        <v>180</v>
      </c>
      <c r="AV427" s="15" t="s">
        <v>168</v>
      </c>
      <c r="AW427" s="15" t="s">
        <v>31</v>
      </c>
      <c r="AX427" s="15" t="s">
        <v>77</v>
      </c>
      <c r="AY427" s="266" t="s">
        <v>161</v>
      </c>
    </row>
    <row r="428" s="2" customFormat="1" ht="16.5" customHeight="1">
      <c r="A428" s="41"/>
      <c r="B428" s="42"/>
      <c r="C428" s="215" t="s">
        <v>499</v>
      </c>
      <c r="D428" s="215" t="s">
        <v>163</v>
      </c>
      <c r="E428" s="216" t="s">
        <v>3740</v>
      </c>
      <c r="F428" s="217" t="s">
        <v>3741</v>
      </c>
      <c r="G428" s="218" t="s">
        <v>387</v>
      </c>
      <c r="H428" s="219">
        <v>0.40000000000000002</v>
      </c>
      <c r="I428" s="220"/>
      <c r="J428" s="221">
        <f>ROUND(I428*H428,2)</f>
        <v>0</v>
      </c>
      <c r="K428" s="217" t="s">
        <v>167</v>
      </c>
      <c r="L428" s="47"/>
      <c r="M428" s="222" t="s">
        <v>19</v>
      </c>
      <c r="N428" s="223" t="s">
        <v>40</v>
      </c>
      <c r="O428" s="87"/>
      <c r="P428" s="224">
        <f>O428*H428</f>
        <v>0</v>
      </c>
      <c r="Q428" s="224">
        <v>0.00032000000000000003</v>
      </c>
      <c r="R428" s="224">
        <f>Q428*H428</f>
        <v>0.00012800000000000002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279</v>
      </c>
      <c r="AT428" s="226" t="s">
        <v>163</v>
      </c>
      <c r="AU428" s="226" t="s">
        <v>180</v>
      </c>
      <c r="AY428" s="20" t="s">
        <v>161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279</v>
      </c>
      <c r="BM428" s="226" t="s">
        <v>5410</v>
      </c>
    </row>
    <row r="429" s="2" customFormat="1">
      <c r="A429" s="41"/>
      <c r="B429" s="42"/>
      <c r="C429" s="43"/>
      <c r="D429" s="228" t="s">
        <v>170</v>
      </c>
      <c r="E429" s="43"/>
      <c r="F429" s="229" t="s">
        <v>3743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170</v>
      </c>
      <c r="AU429" s="20" t="s">
        <v>180</v>
      </c>
    </row>
    <row r="430" s="14" customFormat="1">
      <c r="A430" s="14"/>
      <c r="B430" s="246"/>
      <c r="C430" s="247"/>
      <c r="D430" s="233" t="s">
        <v>178</v>
      </c>
      <c r="E430" s="248" t="s">
        <v>19</v>
      </c>
      <c r="F430" s="249" t="s">
        <v>3712</v>
      </c>
      <c r="G430" s="247"/>
      <c r="H430" s="248" t="s">
        <v>19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178</v>
      </c>
      <c r="AU430" s="255" t="s">
        <v>180</v>
      </c>
      <c r="AV430" s="14" t="s">
        <v>77</v>
      </c>
      <c r="AW430" s="14" t="s">
        <v>31</v>
      </c>
      <c r="AX430" s="14" t="s">
        <v>69</v>
      </c>
      <c r="AY430" s="255" t="s">
        <v>161</v>
      </c>
    </row>
    <row r="431" s="14" customFormat="1">
      <c r="A431" s="14"/>
      <c r="B431" s="246"/>
      <c r="C431" s="247"/>
      <c r="D431" s="233" t="s">
        <v>178</v>
      </c>
      <c r="E431" s="248" t="s">
        <v>19</v>
      </c>
      <c r="F431" s="249" t="s">
        <v>3181</v>
      </c>
      <c r="G431" s="247"/>
      <c r="H431" s="248" t="s">
        <v>19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178</v>
      </c>
      <c r="AU431" s="255" t="s">
        <v>180</v>
      </c>
      <c r="AV431" s="14" t="s">
        <v>77</v>
      </c>
      <c r="AW431" s="14" t="s">
        <v>31</v>
      </c>
      <c r="AX431" s="14" t="s">
        <v>69</v>
      </c>
      <c r="AY431" s="255" t="s">
        <v>161</v>
      </c>
    </row>
    <row r="432" s="13" customFormat="1">
      <c r="A432" s="13"/>
      <c r="B432" s="235"/>
      <c r="C432" s="236"/>
      <c r="D432" s="233" t="s">
        <v>178</v>
      </c>
      <c r="E432" s="237" t="s">
        <v>19</v>
      </c>
      <c r="F432" s="238" t="s">
        <v>5397</v>
      </c>
      <c r="G432" s="236"/>
      <c r="H432" s="239">
        <v>0.10000000000000001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178</v>
      </c>
      <c r="AU432" s="245" t="s">
        <v>180</v>
      </c>
      <c r="AV432" s="13" t="s">
        <v>79</v>
      </c>
      <c r="AW432" s="13" t="s">
        <v>31</v>
      </c>
      <c r="AX432" s="13" t="s">
        <v>69</v>
      </c>
      <c r="AY432" s="245" t="s">
        <v>161</v>
      </c>
    </row>
    <row r="433" s="14" customFormat="1">
      <c r="A433" s="14"/>
      <c r="B433" s="246"/>
      <c r="C433" s="247"/>
      <c r="D433" s="233" t="s">
        <v>178</v>
      </c>
      <c r="E433" s="248" t="s">
        <v>19</v>
      </c>
      <c r="F433" s="249" t="s">
        <v>3183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178</v>
      </c>
      <c r="AU433" s="255" t="s">
        <v>180</v>
      </c>
      <c r="AV433" s="14" t="s">
        <v>77</v>
      </c>
      <c r="AW433" s="14" t="s">
        <v>31</v>
      </c>
      <c r="AX433" s="14" t="s">
        <v>69</v>
      </c>
      <c r="AY433" s="255" t="s">
        <v>161</v>
      </c>
    </row>
    <row r="434" s="13" customFormat="1">
      <c r="A434" s="13"/>
      <c r="B434" s="235"/>
      <c r="C434" s="236"/>
      <c r="D434" s="233" t="s">
        <v>178</v>
      </c>
      <c r="E434" s="237" t="s">
        <v>19</v>
      </c>
      <c r="F434" s="238" t="s">
        <v>5397</v>
      </c>
      <c r="G434" s="236"/>
      <c r="H434" s="239">
        <v>0.10000000000000001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178</v>
      </c>
      <c r="AU434" s="245" t="s">
        <v>180</v>
      </c>
      <c r="AV434" s="13" t="s">
        <v>79</v>
      </c>
      <c r="AW434" s="13" t="s">
        <v>31</v>
      </c>
      <c r="AX434" s="13" t="s">
        <v>69</v>
      </c>
      <c r="AY434" s="245" t="s">
        <v>161</v>
      </c>
    </row>
    <row r="435" s="14" customFormat="1">
      <c r="A435" s="14"/>
      <c r="B435" s="246"/>
      <c r="C435" s="247"/>
      <c r="D435" s="233" t="s">
        <v>178</v>
      </c>
      <c r="E435" s="248" t="s">
        <v>19</v>
      </c>
      <c r="F435" s="249" t="s">
        <v>3185</v>
      </c>
      <c r="G435" s="247"/>
      <c r="H435" s="248" t="s">
        <v>19</v>
      </c>
      <c r="I435" s="250"/>
      <c r="J435" s="247"/>
      <c r="K435" s="247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178</v>
      </c>
      <c r="AU435" s="255" t="s">
        <v>180</v>
      </c>
      <c r="AV435" s="14" t="s">
        <v>77</v>
      </c>
      <c r="AW435" s="14" t="s">
        <v>31</v>
      </c>
      <c r="AX435" s="14" t="s">
        <v>69</v>
      </c>
      <c r="AY435" s="255" t="s">
        <v>161</v>
      </c>
    </row>
    <row r="436" s="13" customFormat="1">
      <c r="A436" s="13"/>
      <c r="B436" s="235"/>
      <c r="C436" s="236"/>
      <c r="D436" s="233" t="s">
        <v>178</v>
      </c>
      <c r="E436" s="237" t="s">
        <v>19</v>
      </c>
      <c r="F436" s="238" t="s">
        <v>5397</v>
      </c>
      <c r="G436" s="236"/>
      <c r="H436" s="239">
        <v>0.10000000000000001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178</v>
      </c>
      <c r="AU436" s="245" t="s">
        <v>180</v>
      </c>
      <c r="AV436" s="13" t="s">
        <v>79</v>
      </c>
      <c r="AW436" s="13" t="s">
        <v>31</v>
      </c>
      <c r="AX436" s="13" t="s">
        <v>69</v>
      </c>
      <c r="AY436" s="245" t="s">
        <v>161</v>
      </c>
    </row>
    <row r="437" s="14" customFormat="1">
      <c r="A437" s="14"/>
      <c r="B437" s="246"/>
      <c r="C437" s="247"/>
      <c r="D437" s="233" t="s">
        <v>178</v>
      </c>
      <c r="E437" s="248" t="s">
        <v>19</v>
      </c>
      <c r="F437" s="249" t="s">
        <v>3186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178</v>
      </c>
      <c r="AU437" s="255" t="s">
        <v>180</v>
      </c>
      <c r="AV437" s="14" t="s">
        <v>77</v>
      </c>
      <c r="AW437" s="14" t="s">
        <v>31</v>
      </c>
      <c r="AX437" s="14" t="s">
        <v>69</v>
      </c>
      <c r="AY437" s="255" t="s">
        <v>161</v>
      </c>
    </row>
    <row r="438" s="13" customFormat="1">
      <c r="A438" s="13"/>
      <c r="B438" s="235"/>
      <c r="C438" s="236"/>
      <c r="D438" s="233" t="s">
        <v>178</v>
      </c>
      <c r="E438" s="237" t="s">
        <v>19</v>
      </c>
      <c r="F438" s="238" t="s">
        <v>5397</v>
      </c>
      <c r="G438" s="236"/>
      <c r="H438" s="239">
        <v>0.10000000000000001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178</v>
      </c>
      <c r="AU438" s="245" t="s">
        <v>180</v>
      </c>
      <c r="AV438" s="13" t="s">
        <v>79</v>
      </c>
      <c r="AW438" s="13" t="s">
        <v>31</v>
      </c>
      <c r="AX438" s="13" t="s">
        <v>69</v>
      </c>
      <c r="AY438" s="245" t="s">
        <v>161</v>
      </c>
    </row>
    <row r="439" s="15" customFormat="1">
      <c r="A439" s="15"/>
      <c r="B439" s="256"/>
      <c r="C439" s="257"/>
      <c r="D439" s="233" t="s">
        <v>178</v>
      </c>
      <c r="E439" s="258" t="s">
        <v>19</v>
      </c>
      <c r="F439" s="259" t="s">
        <v>221</v>
      </c>
      <c r="G439" s="257"/>
      <c r="H439" s="260">
        <v>0.40000000000000002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178</v>
      </c>
      <c r="AU439" s="266" t="s">
        <v>180</v>
      </c>
      <c r="AV439" s="15" t="s">
        <v>168</v>
      </c>
      <c r="AW439" s="15" t="s">
        <v>31</v>
      </c>
      <c r="AX439" s="15" t="s">
        <v>77</v>
      </c>
      <c r="AY439" s="266" t="s">
        <v>161</v>
      </c>
    </row>
    <row r="440" s="2" customFormat="1" ht="16.5" customHeight="1">
      <c r="A440" s="41"/>
      <c r="B440" s="42"/>
      <c r="C440" s="215" t="s">
        <v>505</v>
      </c>
      <c r="D440" s="215" t="s">
        <v>163</v>
      </c>
      <c r="E440" s="216" t="s">
        <v>3744</v>
      </c>
      <c r="F440" s="217" t="s">
        <v>3745</v>
      </c>
      <c r="G440" s="218" t="s">
        <v>387</v>
      </c>
      <c r="H440" s="219">
        <v>0.40000000000000002</v>
      </c>
      <c r="I440" s="220"/>
      <c r="J440" s="221">
        <f>ROUND(I440*H440,2)</f>
        <v>0</v>
      </c>
      <c r="K440" s="217" t="s">
        <v>167</v>
      </c>
      <c r="L440" s="47"/>
      <c r="M440" s="222" t="s">
        <v>19</v>
      </c>
      <c r="N440" s="223" t="s">
        <v>40</v>
      </c>
      <c r="O440" s="87"/>
      <c r="P440" s="224">
        <f>O440*H440</f>
        <v>0</v>
      </c>
      <c r="Q440" s="224">
        <v>0.00032000000000000003</v>
      </c>
      <c r="R440" s="224">
        <f>Q440*H440</f>
        <v>0.00012800000000000002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279</v>
      </c>
      <c r="AT440" s="226" t="s">
        <v>163</v>
      </c>
      <c r="AU440" s="226" t="s">
        <v>180</v>
      </c>
      <c r="AY440" s="20" t="s">
        <v>161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77</v>
      </c>
      <c r="BK440" s="227">
        <f>ROUND(I440*H440,2)</f>
        <v>0</v>
      </c>
      <c r="BL440" s="20" t="s">
        <v>279</v>
      </c>
      <c r="BM440" s="226" t="s">
        <v>5411</v>
      </c>
    </row>
    <row r="441" s="2" customFormat="1">
      <c r="A441" s="41"/>
      <c r="B441" s="42"/>
      <c r="C441" s="43"/>
      <c r="D441" s="228" t="s">
        <v>170</v>
      </c>
      <c r="E441" s="43"/>
      <c r="F441" s="229" t="s">
        <v>3747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170</v>
      </c>
      <c r="AU441" s="20" t="s">
        <v>180</v>
      </c>
    </row>
    <row r="442" s="14" customFormat="1">
      <c r="A442" s="14"/>
      <c r="B442" s="246"/>
      <c r="C442" s="247"/>
      <c r="D442" s="233" t="s">
        <v>178</v>
      </c>
      <c r="E442" s="248" t="s">
        <v>19</v>
      </c>
      <c r="F442" s="249" t="s">
        <v>3712</v>
      </c>
      <c r="G442" s="247"/>
      <c r="H442" s="248" t="s">
        <v>19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178</v>
      </c>
      <c r="AU442" s="255" t="s">
        <v>180</v>
      </c>
      <c r="AV442" s="14" t="s">
        <v>77</v>
      </c>
      <c r="AW442" s="14" t="s">
        <v>31</v>
      </c>
      <c r="AX442" s="14" t="s">
        <v>69</v>
      </c>
      <c r="AY442" s="255" t="s">
        <v>161</v>
      </c>
    </row>
    <row r="443" s="14" customFormat="1">
      <c r="A443" s="14"/>
      <c r="B443" s="246"/>
      <c r="C443" s="247"/>
      <c r="D443" s="233" t="s">
        <v>178</v>
      </c>
      <c r="E443" s="248" t="s">
        <v>19</v>
      </c>
      <c r="F443" s="249" t="s">
        <v>3181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178</v>
      </c>
      <c r="AU443" s="255" t="s">
        <v>180</v>
      </c>
      <c r="AV443" s="14" t="s">
        <v>77</v>
      </c>
      <c r="AW443" s="14" t="s">
        <v>31</v>
      </c>
      <c r="AX443" s="14" t="s">
        <v>69</v>
      </c>
      <c r="AY443" s="255" t="s">
        <v>161</v>
      </c>
    </row>
    <row r="444" s="13" customFormat="1">
      <c r="A444" s="13"/>
      <c r="B444" s="235"/>
      <c r="C444" s="236"/>
      <c r="D444" s="233" t="s">
        <v>178</v>
      </c>
      <c r="E444" s="237" t="s">
        <v>19</v>
      </c>
      <c r="F444" s="238" t="s">
        <v>5397</v>
      </c>
      <c r="G444" s="236"/>
      <c r="H444" s="239">
        <v>0.10000000000000001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178</v>
      </c>
      <c r="AU444" s="245" t="s">
        <v>180</v>
      </c>
      <c r="AV444" s="13" t="s">
        <v>79</v>
      </c>
      <c r="AW444" s="13" t="s">
        <v>31</v>
      </c>
      <c r="AX444" s="13" t="s">
        <v>69</v>
      </c>
      <c r="AY444" s="245" t="s">
        <v>161</v>
      </c>
    </row>
    <row r="445" s="14" customFormat="1">
      <c r="A445" s="14"/>
      <c r="B445" s="246"/>
      <c r="C445" s="247"/>
      <c r="D445" s="233" t="s">
        <v>178</v>
      </c>
      <c r="E445" s="248" t="s">
        <v>19</v>
      </c>
      <c r="F445" s="249" t="s">
        <v>3183</v>
      </c>
      <c r="G445" s="247"/>
      <c r="H445" s="248" t="s">
        <v>19</v>
      </c>
      <c r="I445" s="250"/>
      <c r="J445" s="247"/>
      <c r="K445" s="247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178</v>
      </c>
      <c r="AU445" s="255" t="s">
        <v>180</v>
      </c>
      <c r="AV445" s="14" t="s">
        <v>77</v>
      </c>
      <c r="AW445" s="14" t="s">
        <v>31</v>
      </c>
      <c r="AX445" s="14" t="s">
        <v>69</v>
      </c>
      <c r="AY445" s="255" t="s">
        <v>161</v>
      </c>
    </row>
    <row r="446" s="13" customFormat="1">
      <c r="A446" s="13"/>
      <c r="B446" s="235"/>
      <c r="C446" s="236"/>
      <c r="D446" s="233" t="s">
        <v>178</v>
      </c>
      <c r="E446" s="237" t="s">
        <v>19</v>
      </c>
      <c r="F446" s="238" t="s">
        <v>5397</v>
      </c>
      <c r="G446" s="236"/>
      <c r="H446" s="239">
        <v>0.10000000000000001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178</v>
      </c>
      <c r="AU446" s="245" t="s">
        <v>180</v>
      </c>
      <c r="AV446" s="13" t="s">
        <v>79</v>
      </c>
      <c r="AW446" s="13" t="s">
        <v>31</v>
      </c>
      <c r="AX446" s="13" t="s">
        <v>69</v>
      </c>
      <c r="AY446" s="245" t="s">
        <v>161</v>
      </c>
    </row>
    <row r="447" s="14" customFormat="1">
      <c r="A447" s="14"/>
      <c r="B447" s="246"/>
      <c r="C447" s="247"/>
      <c r="D447" s="233" t="s">
        <v>178</v>
      </c>
      <c r="E447" s="248" t="s">
        <v>19</v>
      </c>
      <c r="F447" s="249" t="s">
        <v>3185</v>
      </c>
      <c r="G447" s="247"/>
      <c r="H447" s="248" t="s">
        <v>19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178</v>
      </c>
      <c r="AU447" s="255" t="s">
        <v>180</v>
      </c>
      <c r="AV447" s="14" t="s">
        <v>77</v>
      </c>
      <c r="AW447" s="14" t="s">
        <v>31</v>
      </c>
      <c r="AX447" s="14" t="s">
        <v>69</v>
      </c>
      <c r="AY447" s="255" t="s">
        <v>161</v>
      </c>
    </row>
    <row r="448" s="13" customFormat="1">
      <c r="A448" s="13"/>
      <c r="B448" s="235"/>
      <c r="C448" s="236"/>
      <c r="D448" s="233" t="s">
        <v>178</v>
      </c>
      <c r="E448" s="237" t="s">
        <v>19</v>
      </c>
      <c r="F448" s="238" t="s">
        <v>5397</v>
      </c>
      <c r="G448" s="236"/>
      <c r="H448" s="239">
        <v>0.10000000000000001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178</v>
      </c>
      <c r="AU448" s="245" t="s">
        <v>180</v>
      </c>
      <c r="AV448" s="13" t="s">
        <v>79</v>
      </c>
      <c r="AW448" s="13" t="s">
        <v>31</v>
      </c>
      <c r="AX448" s="13" t="s">
        <v>69</v>
      </c>
      <c r="AY448" s="245" t="s">
        <v>161</v>
      </c>
    </row>
    <row r="449" s="14" customFormat="1">
      <c r="A449" s="14"/>
      <c r="B449" s="246"/>
      <c r="C449" s="247"/>
      <c r="D449" s="233" t="s">
        <v>178</v>
      </c>
      <c r="E449" s="248" t="s">
        <v>19</v>
      </c>
      <c r="F449" s="249" t="s">
        <v>3186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178</v>
      </c>
      <c r="AU449" s="255" t="s">
        <v>180</v>
      </c>
      <c r="AV449" s="14" t="s">
        <v>77</v>
      </c>
      <c r="AW449" s="14" t="s">
        <v>31</v>
      </c>
      <c r="AX449" s="14" t="s">
        <v>69</v>
      </c>
      <c r="AY449" s="255" t="s">
        <v>161</v>
      </c>
    </row>
    <row r="450" s="13" customFormat="1">
      <c r="A450" s="13"/>
      <c r="B450" s="235"/>
      <c r="C450" s="236"/>
      <c r="D450" s="233" t="s">
        <v>178</v>
      </c>
      <c r="E450" s="237" t="s">
        <v>19</v>
      </c>
      <c r="F450" s="238" t="s">
        <v>5397</v>
      </c>
      <c r="G450" s="236"/>
      <c r="H450" s="239">
        <v>0.10000000000000001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178</v>
      </c>
      <c r="AU450" s="245" t="s">
        <v>180</v>
      </c>
      <c r="AV450" s="13" t="s">
        <v>79</v>
      </c>
      <c r="AW450" s="13" t="s">
        <v>31</v>
      </c>
      <c r="AX450" s="13" t="s">
        <v>69</v>
      </c>
      <c r="AY450" s="245" t="s">
        <v>161</v>
      </c>
    </row>
    <row r="451" s="15" customFormat="1">
      <c r="A451" s="15"/>
      <c r="B451" s="256"/>
      <c r="C451" s="257"/>
      <c r="D451" s="233" t="s">
        <v>178</v>
      </c>
      <c r="E451" s="258" t="s">
        <v>19</v>
      </c>
      <c r="F451" s="259" t="s">
        <v>221</v>
      </c>
      <c r="G451" s="257"/>
      <c r="H451" s="260">
        <v>0.40000000000000002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178</v>
      </c>
      <c r="AU451" s="266" t="s">
        <v>180</v>
      </c>
      <c r="AV451" s="15" t="s">
        <v>168</v>
      </c>
      <c r="AW451" s="15" t="s">
        <v>31</v>
      </c>
      <c r="AX451" s="15" t="s">
        <v>77</v>
      </c>
      <c r="AY451" s="266" t="s">
        <v>161</v>
      </c>
    </row>
    <row r="452" s="2" customFormat="1" ht="16.5" customHeight="1">
      <c r="A452" s="41"/>
      <c r="B452" s="42"/>
      <c r="C452" s="215" t="s">
        <v>511</v>
      </c>
      <c r="D452" s="215" t="s">
        <v>163</v>
      </c>
      <c r="E452" s="216" t="s">
        <v>3764</v>
      </c>
      <c r="F452" s="217" t="s">
        <v>3765</v>
      </c>
      <c r="G452" s="218" t="s">
        <v>387</v>
      </c>
      <c r="H452" s="219">
        <v>7</v>
      </c>
      <c r="I452" s="220"/>
      <c r="J452" s="221">
        <f>ROUND(I452*H452,2)</f>
        <v>0</v>
      </c>
      <c r="K452" s="217" t="s">
        <v>167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279</v>
      </c>
      <c r="AT452" s="226" t="s">
        <v>163</v>
      </c>
      <c r="AU452" s="226" t="s">
        <v>180</v>
      </c>
      <c r="AY452" s="20" t="s">
        <v>161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279</v>
      </c>
      <c r="BM452" s="226" t="s">
        <v>5412</v>
      </c>
    </row>
    <row r="453" s="2" customFormat="1">
      <c r="A453" s="41"/>
      <c r="B453" s="42"/>
      <c r="C453" s="43"/>
      <c r="D453" s="228" t="s">
        <v>170</v>
      </c>
      <c r="E453" s="43"/>
      <c r="F453" s="229" t="s">
        <v>3767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170</v>
      </c>
      <c r="AU453" s="20" t="s">
        <v>180</v>
      </c>
    </row>
    <row r="454" s="14" customFormat="1">
      <c r="A454" s="14"/>
      <c r="B454" s="246"/>
      <c r="C454" s="247"/>
      <c r="D454" s="233" t="s">
        <v>178</v>
      </c>
      <c r="E454" s="248" t="s">
        <v>19</v>
      </c>
      <c r="F454" s="249" t="s">
        <v>3527</v>
      </c>
      <c r="G454" s="247"/>
      <c r="H454" s="248" t="s">
        <v>19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178</v>
      </c>
      <c r="AU454" s="255" t="s">
        <v>180</v>
      </c>
      <c r="AV454" s="14" t="s">
        <v>77</v>
      </c>
      <c r="AW454" s="14" t="s">
        <v>31</v>
      </c>
      <c r="AX454" s="14" t="s">
        <v>69</v>
      </c>
      <c r="AY454" s="255" t="s">
        <v>161</v>
      </c>
    </row>
    <row r="455" s="14" customFormat="1">
      <c r="A455" s="14"/>
      <c r="B455" s="246"/>
      <c r="C455" s="247"/>
      <c r="D455" s="233" t="s">
        <v>178</v>
      </c>
      <c r="E455" s="248" t="s">
        <v>19</v>
      </c>
      <c r="F455" s="249" t="s">
        <v>3506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178</v>
      </c>
      <c r="AU455" s="255" t="s">
        <v>180</v>
      </c>
      <c r="AV455" s="14" t="s">
        <v>77</v>
      </c>
      <c r="AW455" s="14" t="s">
        <v>31</v>
      </c>
      <c r="AX455" s="14" t="s">
        <v>69</v>
      </c>
      <c r="AY455" s="255" t="s">
        <v>161</v>
      </c>
    </row>
    <row r="456" s="13" customFormat="1">
      <c r="A456" s="13"/>
      <c r="B456" s="235"/>
      <c r="C456" s="236"/>
      <c r="D456" s="233" t="s">
        <v>178</v>
      </c>
      <c r="E456" s="237" t="s">
        <v>19</v>
      </c>
      <c r="F456" s="238" t="s">
        <v>77</v>
      </c>
      <c r="G456" s="236"/>
      <c r="H456" s="239">
        <v>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178</v>
      </c>
      <c r="AU456" s="245" t="s">
        <v>180</v>
      </c>
      <c r="AV456" s="13" t="s">
        <v>79</v>
      </c>
      <c r="AW456" s="13" t="s">
        <v>31</v>
      </c>
      <c r="AX456" s="13" t="s">
        <v>69</v>
      </c>
      <c r="AY456" s="245" t="s">
        <v>161</v>
      </c>
    </row>
    <row r="457" s="14" customFormat="1">
      <c r="A457" s="14"/>
      <c r="B457" s="246"/>
      <c r="C457" s="247"/>
      <c r="D457" s="233" t="s">
        <v>178</v>
      </c>
      <c r="E457" s="248" t="s">
        <v>19</v>
      </c>
      <c r="F457" s="249" t="s">
        <v>3554</v>
      </c>
      <c r="G457" s="247"/>
      <c r="H457" s="248" t="s">
        <v>19</v>
      </c>
      <c r="I457" s="250"/>
      <c r="J457" s="247"/>
      <c r="K457" s="247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178</v>
      </c>
      <c r="AU457" s="255" t="s">
        <v>180</v>
      </c>
      <c r="AV457" s="14" t="s">
        <v>77</v>
      </c>
      <c r="AW457" s="14" t="s">
        <v>31</v>
      </c>
      <c r="AX457" s="14" t="s">
        <v>69</v>
      </c>
      <c r="AY457" s="255" t="s">
        <v>161</v>
      </c>
    </row>
    <row r="458" s="13" customFormat="1">
      <c r="A458" s="13"/>
      <c r="B458" s="235"/>
      <c r="C458" s="236"/>
      <c r="D458" s="233" t="s">
        <v>178</v>
      </c>
      <c r="E458" s="237" t="s">
        <v>19</v>
      </c>
      <c r="F458" s="238" t="s">
        <v>77</v>
      </c>
      <c r="G458" s="236"/>
      <c r="H458" s="239">
        <v>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178</v>
      </c>
      <c r="AU458" s="245" t="s">
        <v>180</v>
      </c>
      <c r="AV458" s="13" t="s">
        <v>79</v>
      </c>
      <c r="AW458" s="13" t="s">
        <v>31</v>
      </c>
      <c r="AX458" s="13" t="s">
        <v>69</v>
      </c>
      <c r="AY458" s="245" t="s">
        <v>161</v>
      </c>
    </row>
    <row r="459" s="14" customFormat="1">
      <c r="A459" s="14"/>
      <c r="B459" s="246"/>
      <c r="C459" s="247"/>
      <c r="D459" s="233" t="s">
        <v>178</v>
      </c>
      <c r="E459" s="248" t="s">
        <v>19</v>
      </c>
      <c r="F459" s="249" t="s">
        <v>3555</v>
      </c>
      <c r="G459" s="247"/>
      <c r="H459" s="248" t="s">
        <v>19</v>
      </c>
      <c r="I459" s="250"/>
      <c r="J459" s="247"/>
      <c r="K459" s="247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178</v>
      </c>
      <c r="AU459" s="255" t="s">
        <v>180</v>
      </c>
      <c r="AV459" s="14" t="s">
        <v>77</v>
      </c>
      <c r="AW459" s="14" t="s">
        <v>31</v>
      </c>
      <c r="AX459" s="14" t="s">
        <v>69</v>
      </c>
      <c r="AY459" s="255" t="s">
        <v>161</v>
      </c>
    </row>
    <row r="460" s="13" customFormat="1">
      <c r="A460" s="13"/>
      <c r="B460" s="235"/>
      <c r="C460" s="236"/>
      <c r="D460" s="233" t="s">
        <v>178</v>
      </c>
      <c r="E460" s="237" t="s">
        <v>19</v>
      </c>
      <c r="F460" s="238" t="s">
        <v>77</v>
      </c>
      <c r="G460" s="236"/>
      <c r="H460" s="239">
        <v>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178</v>
      </c>
      <c r="AU460" s="245" t="s">
        <v>180</v>
      </c>
      <c r="AV460" s="13" t="s">
        <v>79</v>
      </c>
      <c r="AW460" s="13" t="s">
        <v>31</v>
      </c>
      <c r="AX460" s="13" t="s">
        <v>69</v>
      </c>
      <c r="AY460" s="245" t="s">
        <v>161</v>
      </c>
    </row>
    <row r="461" s="14" customFormat="1">
      <c r="A461" s="14"/>
      <c r="B461" s="246"/>
      <c r="C461" s="247"/>
      <c r="D461" s="233" t="s">
        <v>178</v>
      </c>
      <c r="E461" s="248" t="s">
        <v>19</v>
      </c>
      <c r="F461" s="249" t="s">
        <v>3508</v>
      </c>
      <c r="G461" s="247"/>
      <c r="H461" s="248" t="s">
        <v>19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178</v>
      </c>
      <c r="AU461" s="255" t="s">
        <v>180</v>
      </c>
      <c r="AV461" s="14" t="s">
        <v>77</v>
      </c>
      <c r="AW461" s="14" t="s">
        <v>31</v>
      </c>
      <c r="AX461" s="14" t="s">
        <v>69</v>
      </c>
      <c r="AY461" s="255" t="s">
        <v>161</v>
      </c>
    </row>
    <row r="462" s="13" customFormat="1">
      <c r="A462" s="13"/>
      <c r="B462" s="235"/>
      <c r="C462" s="236"/>
      <c r="D462" s="233" t="s">
        <v>178</v>
      </c>
      <c r="E462" s="237" t="s">
        <v>19</v>
      </c>
      <c r="F462" s="238" t="s">
        <v>77</v>
      </c>
      <c r="G462" s="236"/>
      <c r="H462" s="239">
        <v>1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178</v>
      </c>
      <c r="AU462" s="245" t="s">
        <v>180</v>
      </c>
      <c r="AV462" s="13" t="s">
        <v>79</v>
      </c>
      <c r="AW462" s="13" t="s">
        <v>31</v>
      </c>
      <c r="AX462" s="13" t="s">
        <v>69</v>
      </c>
      <c r="AY462" s="245" t="s">
        <v>161</v>
      </c>
    </row>
    <row r="463" s="14" customFormat="1">
      <c r="A463" s="14"/>
      <c r="B463" s="246"/>
      <c r="C463" s="247"/>
      <c r="D463" s="233" t="s">
        <v>178</v>
      </c>
      <c r="E463" s="248" t="s">
        <v>19</v>
      </c>
      <c r="F463" s="249" t="s">
        <v>3509</v>
      </c>
      <c r="G463" s="247"/>
      <c r="H463" s="248" t="s">
        <v>19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178</v>
      </c>
      <c r="AU463" s="255" t="s">
        <v>180</v>
      </c>
      <c r="AV463" s="14" t="s">
        <v>77</v>
      </c>
      <c r="AW463" s="14" t="s">
        <v>31</v>
      </c>
      <c r="AX463" s="14" t="s">
        <v>69</v>
      </c>
      <c r="AY463" s="255" t="s">
        <v>161</v>
      </c>
    </row>
    <row r="464" s="13" customFormat="1">
      <c r="A464" s="13"/>
      <c r="B464" s="235"/>
      <c r="C464" s="236"/>
      <c r="D464" s="233" t="s">
        <v>178</v>
      </c>
      <c r="E464" s="237" t="s">
        <v>19</v>
      </c>
      <c r="F464" s="238" t="s">
        <v>77</v>
      </c>
      <c r="G464" s="236"/>
      <c r="H464" s="239">
        <v>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178</v>
      </c>
      <c r="AU464" s="245" t="s">
        <v>180</v>
      </c>
      <c r="AV464" s="13" t="s">
        <v>79</v>
      </c>
      <c r="AW464" s="13" t="s">
        <v>31</v>
      </c>
      <c r="AX464" s="13" t="s">
        <v>69</v>
      </c>
      <c r="AY464" s="245" t="s">
        <v>161</v>
      </c>
    </row>
    <row r="465" s="14" customFormat="1">
      <c r="A465" s="14"/>
      <c r="B465" s="246"/>
      <c r="C465" s="247"/>
      <c r="D465" s="233" t="s">
        <v>178</v>
      </c>
      <c r="E465" s="248" t="s">
        <v>19</v>
      </c>
      <c r="F465" s="249" t="s">
        <v>3556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178</v>
      </c>
      <c r="AU465" s="255" t="s">
        <v>180</v>
      </c>
      <c r="AV465" s="14" t="s">
        <v>77</v>
      </c>
      <c r="AW465" s="14" t="s">
        <v>31</v>
      </c>
      <c r="AX465" s="14" t="s">
        <v>69</v>
      </c>
      <c r="AY465" s="255" t="s">
        <v>161</v>
      </c>
    </row>
    <row r="466" s="13" customFormat="1">
      <c r="A466" s="13"/>
      <c r="B466" s="235"/>
      <c r="C466" s="236"/>
      <c r="D466" s="233" t="s">
        <v>178</v>
      </c>
      <c r="E466" s="237" t="s">
        <v>19</v>
      </c>
      <c r="F466" s="238" t="s">
        <v>77</v>
      </c>
      <c r="G466" s="236"/>
      <c r="H466" s="239">
        <v>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178</v>
      </c>
      <c r="AU466" s="245" t="s">
        <v>180</v>
      </c>
      <c r="AV466" s="13" t="s">
        <v>79</v>
      </c>
      <c r="AW466" s="13" t="s">
        <v>31</v>
      </c>
      <c r="AX466" s="13" t="s">
        <v>69</v>
      </c>
      <c r="AY466" s="245" t="s">
        <v>161</v>
      </c>
    </row>
    <row r="467" s="14" customFormat="1">
      <c r="A467" s="14"/>
      <c r="B467" s="246"/>
      <c r="C467" s="247"/>
      <c r="D467" s="233" t="s">
        <v>178</v>
      </c>
      <c r="E467" s="248" t="s">
        <v>19</v>
      </c>
      <c r="F467" s="249" t="s">
        <v>3560</v>
      </c>
      <c r="G467" s="247"/>
      <c r="H467" s="248" t="s">
        <v>19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178</v>
      </c>
      <c r="AU467" s="255" t="s">
        <v>180</v>
      </c>
      <c r="AV467" s="14" t="s">
        <v>77</v>
      </c>
      <c r="AW467" s="14" t="s">
        <v>31</v>
      </c>
      <c r="AX467" s="14" t="s">
        <v>69</v>
      </c>
      <c r="AY467" s="255" t="s">
        <v>161</v>
      </c>
    </row>
    <row r="468" s="13" customFormat="1">
      <c r="A468" s="13"/>
      <c r="B468" s="235"/>
      <c r="C468" s="236"/>
      <c r="D468" s="233" t="s">
        <v>178</v>
      </c>
      <c r="E468" s="237" t="s">
        <v>19</v>
      </c>
      <c r="F468" s="238" t="s">
        <v>77</v>
      </c>
      <c r="G468" s="236"/>
      <c r="H468" s="239">
        <v>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178</v>
      </c>
      <c r="AU468" s="245" t="s">
        <v>180</v>
      </c>
      <c r="AV468" s="13" t="s">
        <v>79</v>
      </c>
      <c r="AW468" s="13" t="s">
        <v>31</v>
      </c>
      <c r="AX468" s="13" t="s">
        <v>69</v>
      </c>
      <c r="AY468" s="245" t="s">
        <v>161</v>
      </c>
    </row>
    <row r="469" s="16" customFormat="1">
      <c r="A469" s="16"/>
      <c r="B469" s="281"/>
      <c r="C469" s="282"/>
      <c r="D469" s="233" t="s">
        <v>178</v>
      </c>
      <c r="E469" s="283" t="s">
        <v>19</v>
      </c>
      <c r="F469" s="284" t="s">
        <v>2225</v>
      </c>
      <c r="G469" s="282"/>
      <c r="H469" s="285">
        <v>7</v>
      </c>
      <c r="I469" s="286"/>
      <c r="J469" s="282"/>
      <c r="K469" s="282"/>
      <c r="L469" s="287"/>
      <c r="M469" s="288"/>
      <c r="N469" s="289"/>
      <c r="O469" s="289"/>
      <c r="P469" s="289"/>
      <c r="Q469" s="289"/>
      <c r="R469" s="289"/>
      <c r="S469" s="289"/>
      <c r="T469" s="290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91" t="s">
        <v>178</v>
      </c>
      <c r="AU469" s="291" t="s">
        <v>180</v>
      </c>
      <c r="AV469" s="16" t="s">
        <v>180</v>
      </c>
      <c r="AW469" s="16" t="s">
        <v>31</v>
      </c>
      <c r="AX469" s="16" t="s">
        <v>69</v>
      </c>
      <c r="AY469" s="291" t="s">
        <v>161</v>
      </c>
    </row>
    <row r="470" s="15" customFormat="1">
      <c r="A470" s="15"/>
      <c r="B470" s="256"/>
      <c r="C470" s="257"/>
      <c r="D470" s="233" t="s">
        <v>178</v>
      </c>
      <c r="E470" s="258" t="s">
        <v>19</v>
      </c>
      <c r="F470" s="259" t="s">
        <v>221</v>
      </c>
      <c r="G470" s="257"/>
      <c r="H470" s="260">
        <v>7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178</v>
      </c>
      <c r="AU470" s="266" t="s">
        <v>180</v>
      </c>
      <c r="AV470" s="15" t="s">
        <v>168</v>
      </c>
      <c r="AW470" s="15" t="s">
        <v>31</v>
      </c>
      <c r="AX470" s="15" t="s">
        <v>77</v>
      </c>
      <c r="AY470" s="266" t="s">
        <v>161</v>
      </c>
    </row>
    <row r="471" s="2" customFormat="1" ht="16.5" customHeight="1">
      <c r="A471" s="41"/>
      <c r="B471" s="42"/>
      <c r="C471" s="215" t="s">
        <v>519</v>
      </c>
      <c r="D471" s="215" t="s">
        <v>163</v>
      </c>
      <c r="E471" s="216" t="s">
        <v>3768</v>
      </c>
      <c r="F471" s="217" t="s">
        <v>3769</v>
      </c>
      <c r="G471" s="218" t="s">
        <v>166</v>
      </c>
      <c r="H471" s="219">
        <v>2.1000000000000001</v>
      </c>
      <c r="I471" s="220"/>
      <c r="J471" s="221">
        <f>ROUND(I471*H471,2)</f>
        <v>0</v>
      </c>
      <c r="K471" s="217" t="s">
        <v>167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0.0018699999999999999</v>
      </c>
      <c r="R471" s="224">
        <f>Q471*H471</f>
        <v>0.0039269999999999999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279</v>
      </c>
      <c r="AT471" s="226" t="s">
        <v>163</v>
      </c>
      <c r="AU471" s="226" t="s">
        <v>180</v>
      </c>
      <c r="AY471" s="20" t="s">
        <v>161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279</v>
      </c>
      <c r="BM471" s="226" t="s">
        <v>5413</v>
      </c>
    </row>
    <row r="472" s="2" customFormat="1">
      <c r="A472" s="41"/>
      <c r="B472" s="42"/>
      <c r="C472" s="43"/>
      <c r="D472" s="228" t="s">
        <v>170</v>
      </c>
      <c r="E472" s="43"/>
      <c r="F472" s="229" t="s">
        <v>3771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170</v>
      </c>
      <c r="AU472" s="20" t="s">
        <v>180</v>
      </c>
    </row>
    <row r="473" s="14" customFormat="1">
      <c r="A473" s="14"/>
      <c r="B473" s="246"/>
      <c r="C473" s="247"/>
      <c r="D473" s="233" t="s">
        <v>178</v>
      </c>
      <c r="E473" s="248" t="s">
        <v>19</v>
      </c>
      <c r="F473" s="249" t="s">
        <v>3772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178</v>
      </c>
      <c r="AU473" s="255" t="s">
        <v>180</v>
      </c>
      <c r="AV473" s="14" t="s">
        <v>77</v>
      </c>
      <c r="AW473" s="14" t="s">
        <v>31</v>
      </c>
      <c r="AX473" s="14" t="s">
        <v>69</v>
      </c>
      <c r="AY473" s="255" t="s">
        <v>161</v>
      </c>
    </row>
    <row r="474" s="13" customFormat="1">
      <c r="A474" s="13"/>
      <c r="B474" s="235"/>
      <c r="C474" s="236"/>
      <c r="D474" s="233" t="s">
        <v>178</v>
      </c>
      <c r="E474" s="237" t="s">
        <v>19</v>
      </c>
      <c r="F474" s="238" t="s">
        <v>5408</v>
      </c>
      <c r="G474" s="236"/>
      <c r="H474" s="239">
        <v>2.1000000000000001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178</v>
      </c>
      <c r="AU474" s="245" t="s">
        <v>180</v>
      </c>
      <c r="AV474" s="13" t="s">
        <v>79</v>
      </c>
      <c r="AW474" s="13" t="s">
        <v>31</v>
      </c>
      <c r="AX474" s="13" t="s">
        <v>69</v>
      </c>
      <c r="AY474" s="245" t="s">
        <v>161</v>
      </c>
    </row>
    <row r="475" s="15" customFormat="1">
      <c r="A475" s="15"/>
      <c r="B475" s="256"/>
      <c r="C475" s="257"/>
      <c r="D475" s="233" t="s">
        <v>178</v>
      </c>
      <c r="E475" s="258" t="s">
        <v>19</v>
      </c>
      <c r="F475" s="259" t="s">
        <v>221</v>
      </c>
      <c r="G475" s="257"/>
      <c r="H475" s="260">
        <v>2.1000000000000001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178</v>
      </c>
      <c r="AU475" s="266" t="s">
        <v>180</v>
      </c>
      <c r="AV475" s="15" t="s">
        <v>168</v>
      </c>
      <c r="AW475" s="15" t="s">
        <v>31</v>
      </c>
      <c r="AX475" s="15" t="s">
        <v>77</v>
      </c>
      <c r="AY475" s="266" t="s">
        <v>161</v>
      </c>
    </row>
    <row r="476" s="2" customFormat="1" ht="16.5" customHeight="1">
      <c r="A476" s="41"/>
      <c r="B476" s="42"/>
      <c r="C476" s="271" t="s">
        <v>529</v>
      </c>
      <c r="D476" s="271" t="s">
        <v>715</v>
      </c>
      <c r="E476" s="272" t="s">
        <v>3773</v>
      </c>
      <c r="F476" s="273" t="s">
        <v>3774</v>
      </c>
      <c r="G476" s="274" t="s">
        <v>387</v>
      </c>
      <c r="H476" s="275">
        <v>10</v>
      </c>
      <c r="I476" s="276"/>
      <c r="J476" s="277">
        <f>ROUND(I476*H476,2)</f>
        <v>0</v>
      </c>
      <c r="K476" s="273" t="s">
        <v>167</v>
      </c>
      <c r="L476" s="278"/>
      <c r="M476" s="279" t="s">
        <v>19</v>
      </c>
      <c r="N476" s="280" t="s">
        <v>40</v>
      </c>
      <c r="O476" s="87"/>
      <c r="P476" s="224">
        <f>O476*H476</f>
        <v>0</v>
      </c>
      <c r="Q476" s="224">
        <v>0.002</v>
      </c>
      <c r="R476" s="224">
        <f>Q476*H476</f>
        <v>0.02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406</v>
      </c>
      <c r="AT476" s="226" t="s">
        <v>715</v>
      </c>
      <c r="AU476" s="226" t="s">
        <v>180</v>
      </c>
      <c r="AY476" s="20" t="s">
        <v>161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279</v>
      </c>
      <c r="BM476" s="226" t="s">
        <v>5414</v>
      </c>
    </row>
    <row r="477" s="14" customFormat="1">
      <c r="A477" s="14"/>
      <c r="B477" s="246"/>
      <c r="C477" s="247"/>
      <c r="D477" s="233" t="s">
        <v>178</v>
      </c>
      <c r="E477" s="248" t="s">
        <v>19</v>
      </c>
      <c r="F477" s="249" t="s">
        <v>3772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178</v>
      </c>
      <c r="AU477" s="255" t="s">
        <v>180</v>
      </c>
      <c r="AV477" s="14" t="s">
        <v>77</v>
      </c>
      <c r="AW477" s="14" t="s">
        <v>31</v>
      </c>
      <c r="AX477" s="14" t="s">
        <v>69</v>
      </c>
      <c r="AY477" s="255" t="s">
        <v>161</v>
      </c>
    </row>
    <row r="478" s="13" customFormat="1">
      <c r="A478" s="13"/>
      <c r="B478" s="235"/>
      <c r="C478" s="236"/>
      <c r="D478" s="233" t="s">
        <v>178</v>
      </c>
      <c r="E478" s="237" t="s">
        <v>19</v>
      </c>
      <c r="F478" s="238" t="s">
        <v>5415</v>
      </c>
      <c r="G478" s="236"/>
      <c r="H478" s="239">
        <v>10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178</v>
      </c>
      <c r="AU478" s="245" t="s">
        <v>180</v>
      </c>
      <c r="AV478" s="13" t="s">
        <v>79</v>
      </c>
      <c r="AW478" s="13" t="s">
        <v>31</v>
      </c>
      <c r="AX478" s="13" t="s">
        <v>69</v>
      </c>
      <c r="AY478" s="245" t="s">
        <v>161</v>
      </c>
    </row>
    <row r="479" s="15" customFormat="1">
      <c r="A479" s="15"/>
      <c r="B479" s="256"/>
      <c r="C479" s="257"/>
      <c r="D479" s="233" t="s">
        <v>178</v>
      </c>
      <c r="E479" s="258" t="s">
        <v>19</v>
      </c>
      <c r="F479" s="259" t="s">
        <v>221</v>
      </c>
      <c r="G479" s="257"/>
      <c r="H479" s="260">
        <v>10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178</v>
      </c>
      <c r="AU479" s="266" t="s">
        <v>180</v>
      </c>
      <c r="AV479" s="15" t="s">
        <v>168</v>
      </c>
      <c r="AW479" s="15" t="s">
        <v>31</v>
      </c>
      <c r="AX479" s="15" t="s">
        <v>77</v>
      </c>
      <c r="AY479" s="266" t="s">
        <v>161</v>
      </c>
    </row>
    <row r="480" s="2" customFormat="1" ht="16.5" customHeight="1">
      <c r="A480" s="41"/>
      <c r="B480" s="42"/>
      <c r="C480" s="215" t="s">
        <v>538</v>
      </c>
      <c r="D480" s="215" t="s">
        <v>163</v>
      </c>
      <c r="E480" s="216" t="s">
        <v>3782</v>
      </c>
      <c r="F480" s="217" t="s">
        <v>3783</v>
      </c>
      <c r="G480" s="218" t="s">
        <v>387</v>
      </c>
      <c r="H480" s="219">
        <v>4</v>
      </c>
      <c r="I480" s="220"/>
      <c r="J480" s="221">
        <f>ROUND(I480*H480,2)</f>
        <v>0</v>
      </c>
      <c r="K480" s="217" t="s">
        <v>167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1.0000000000000001E-05</v>
      </c>
      <c r="R480" s="224">
        <f>Q480*H480</f>
        <v>4.0000000000000003E-05</v>
      </c>
      <c r="S480" s="224">
        <v>0.00075000000000000002</v>
      </c>
      <c r="T480" s="225">
        <f>S480*H480</f>
        <v>0.0030000000000000001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279</v>
      </c>
      <c r="AT480" s="226" t="s">
        <v>163</v>
      </c>
      <c r="AU480" s="226" t="s">
        <v>180</v>
      </c>
      <c r="AY480" s="20" t="s">
        <v>161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279</v>
      </c>
      <c r="BM480" s="226" t="s">
        <v>5416</v>
      </c>
    </row>
    <row r="481" s="2" customFormat="1">
      <c r="A481" s="41"/>
      <c r="B481" s="42"/>
      <c r="C481" s="43"/>
      <c r="D481" s="228" t="s">
        <v>170</v>
      </c>
      <c r="E481" s="43"/>
      <c r="F481" s="229" t="s">
        <v>3785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170</v>
      </c>
      <c r="AU481" s="20" t="s">
        <v>180</v>
      </c>
    </row>
    <row r="482" s="14" customFormat="1">
      <c r="A482" s="14"/>
      <c r="B482" s="246"/>
      <c r="C482" s="247"/>
      <c r="D482" s="233" t="s">
        <v>178</v>
      </c>
      <c r="E482" s="248" t="s">
        <v>19</v>
      </c>
      <c r="F482" s="249" t="s">
        <v>3786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178</v>
      </c>
      <c r="AU482" s="255" t="s">
        <v>180</v>
      </c>
      <c r="AV482" s="14" t="s">
        <v>77</v>
      </c>
      <c r="AW482" s="14" t="s">
        <v>31</v>
      </c>
      <c r="AX482" s="14" t="s">
        <v>69</v>
      </c>
      <c r="AY482" s="255" t="s">
        <v>161</v>
      </c>
    </row>
    <row r="483" s="13" customFormat="1">
      <c r="A483" s="13"/>
      <c r="B483" s="235"/>
      <c r="C483" s="236"/>
      <c r="D483" s="233" t="s">
        <v>178</v>
      </c>
      <c r="E483" s="237" t="s">
        <v>19</v>
      </c>
      <c r="F483" s="238" t="s">
        <v>3558</v>
      </c>
      <c r="G483" s="236"/>
      <c r="H483" s="239">
        <v>4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178</v>
      </c>
      <c r="AU483" s="245" t="s">
        <v>180</v>
      </c>
      <c r="AV483" s="13" t="s">
        <v>79</v>
      </c>
      <c r="AW483" s="13" t="s">
        <v>31</v>
      </c>
      <c r="AX483" s="13" t="s">
        <v>69</v>
      </c>
      <c r="AY483" s="245" t="s">
        <v>161</v>
      </c>
    </row>
    <row r="484" s="15" customFormat="1">
      <c r="A484" s="15"/>
      <c r="B484" s="256"/>
      <c r="C484" s="257"/>
      <c r="D484" s="233" t="s">
        <v>178</v>
      </c>
      <c r="E484" s="258" t="s">
        <v>19</v>
      </c>
      <c r="F484" s="259" t="s">
        <v>221</v>
      </c>
      <c r="G484" s="257"/>
      <c r="H484" s="260">
        <v>4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178</v>
      </c>
      <c r="AU484" s="266" t="s">
        <v>180</v>
      </c>
      <c r="AV484" s="15" t="s">
        <v>168</v>
      </c>
      <c r="AW484" s="15" t="s">
        <v>31</v>
      </c>
      <c r="AX484" s="15" t="s">
        <v>77</v>
      </c>
      <c r="AY484" s="266" t="s">
        <v>161</v>
      </c>
    </row>
    <row r="485" s="2" customFormat="1" ht="24.15" customHeight="1">
      <c r="A485" s="41"/>
      <c r="B485" s="42"/>
      <c r="C485" s="215" t="s">
        <v>547</v>
      </c>
      <c r="D485" s="215" t="s">
        <v>163</v>
      </c>
      <c r="E485" s="216" t="s">
        <v>3788</v>
      </c>
      <c r="F485" s="217" t="s">
        <v>3789</v>
      </c>
      <c r="G485" s="218" t="s">
        <v>214</v>
      </c>
      <c r="H485" s="219">
        <v>0.052999999999999998</v>
      </c>
      <c r="I485" s="220"/>
      <c r="J485" s="221">
        <f>ROUND(I485*H485,2)</f>
        <v>0</v>
      </c>
      <c r="K485" s="217" t="s">
        <v>19</v>
      </c>
      <c r="L485" s="47"/>
      <c r="M485" s="222" t="s">
        <v>19</v>
      </c>
      <c r="N485" s="223" t="s">
        <v>40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279</v>
      </c>
      <c r="AT485" s="226" t="s">
        <v>163</v>
      </c>
      <c r="AU485" s="226" t="s">
        <v>180</v>
      </c>
      <c r="AY485" s="20" t="s">
        <v>161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77</v>
      </c>
      <c r="BK485" s="227">
        <f>ROUND(I485*H485,2)</f>
        <v>0</v>
      </c>
      <c r="BL485" s="20" t="s">
        <v>279</v>
      </c>
      <c r="BM485" s="226" t="s">
        <v>5417</v>
      </c>
    </row>
    <row r="486" s="14" customFormat="1">
      <c r="A486" s="14"/>
      <c r="B486" s="246"/>
      <c r="C486" s="247"/>
      <c r="D486" s="233" t="s">
        <v>178</v>
      </c>
      <c r="E486" s="248" t="s">
        <v>19</v>
      </c>
      <c r="F486" s="249" t="s">
        <v>3151</v>
      </c>
      <c r="G486" s="247"/>
      <c r="H486" s="248" t="s">
        <v>19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178</v>
      </c>
      <c r="AU486" s="255" t="s">
        <v>180</v>
      </c>
      <c r="AV486" s="14" t="s">
        <v>77</v>
      </c>
      <c r="AW486" s="14" t="s">
        <v>31</v>
      </c>
      <c r="AX486" s="14" t="s">
        <v>69</v>
      </c>
      <c r="AY486" s="255" t="s">
        <v>161</v>
      </c>
    </row>
    <row r="487" s="13" customFormat="1">
      <c r="A487" s="13"/>
      <c r="B487" s="235"/>
      <c r="C487" s="236"/>
      <c r="D487" s="233" t="s">
        <v>178</v>
      </c>
      <c r="E487" s="237" t="s">
        <v>19</v>
      </c>
      <c r="F487" s="238" t="s">
        <v>5418</v>
      </c>
      <c r="G487" s="236"/>
      <c r="H487" s="239">
        <v>0.052999999999999998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178</v>
      </c>
      <c r="AU487" s="245" t="s">
        <v>180</v>
      </c>
      <c r="AV487" s="13" t="s">
        <v>79</v>
      </c>
      <c r="AW487" s="13" t="s">
        <v>31</v>
      </c>
      <c r="AX487" s="13" t="s">
        <v>69</v>
      </c>
      <c r="AY487" s="245" t="s">
        <v>161</v>
      </c>
    </row>
    <row r="488" s="15" customFormat="1">
      <c r="A488" s="15"/>
      <c r="B488" s="256"/>
      <c r="C488" s="257"/>
      <c r="D488" s="233" t="s">
        <v>178</v>
      </c>
      <c r="E488" s="258" t="s">
        <v>19</v>
      </c>
      <c r="F488" s="259" t="s">
        <v>221</v>
      </c>
      <c r="G488" s="257"/>
      <c r="H488" s="260">
        <v>0.052999999999999998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178</v>
      </c>
      <c r="AU488" s="266" t="s">
        <v>180</v>
      </c>
      <c r="AV488" s="15" t="s">
        <v>168</v>
      </c>
      <c r="AW488" s="15" t="s">
        <v>31</v>
      </c>
      <c r="AX488" s="15" t="s">
        <v>77</v>
      </c>
      <c r="AY488" s="266" t="s">
        <v>161</v>
      </c>
    </row>
    <row r="489" s="2" customFormat="1" ht="24.15" customHeight="1">
      <c r="A489" s="41"/>
      <c r="B489" s="42"/>
      <c r="C489" s="215" t="s">
        <v>553</v>
      </c>
      <c r="D489" s="215" t="s">
        <v>163</v>
      </c>
      <c r="E489" s="216" t="s">
        <v>3791</v>
      </c>
      <c r="F489" s="217" t="s">
        <v>3792</v>
      </c>
      <c r="G489" s="218" t="s">
        <v>214</v>
      </c>
      <c r="H489" s="219">
        <v>0.14199999999999999</v>
      </c>
      <c r="I489" s="220"/>
      <c r="J489" s="221">
        <f>ROUND(I489*H489,2)</f>
        <v>0</v>
      </c>
      <c r="K489" s="217" t="s">
        <v>167</v>
      </c>
      <c r="L489" s="47"/>
      <c r="M489" s="222" t="s">
        <v>19</v>
      </c>
      <c r="N489" s="223" t="s">
        <v>40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279</v>
      </c>
      <c r="AT489" s="226" t="s">
        <v>163</v>
      </c>
      <c r="AU489" s="226" t="s">
        <v>180</v>
      </c>
      <c r="AY489" s="20" t="s">
        <v>161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77</v>
      </c>
      <c r="BK489" s="227">
        <f>ROUND(I489*H489,2)</f>
        <v>0</v>
      </c>
      <c r="BL489" s="20" t="s">
        <v>279</v>
      </c>
      <c r="BM489" s="226" t="s">
        <v>5419</v>
      </c>
    </row>
    <row r="490" s="2" customFormat="1">
      <c r="A490" s="41"/>
      <c r="B490" s="42"/>
      <c r="C490" s="43"/>
      <c r="D490" s="228" t="s">
        <v>170</v>
      </c>
      <c r="E490" s="43"/>
      <c r="F490" s="229" t="s">
        <v>3794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170</v>
      </c>
      <c r="AU490" s="20" t="s">
        <v>180</v>
      </c>
    </row>
    <row r="491" s="14" customFormat="1">
      <c r="A491" s="14"/>
      <c r="B491" s="246"/>
      <c r="C491" s="247"/>
      <c r="D491" s="233" t="s">
        <v>178</v>
      </c>
      <c r="E491" s="248" t="s">
        <v>19</v>
      </c>
      <c r="F491" s="249" t="s">
        <v>3795</v>
      </c>
      <c r="G491" s="247"/>
      <c r="H491" s="248" t="s">
        <v>19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178</v>
      </c>
      <c r="AU491" s="255" t="s">
        <v>180</v>
      </c>
      <c r="AV491" s="14" t="s">
        <v>77</v>
      </c>
      <c r="AW491" s="14" t="s">
        <v>31</v>
      </c>
      <c r="AX491" s="14" t="s">
        <v>69</v>
      </c>
      <c r="AY491" s="255" t="s">
        <v>161</v>
      </c>
    </row>
    <row r="492" s="13" customFormat="1">
      <c r="A492" s="13"/>
      <c r="B492" s="235"/>
      <c r="C492" s="236"/>
      <c r="D492" s="233" t="s">
        <v>178</v>
      </c>
      <c r="E492" s="237" t="s">
        <v>19</v>
      </c>
      <c r="F492" s="238" t="s">
        <v>5420</v>
      </c>
      <c r="G492" s="236"/>
      <c r="H492" s="239">
        <v>0.14199999999999999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178</v>
      </c>
      <c r="AU492" s="245" t="s">
        <v>180</v>
      </c>
      <c r="AV492" s="13" t="s">
        <v>79</v>
      </c>
      <c r="AW492" s="13" t="s">
        <v>31</v>
      </c>
      <c r="AX492" s="13" t="s">
        <v>69</v>
      </c>
      <c r="AY492" s="245" t="s">
        <v>161</v>
      </c>
    </row>
    <row r="493" s="15" customFormat="1">
      <c r="A493" s="15"/>
      <c r="B493" s="256"/>
      <c r="C493" s="257"/>
      <c r="D493" s="233" t="s">
        <v>178</v>
      </c>
      <c r="E493" s="258" t="s">
        <v>19</v>
      </c>
      <c r="F493" s="259" t="s">
        <v>221</v>
      </c>
      <c r="G493" s="257"/>
      <c r="H493" s="260">
        <v>0.14199999999999999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178</v>
      </c>
      <c r="AU493" s="266" t="s">
        <v>180</v>
      </c>
      <c r="AV493" s="15" t="s">
        <v>168</v>
      </c>
      <c r="AW493" s="15" t="s">
        <v>31</v>
      </c>
      <c r="AX493" s="15" t="s">
        <v>77</v>
      </c>
      <c r="AY493" s="266" t="s">
        <v>161</v>
      </c>
    </row>
    <row r="494" s="2" customFormat="1" ht="37.8" customHeight="1">
      <c r="A494" s="41"/>
      <c r="B494" s="42"/>
      <c r="C494" s="215" t="s">
        <v>561</v>
      </c>
      <c r="D494" s="215" t="s">
        <v>163</v>
      </c>
      <c r="E494" s="216" t="s">
        <v>3797</v>
      </c>
      <c r="F494" s="217" t="s">
        <v>3798</v>
      </c>
      <c r="G494" s="218" t="s">
        <v>214</v>
      </c>
      <c r="H494" s="219">
        <v>0.14199999999999999</v>
      </c>
      <c r="I494" s="220"/>
      <c r="J494" s="221">
        <f>ROUND(I494*H494,2)</f>
        <v>0</v>
      </c>
      <c r="K494" s="217" t="s">
        <v>167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279</v>
      </c>
      <c r="AT494" s="226" t="s">
        <v>163</v>
      </c>
      <c r="AU494" s="226" t="s">
        <v>180</v>
      </c>
      <c r="AY494" s="20" t="s">
        <v>161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279</v>
      </c>
      <c r="BM494" s="226" t="s">
        <v>5421</v>
      </c>
    </row>
    <row r="495" s="2" customFormat="1">
      <c r="A495" s="41"/>
      <c r="B495" s="42"/>
      <c r="C495" s="43"/>
      <c r="D495" s="228" t="s">
        <v>170</v>
      </c>
      <c r="E495" s="43"/>
      <c r="F495" s="229" t="s">
        <v>3800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170</v>
      </c>
      <c r="AU495" s="20" t="s">
        <v>180</v>
      </c>
    </row>
    <row r="496" s="14" customFormat="1">
      <c r="A496" s="14"/>
      <c r="B496" s="246"/>
      <c r="C496" s="247"/>
      <c r="D496" s="233" t="s">
        <v>178</v>
      </c>
      <c r="E496" s="248" t="s">
        <v>19</v>
      </c>
      <c r="F496" s="249" t="s">
        <v>3795</v>
      </c>
      <c r="G496" s="247"/>
      <c r="H496" s="248" t="s">
        <v>19</v>
      </c>
      <c r="I496" s="250"/>
      <c r="J496" s="247"/>
      <c r="K496" s="247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178</v>
      </c>
      <c r="AU496" s="255" t="s">
        <v>180</v>
      </c>
      <c r="AV496" s="14" t="s">
        <v>77</v>
      </c>
      <c r="AW496" s="14" t="s">
        <v>31</v>
      </c>
      <c r="AX496" s="14" t="s">
        <v>69</v>
      </c>
      <c r="AY496" s="255" t="s">
        <v>161</v>
      </c>
    </row>
    <row r="497" s="13" customFormat="1">
      <c r="A497" s="13"/>
      <c r="B497" s="235"/>
      <c r="C497" s="236"/>
      <c r="D497" s="233" t="s">
        <v>178</v>
      </c>
      <c r="E497" s="237" t="s">
        <v>19</v>
      </c>
      <c r="F497" s="238" t="s">
        <v>5420</v>
      </c>
      <c r="G497" s="236"/>
      <c r="H497" s="239">
        <v>0.14199999999999999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178</v>
      </c>
      <c r="AU497" s="245" t="s">
        <v>180</v>
      </c>
      <c r="AV497" s="13" t="s">
        <v>79</v>
      </c>
      <c r="AW497" s="13" t="s">
        <v>31</v>
      </c>
      <c r="AX497" s="13" t="s">
        <v>69</v>
      </c>
      <c r="AY497" s="245" t="s">
        <v>161</v>
      </c>
    </row>
    <row r="498" s="15" customFormat="1">
      <c r="A498" s="15"/>
      <c r="B498" s="256"/>
      <c r="C498" s="257"/>
      <c r="D498" s="233" t="s">
        <v>178</v>
      </c>
      <c r="E498" s="258" t="s">
        <v>19</v>
      </c>
      <c r="F498" s="259" t="s">
        <v>221</v>
      </c>
      <c r="G498" s="257"/>
      <c r="H498" s="260">
        <v>0.14199999999999999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178</v>
      </c>
      <c r="AU498" s="266" t="s">
        <v>180</v>
      </c>
      <c r="AV498" s="15" t="s">
        <v>168</v>
      </c>
      <c r="AW498" s="15" t="s">
        <v>31</v>
      </c>
      <c r="AX498" s="15" t="s">
        <v>77</v>
      </c>
      <c r="AY498" s="266" t="s">
        <v>161</v>
      </c>
    </row>
    <row r="499" s="2" customFormat="1" ht="24.15" customHeight="1">
      <c r="A499" s="41"/>
      <c r="B499" s="42"/>
      <c r="C499" s="215" t="s">
        <v>569</v>
      </c>
      <c r="D499" s="215" t="s">
        <v>163</v>
      </c>
      <c r="E499" s="216" t="s">
        <v>5422</v>
      </c>
      <c r="F499" s="217" t="s">
        <v>5423</v>
      </c>
      <c r="G499" s="218" t="s">
        <v>387</v>
      </c>
      <c r="H499" s="219">
        <v>3</v>
      </c>
      <c r="I499" s="220"/>
      <c r="J499" s="221">
        <f>ROUND(I499*H499,2)</f>
        <v>0</v>
      </c>
      <c r="K499" s="217" t="s">
        <v>19</v>
      </c>
      <c r="L499" s="47"/>
      <c r="M499" s="222" t="s">
        <v>19</v>
      </c>
      <c r="N499" s="223" t="s">
        <v>40</v>
      </c>
      <c r="O499" s="87"/>
      <c r="P499" s="224">
        <f>O499*H499</f>
        <v>0</v>
      </c>
      <c r="Q499" s="224">
        <v>0.037199999999999997</v>
      </c>
      <c r="R499" s="224">
        <f>Q499*H499</f>
        <v>0.11159999999999999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279</v>
      </c>
      <c r="AT499" s="226" t="s">
        <v>163</v>
      </c>
      <c r="AU499" s="226" t="s">
        <v>180</v>
      </c>
      <c r="AY499" s="20" t="s">
        <v>161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77</v>
      </c>
      <c r="BK499" s="227">
        <f>ROUND(I499*H499,2)</f>
        <v>0</v>
      </c>
      <c r="BL499" s="20" t="s">
        <v>279</v>
      </c>
      <c r="BM499" s="226" t="s">
        <v>5424</v>
      </c>
    </row>
    <row r="500" s="14" customFormat="1">
      <c r="A500" s="14"/>
      <c r="B500" s="246"/>
      <c r="C500" s="247"/>
      <c r="D500" s="233" t="s">
        <v>178</v>
      </c>
      <c r="E500" s="248" t="s">
        <v>19</v>
      </c>
      <c r="F500" s="249" t="s">
        <v>3752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178</v>
      </c>
      <c r="AU500" s="255" t="s">
        <v>180</v>
      </c>
      <c r="AV500" s="14" t="s">
        <v>77</v>
      </c>
      <c r="AW500" s="14" t="s">
        <v>31</v>
      </c>
      <c r="AX500" s="14" t="s">
        <v>69</v>
      </c>
      <c r="AY500" s="255" t="s">
        <v>161</v>
      </c>
    </row>
    <row r="501" s="14" customFormat="1">
      <c r="A501" s="14"/>
      <c r="B501" s="246"/>
      <c r="C501" s="247"/>
      <c r="D501" s="233" t="s">
        <v>178</v>
      </c>
      <c r="E501" s="248" t="s">
        <v>19</v>
      </c>
      <c r="F501" s="249" t="s">
        <v>5425</v>
      </c>
      <c r="G501" s="247"/>
      <c r="H501" s="248" t="s">
        <v>19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178</v>
      </c>
      <c r="AU501" s="255" t="s">
        <v>180</v>
      </c>
      <c r="AV501" s="14" t="s">
        <v>77</v>
      </c>
      <c r="AW501" s="14" t="s">
        <v>31</v>
      </c>
      <c r="AX501" s="14" t="s">
        <v>69</v>
      </c>
      <c r="AY501" s="255" t="s">
        <v>161</v>
      </c>
    </row>
    <row r="502" s="13" customFormat="1">
      <c r="A502" s="13"/>
      <c r="B502" s="235"/>
      <c r="C502" s="236"/>
      <c r="D502" s="233" t="s">
        <v>178</v>
      </c>
      <c r="E502" s="237" t="s">
        <v>19</v>
      </c>
      <c r="F502" s="238" t="s">
        <v>77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178</v>
      </c>
      <c r="AU502" s="245" t="s">
        <v>180</v>
      </c>
      <c r="AV502" s="13" t="s">
        <v>79</v>
      </c>
      <c r="AW502" s="13" t="s">
        <v>31</v>
      </c>
      <c r="AX502" s="13" t="s">
        <v>69</v>
      </c>
      <c r="AY502" s="245" t="s">
        <v>161</v>
      </c>
    </row>
    <row r="503" s="14" customFormat="1">
      <c r="A503" s="14"/>
      <c r="B503" s="246"/>
      <c r="C503" s="247"/>
      <c r="D503" s="233" t="s">
        <v>178</v>
      </c>
      <c r="E503" s="248" t="s">
        <v>19</v>
      </c>
      <c r="F503" s="249" t="s">
        <v>5426</v>
      </c>
      <c r="G503" s="247"/>
      <c r="H503" s="248" t="s">
        <v>19</v>
      </c>
      <c r="I503" s="250"/>
      <c r="J503" s="247"/>
      <c r="K503" s="247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178</v>
      </c>
      <c r="AU503" s="255" t="s">
        <v>180</v>
      </c>
      <c r="AV503" s="14" t="s">
        <v>77</v>
      </c>
      <c r="AW503" s="14" t="s">
        <v>31</v>
      </c>
      <c r="AX503" s="14" t="s">
        <v>69</v>
      </c>
      <c r="AY503" s="255" t="s">
        <v>161</v>
      </c>
    </row>
    <row r="504" s="13" customFormat="1">
      <c r="A504" s="13"/>
      <c r="B504" s="235"/>
      <c r="C504" s="236"/>
      <c r="D504" s="233" t="s">
        <v>178</v>
      </c>
      <c r="E504" s="237" t="s">
        <v>19</v>
      </c>
      <c r="F504" s="238" t="s">
        <v>77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178</v>
      </c>
      <c r="AU504" s="245" t="s">
        <v>180</v>
      </c>
      <c r="AV504" s="13" t="s">
        <v>79</v>
      </c>
      <c r="AW504" s="13" t="s">
        <v>31</v>
      </c>
      <c r="AX504" s="13" t="s">
        <v>69</v>
      </c>
      <c r="AY504" s="245" t="s">
        <v>161</v>
      </c>
    </row>
    <row r="505" s="14" customFormat="1">
      <c r="A505" s="14"/>
      <c r="B505" s="246"/>
      <c r="C505" s="247"/>
      <c r="D505" s="233" t="s">
        <v>178</v>
      </c>
      <c r="E505" s="248" t="s">
        <v>19</v>
      </c>
      <c r="F505" s="249" t="s">
        <v>5427</v>
      </c>
      <c r="G505" s="247"/>
      <c r="H505" s="248" t="s">
        <v>19</v>
      </c>
      <c r="I505" s="250"/>
      <c r="J505" s="247"/>
      <c r="K505" s="247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178</v>
      </c>
      <c r="AU505" s="255" t="s">
        <v>180</v>
      </c>
      <c r="AV505" s="14" t="s">
        <v>77</v>
      </c>
      <c r="AW505" s="14" t="s">
        <v>31</v>
      </c>
      <c r="AX505" s="14" t="s">
        <v>69</v>
      </c>
      <c r="AY505" s="255" t="s">
        <v>161</v>
      </c>
    </row>
    <row r="506" s="13" customFormat="1">
      <c r="A506" s="13"/>
      <c r="B506" s="235"/>
      <c r="C506" s="236"/>
      <c r="D506" s="233" t="s">
        <v>178</v>
      </c>
      <c r="E506" s="237" t="s">
        <v>19</v>
      </c>
      <c r="F506" s="238" t="s">
        <v>77</v>
      </c>
      <c r="G506" s="236"/>
      <c r="H506" s="239">
        <v>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178</v>
      </c>
      <c r="AU506" s="245" t="s">
        <v>180</v>
      </c>
      <c r="AV506" s="13" t="s">
        <v>79</v>
      </c>
      <c r="AW506" s="13" t="s">
        <v>31</v>
      </c>
      <c r="AX506" s="13" t="s">
        <v>69</v>
      </c>
      <c r="AY506" s="245" t="s">
        <v>161</v>
      </c>
    </row>
    <row r="507" s="15" customFormat="1">
      <c r="A507" s="15"/>
      <c r="B507" s="256"/>
      <c r="C507" s="257"/>
      <c r="D507" s="233" t="s">
        <v>178</v>
      </c>
      <c r="E507" s="258" t="s">
        <v>19</v>
      </c>
      <c r="F507" s="259" t="s">
        <v>221</v>
      </c>
      <c r="G507" s="257"/>
      <c r="H507" s="260">
        <v>3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178</v>
      </c>
      <c r="AU507" s="266" t="s">
        <v>180</v>
      </c>
      <c r="AV507" s="15" t="s">
        <v>168</v>
      </c>
      <c r="AW507" s="15" t="s">
        <v>31</v>
      </c>
      <c r="AX507" s="15" t="s">
        <v>77</v>
      </c>
      <c r="AY507" s="266" t="s">
        <v>161</v>
      </c>
    </row>
    <row r="508" s="12" customFormat="1" ht="22.8" customHeight="1">
      <c r="A508" s="12"/>
      <c r="B508" s="199"/>
      <c r="C508" s="200"/>
      <c r="D508" s="201" t="s">
        <v>68</v>
      </c>
      <c r="E508" s="213" t="s">
        <v>3801</v>
      </c>
      <c r="F508" s="213" t="s">
        <v>5428</v>
      </c>
      <c r="G508" s="200"/>
      <c r="H508" s="200"/>
      <c r="I508" s="203"/>
      <c r="J508" s="214">
        <f>BK508</f>
        <v>0</v>
      </c>
      <c r="K508" s="200"/>
      <c r="L508" s="205"/>
      <c r="M508" s="206"/>
      <c r="N508" s="207"/>
      <c r="O508" s="207"/>
      <c r="P508" s="208">
        <f>SUM(P509:P526)</f>
        <v>0</v>
      </c>
      <c r="Q508" s="207"/>
      <c r="R508" s="208">
        <f>SUM(R509:R526)</f>
        <v>0</v>
      </c>
      <c r="S508" s="207"/>
      <c r="T508" s="209">
        <f>SUM(T509:T526)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0" t="s">
        <v>168</v>
      </c>
      <c r="AT508" s="211" t="s">
        <v>68</v>
      </c>
      <c r="AU508" s="211" t="s">
        <v>77</v>
      </c>
      <c r="AY508" s="210" t="s">
        <v>161</v>
      </c>
      <c r="BK508" s="212">
        <f>SUM(BK509:BK526)</f>
        <v>0</v>
      </c>
    </row>
    <row r="509" s="2" customFormat="1" ht="16.5" customHeight="1">
      <c r="A509" s="41"/>
      <c r="B509" s="42"/>
      <c r="C509" s="215" t="s">
        <v>579</v>
      </c>
      <c r="D509" s="215" t="s">
        <v>163</v>
      </c>
      <c r="E509" s="216" t="s">
        <v>3803</v>
      </c>
      <c r="F509" s="217" t="s">
        <v>3804</v>
      </c>
      <c r="G509" s="218" t="s">
        <v>3086</v>
      </c>
      <c r="H509" s="219">
        <v>14</v>
      </c>
      <c r="I509" s="220"/>
      <c r="J509" s="221">
        <f>ROUND(I509*H509,2)</f>
        <v>0</v>
      </c>
      <c r="K509" s="217" t="s">
        <v>167</v>
      </c>
      <c r="L509" s="47"/>
      <c r="M509" s="222" t="s">
        <v>19</v>
      </c>
      <c r="N509" s="223" t="s">
        <v>40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2869</v>
      </c>
      <c r="AT509" s="226" t="s">
        <v>163</v>
      </c>
      <c r="AU509" s="226" t="s">
        <v>79</v>
      </c>
      <c r="AY509" s="20" t="s">
        <v>161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77</v>
      </c>
      <c r="BK509" s="227">
        <f>ROUND(I509*H509,2)</f>
        <v>0</v>
      </c>
      <c r="BL509" s="20" t="s">
        <v>2869</v>
      </c>
      <c r="BM509" s="226" t="s">
        <v>5429</v>
      </c>
    </row>
    <row r="510" s="2" customFormat="1">
      <c r="A510" s="41"/>
      <c r="B510" s="42"/>
      <c r="C510" s="43"/>
      <c r="D510" s="228" t="s">
        <v>170</v>
      </c>
      <c r="E510" s="43"/>
      <c r="F510" s="229" t="s">
        <v>5430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170</v>
      </c>
      <c r="AU510" s="20" t="s">
        <v>79</v>
      </c>
    </row>
    <row r="511" s="14" customFormat="1">
      <c r="A511" s="14"/>
      <c r="B511" s="246"/>
      <c r="C511" s="247"/>
      <c r="D511" s="233" t="s">
        <v>178</v>
      </c>
      <c r="E511" s="248" t="s">
        <v>19</v>
      </c>
      <c r="F511" s="249" t="s">
        <v>3808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178</v>
      </c>
      <c r="AU511" s="255" t="s">
        <v>79</v>
      </c>
      <c r="AV511" s="14" t="s">
        <v>77</v>
      </c>
      <c r="AW511" s="14" t="s">
        <v>31</v>
      </c>
      <c r="AX511" s="14" t="s">
        <v>69</v>
      </c>
      <c r="AY511" s="255" t="s">
        <v>161</v>
      </c>
    </row>
    <row r="512" s="13" customFormat="1">
      <c r="A512" s="13"/>
      <c r="B512" s="235"/>
      <c r="C512" s="236"/>
      <c r="D512" s="233" t="s">
        <v>178</v>
      </c>
      <c r="E512" s="237" t="s">
        <v>19</v>
      </c>
      <c r="F512" s="238" t="s">
        <v>5431</v>
      </c>
      <c r="G512" s="236"/>
      <c r="H512" s="239">
        <v>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178</v>
      </c>
      <c r="AU512" s="245" t="s">
        <v>79</v>
      </c>
      <c r="AV512" s="13" t="s">
        <v>79</v>
      </c>
      <c r="AW512" s="13" t="s">
        <v>31</v>
      </c>
      <c r="AX512" s="13" t="s">
        <v>69</v>
      </c>
      <c r="AY512" s="245" t="s">
        <v>161</v>
      </c>
    </row>
    <row r="513" s="14" customFormat="1">
      <c r="A513" s="14"/>
      <c r="B513" s="246"/>
      <c r="C513" s="247"/>
      <c r="D513" s="233" t="s">
        <v>178</v>
      </c>
      <c r="E513" s="248" t="s">
        <v>19</v>
      </c>
      <c r="F513" s="249" t="s">
        <v>3812</v>
      </c>
      <c r="G513" s="247"/>
      <c r="H513" s="248" t="s">
        <v>19</v>
      </c>
      <c r="I513" s="250"/>
      <c r="J513" s="247"/>
      <c r="K513" s="247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178</v>
      </c>
      <c r="AU513" s="255" t="s">
        <v>79</v>
      </c>
      <c r="AV513" s="14" t="s">
        <v>77</v>
      </c>
      <c r="AW513" s="14" t="s">
        <v>31</v>
      </c>
      <c r="AX513" s="14" t="s">
        <v>69</v>
      </c>
      <c r="AY513" s="255" t="s">
        <v>161</v>
      </c>
    </row>
    <row r="514" s="13" customFormat="1">
      <c r="A514" s="13"/>
      <c r="B514" s="235"/>
      <c r="C514" s="236"/>
      <c r="D514" s="233" t="s">
        <v>178</v>
      </c>
      <c r="E514" s="237" t="s">
        <v>19</v>
      </c>
      <c r="F514" s="238" t="s">
        <v>77</v>
      </c>
      <c r="G514" s="236"/>
      <c r="H514" s="239">
        <v>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178</v>
      </c>
      <c r="AU514" s="245" t="s">
        <v>79</v>
      </c>
      <c r="AV514" s="13" t="s">
        <v>79</v>
      </c>
      <c r="AW514" s="13" t="s">
        <v>31</v>
      </c>
      <c r="AX514" s="13" t="s">
        <v>69</v>
      </c>
      <c r="AY514" s="245" t="s">
        <v>161</v>
      </c>
    </row>
    <row r="515" s="14" customFormat="1">
      <c r="A515" s="14"/>
      <c r="B515" s="246"/>
      <c r="C515" s="247"/>
      <c r="D515" s="233" t="s">
        <v>178</v>
      </c>
      <c r="E515" s="248" t="s">
        <v>19</v>
      </c>
      <c r="F515" s="249" t="s">
        <v>3813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178</v>
      </c>
      <c r="AU515" s="255" t="s">
        <v>79</v>
      </c>
      <c r="AV515" s="14" t="s">
        <v>77</v>
      </c>
      <c r="AW515" s="14" t="s">
        <v>31</v>
      </c>
      <c r="AX515" s="14" t="s">
        <v>69</v>
      </c>
      <c r="AY515" s="255" t="s">
        <v>161</v>
      </c>
    </row>
    <row r="516" s="13" customFormat="1">
      <c r="A516" s="13"/>
      <c r="B516" s="235"/>
      <c r="C516" s="236"/>
      <c r="D516" s="233" t="s">
        <v>178</v>
      </c>
      <c r="E516" s="237" t="s">
        <v>19</v>
      </c>
      <c r="F516" s="238" t="s">
        <v>77</v>
      </c>
      <c r="G516" s="236"/>
      <c r="H516" s="239">
        <v>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178</v>
      </c>
      <c r="AU516" s="245" t="s">
        <v>79</v>
      </c>
      <c r="AV516" s="13" t="s">
        <v>79</v>
      </c>
      <c r="AW516" s="13" t="s">
        <v>31</v>
      </c>
      <c r="AX516" s="13" t="s">
        <v>69</v>
      </c>
      <c r="AY516" s="245" t="s">
        <v>161</v>
      </c>
    </row>
    <row r="517" s="14" customFormat="1">
      <c r="A517" s="14"/>
      <c r="B517" s="246"/>
      <c r="C517" s="247"/>
      <c r="D517" s="233" t="s">
        <v>178</v>
      </c>
      <c r="E517" s="248" t="s">
        <v>19</v>
      </c>
      <c r="F517" s="249" t="s">
        <v>3814</v>
      </c>
      <c r="G517" s="247"/>
      <c r="H517" s="248" t="s">
        <v>19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178</v>
      </c>
      <c r="AU517" s="255" t="s">
        <v>79</v>
      </c>
      <c r="AV517" s="14" t="s">
        <v>77</v>
      </c>
      <c r="AW517" s="14" t="s">
        <v>31</v>
      </c>
      <c r="AX517" s="14" t="s">
        <v>69</v>
      </c>
      <c r="AY517" s="255" t="s">
        <v>161</v>
      </c>
    </row>
    <row r="518" s="13" customFormat="1">
      <c r="A518" s="13"/>
      <c r="B518" s="235"/>
      <c r="C518" s="236"/>
      <c r="D518" s="233" t="s">
        <v>178</v>
      </c>
      <c r="E518" s="237" t="s">
        <v>19</v>
      </c>
      <c r="F518" s="238" t="s">
        <v>77</v>
      </c>
      <c r="G518" s="236"/>
      <c r="H518" s="239">
        <v>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178</v>
      </c>
      <c r="AU518" s="245" t="s">
        <v>79</v>
      </c>
      <c r="AV518" s="13" t="s">
        <v>79</v>
      </c>
      <c r="AW518" s="13" t="s">
        <v>31</v>
      </c>
      <c r="AX518" s="13" t="s">
        <v>69</v>
      </c>
      <c r="AY518" s="245" t="s">
        <v>161</v>
      </c>
    </row>
    <row r="519" s="14" customFormat="1">
      <c r="A519" s="14"/>
      <c r="B519" s="246"/>
      <c r="C519" s="247"/>
      <c r="D519" s="233" t="s">
        <v>178</v>
      </c>
      <c r="E519" s="248" t="s">
        <v>19</v>
      </c>
      <c r="F519" s="249" t="s">
        <v>3815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178</v>
      </c>
      <c r="AU519" s="255" t="s">
        <v>79</v>
      </c>
      <c r="AV519" s="14" t="s">
        <v>77</v>
      </c>
      <c r="AW519" s="14" t="s">
        <v>31</v>
      </c>
      <c r="AX519" s="14" t="s">
        <v>69</v>
      </c>
      <c r="AY519" s="255" t="s">
        <v>161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77</v>
      </c>
      <c r="G520" s="236"/>
      <c r="H520" s="239">
        <v>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69</v>
      </c>
      <c r="AY520" s="245" t="s">
        <v>161</v>
      </c>
    </row>
    <row r="521" s="14" customFormat="1">
      <c r="A521" s="14"/>
      <c r="B521" s="246"/>
      <c r="C521" s="247"/>
      <c r="D521" s="233" t="s">
        <v>178</v>
      </c>
      <c r="E521" s="248" t="s">
        <v>19</v>
      </c>
      <c r="F521" s="249" t="s">
        <v>3816</v>
      </c>
      <c r="G521" s="247"/>
      <c r="H521" s="248" t="s">
        <v>19</v>
      </c>
      <c r="I521" s="250"/>
      <c r="J521" s="247"/>
      <c r="K521" s="247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178</v>
      </c>
      <c r="AU521" s="255" t="s">
        <v>79</v>
      </c>
      <c r="AV521" s="14" t="s">
        <v>77</v>
      </c>
      <c r="AW521" s="14" t="s">
        <v>31</v>
      </c>
      <c r="AX521" s="14" t="s">
        <v>69</v>
      </c>
      <c r="AY521" s="255" t="s">
        <v>161</v>
      </c>
    </row>
    <row r="522" s="13" customFormat="1">
      <c r="A522" s="13"/>
      <c r="B522" s="235"/>
      <c r="C522" s="236"/>
      <c r="D522" s="233" t="s">
        <v>178</v>
      </c>
      <c r="E522" s="237" t="s">
        <v>19</v>
      </c>
      <c r="F522" s="238" t="s">
        <v>211</v>
      </c>
      <c r="G522" s="236"/>
      <c r="H522" s="239">
        <v>8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178</v>
      </c>
      <c r="AU522" s="245" t="s">
        <v>79</v>
      </c>
      <c r="AV522" s="13" t="s">
        <v>79</v>
      </c>
      <c r="AW522" s="13" t="s">
        <v>31</v>
      </c>
      <c r="AX522" s="13" t="s">
        <v>69</v>
      </c>
      <c r="AY522" s="245" t="s">
        <v>161</v>
      </c>
    </row>
    <row r="523" s="15" customFormat="1">
      <c r="A523" s="15"/>
      <c r="B523" s="256"/>
      <c r="C523" s="257"/>
      <c r="D523" s="233" t="s">
        <v>178</v>
      </c>
      <c r="E523" s="258" t="s">
        <v>19</v>
      </c>
      <c r="F523" s="259" t="s">
        <v>221</v>
      </c>
      <c r="G523" s="257"/>
      <c r="H523" s="260">
        <v>14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178</v>
      </c>
      <c r="AU523" s="266" t="s">
        <v>79</v>
      </c>
      <c r="AV523" s="15" t="s">
        <v>168</v>
      </c>
      <c r="AW523" s="15" t="s">
        <v>31</v>
      </c>
      <c r="AX523" s="15" t="s">
        <v>77</v>
      </c>
      <c r="AY523" s="266" t="s">
        <v>161</v>
      </c>
    </row>
    <row r="524" s="2" customFormat="1" ht="16.5" customHeight="1">
      <c r="A524" s="41"/>
      <c r="B524" s="42"/>
      <c r="C524" s="215" t="s">
        <v>591</v>
      </c>
      <c r="D524" s="215" t="s">
        <v>163</v>
      </c>
      <c r="E524" s="216" t="s">
        <v>2682</v>
      </c>
      <c r="F524" s="217" t="s">
        <v>2868</v>
      </c>
      <c r="G524" s="218" t="s">
        <v>1476</v>
      </c>
      <c r="H524" s="219">
        <v>1</v>
      </c>
      <c r="I524" s="220"/>
      <c r="J524" s="221">
        <f>ROUND(I524*H524,2)</f>
        <v>0</v>
      </c>
      <c r="K524" s="217" t="s">
        <v>19</v>
      </c>
      <c r="L524" s="47"/>
      <c r="M524" s="222" t="s">
        <v>19</v>
      </c>
      <c r="N524" s="223" t="s">
        <v>40</v>
      </c>
      <c r="O524" s="87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168</v>
      </c>
      <c r="AT524" s="226" t="s">
        <v>163</v>
      </c>
      <c r="AU524" s="226" t="s">
        <v>79</v>
      </c>
      <c r="AY524" s="20" t="s">
        <v>161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77</v>
      </c>
      <c r="BK524" s="227">
        <f>ROUND(I524*H524,2)</f>
        <v>0</v>
      </c>
      <c r="BL524" s="20" t="s">
        <v>168</v>
      </c>
      <c r="BM524" s="226" t="s">
        <v>5432</v>
      </c>
    </row>
    <row r="525" s="2" customFormat="1">
      <c r="A525" s="41"/>
      <c r="B525" s="42"/>
      <c r="C525" s="43"/>
      <c r="D525" s="233" t="s">
        <v>176</v>
      </c>
      <c r="E525" s="43"/>
      <c r="F525" s="234" t="s">
        <v>2871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176</v>
      </c>
      <c r="AU525" s="20" t="s">
        <v>79</v>
      </c>
    </row>
    <row r="526" s="2" customFormat="1" ht="16.5" customHeight="1">
      <c r="A526" s="41"/>
      <c r="B526" s="42"/>
      <c r="C526" s="215" t="s">
        <v>986</v>
      </c>
      <c r="D526" s="215" t="s">
        <v>163</v>
      </c>
      <c r="E526" s="216" t="s">
        <v>2684</v>
      </c>
      <c r="F526" s="217" t="s">
        <v>2873</v>
      </c>
      <c r="G526" s="218" t="s">
        <v>1476</v>
      </c>
      <c r="H526" s="219">
        <v>1</v>
      </c>
      <c r="I526" s="220"/>
      <c r="J526" s="221">
        <f>ROUND(I526*H526,2)</f>
        <v>0</v>
      </c>
      <c r="K526" s="217" t="s">
        <v>19</v>
      </c>
      <c r="L526" s="47"/>
      <c r="M526" s="296" t="s">
        <v>19</v>
      </c>
      <c r="N526" s="297" t="s">
        <v>40</v>
      </c>
      <c r="O526" s="294"/>
      <c r="P526" s="298">
        <f>O526*H526</f>
        <v>0</v>
      </c>
      <c r="Q526" s="298">
        <v>0</v>
      </c>
      <c r="R526" s="298">
        <f>Q526*H526</f>
        <v>0</v>
      </c>
      <c r="S526" s="298">
        <v>0</v>
      </c>
      <c r="T526" s="299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6" t="s">
        <v>168</v>
      </c>
      <c r="AT526" s="226" t="s">
        <v>163</v>
      </c>
      <c r="AU526" s="226" t="s">
        <v>79</v>
      </c>
      <c r="AY526" s="20" t="s">
        <v>161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20" t="s">
        <v>77</v>
      </c>
      <c r="BK526" s="227">
        <f>ROUND(I526*H526,2)</f>
        <v>0</v>
      </c>
      <c r="BL526" s="20" t="s">
        <v>168</v>
      </c>
      <c r="BM526" s="226" t="s">
        <v>5433</v>
      </c>
    </row>
    <row r="527" s="2" customFormat="1" ht="6.96" customHeight="1">
      <c r="A527" s="41"/>
      <c r="B527" s="62"/>
      <c r="C527" s="63"/>
      <c r="D527" s="63"/>
      <c r="E527" s="63"/>
      <c r="F527" s="63"/>
      <c r="G527" s="63"/>
      <c r="H527" s="63"/>
      <c r="I527" s="63"/>
      <c r="J527" s="63"/>
      <c r="K527" s="63"/>
      <c r="L527" s="47"/>
      <c r="M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</sheetData>
  <sheetProtection sheet="1" autoFilter="0" formatColumns="0" formatRows="0" objects="1" scenarios="1" spinCount="100000" saltValue="sIn5mwKcEUxq4pFmYTJgO5w5XB13Dad3Jk5UDIYKoV6qB5JRN39/z13Pd3s5YDfM2m70/UHUu9kUmxeEwasMhA==" hashValue="8tknyT1wfr0RDAOF8GoU5F9DlsDcMb7k00s1X9YNO+p/WoWgVtw7oR4UCg4osFyTg6191hWrrdRGfBsAsS8eBA==" algorithmName="SHA-512" password="C7B2"/>
  <autoFilter ref="C94:K5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974031244"/>
    <hyperlink ref="F106" r:id="rId2" display="https://podminky.urs.cz/item/CS_URS_2024_02/997013214"/>
    <hyperlink ref="F109" r:id="rId3" display="https://podminky.urs.cz/item/CS_URS_2024_02/997013501"/>
    <hyperlink ref="F112" r:id="rId4" display="https://podminky.urs.cz/item/CS_URS_2024_02/997013509"/>
    <hyperlink ref="F116" r:id="rId5" display="https://podminky.urs.cz/item/CS_URS_2024_02/997013869"/>
    <hyperlink ref="F118" r:id="rId6" display="https://podminky.urs.cz/item/CS_URS_2024_02/997013635"/>
    <hyperlink ref="F122" r:id="rId7" display="https://podminky.urs.cz/item/CS_URS_2024_02/230040025"/>
    <hyperlink ref="F138" r:id="rId8" display="https://podminky.urs.cz/item/CS_URS_2024_02/230120041"/>
    <hyperlink ref="F145" r:id="rId9" display="https://podminky.urs.cz/item/CS_URS_2024_02/230170001"/>
    <hyperlink ref="F147" r:id="rId10" display="https://podminky.urs.cz/item/CS_URS_2024_02/733120815"/>
    <hyperlink ref="F153" r:id="rId11" display="https://podminky.urs.cz/item/CS_URS_2024_02/733191913"/>
    <hyperlink ref="F158" r:id="rId12" display="https://podminky.urs.cz/item/CS_URS_2024_02/733191923"/>
    <hyperlink ref="F168" r:id="rId13" display="https://podminky.urs.cz/item/CS_URS_2024_02/733291101"/>
    <hyperlink ref="F179" r:id="rId14" display="https://podminky.urs.cz/item/CS_URS_2024_02/998733101"/>
    <hyperlink ref="F184" r:id="rId15" display="https://podminky.urs.cz/item/CS_URS_2024_02/998733193"/>
    <hyperlink ref="F191" r:id="rId16" display="https://podminky.urs.cz/item/CS_URS_2024_02/713463121"/>
    <hyperlink ref="F198" r:id="rId17" display="https://podminky.urs.cz/item/CS_URS_2024_02/998713102"/>
    <hyperlink ref="F203" r:id="rId18" display="https://podminky.urs.cz/item/CS_URS_2024_02/998713193"/>
    <hyperlink ref="F209" r:id="rId19" display="https://podminky.urs.cz/item/CS_URS_2024_02/734200822"/>
    <hyperlink ref="F225" r:id="rId20" display="https://podminky.urs.cz/item/CS_URS_2024_02/734209103"/>
    <hyperlink ref="F241" r:id="rId21" display="https://podminky.urs.cz/item/CS_URS_2024_02/734209113"/>
    <hyperlink ref="F273" r:id="rId22" display="https://podminky.urs.cz/item/CS_URS_2024_02/734209114"/>
    <hyperlink ref="F293" r:id="rId23" display="https://podminky.urs.cz/item/CS_URS_2024_02/734261734"/>
    <hyperlink ref="F306" r:id="rId24" display="https://podminky.urs.cz/item/CS_URS_2024_02/734291951"/>
    <hyperlink ref="F326" r:id="rId25" display="https://podminky.urs.cz/item/CS_URS_2024_02/734430821"/>
    <hyperlink ref="F343" r:id="rId26" display="https://podminky.urs.cz/item/CS_URS_2024_02/735000912"/>
    <hyperlink ref="F362" r:id="rId27" display="https://podminky.urs.cz/item/CS_URS_2024_02/998734102"/>
    <hyperlink ref="F367" r:id="rId28" display="https://podminky.urs.cz/item/CS_URS_2024_02/998734193"/>
    <hyperlink ref="F373" r:id="rId29" display="https://podminky.urs.cz/item/CS_URS_2024_02/713392922"/>
    <hyperlink ref="F388" r:id="rId30" display="https://podminky.urs.cz/item/CS_URS_2024_02/735110911"/>
    <hyperlink ref="F400" r:id="rId31" display="https://podminky.urs.cz/item/CS_URS_2024_02/735110912"/>
    <hyperlink ref="F412" r:id="rId32" display="https://podminky.urs.cz/item/CS_URS_2024_02/735111810"/>
    <hyperlink ref="F417" r:id="rId33" display="https://podminky.urs.cz/item/CS_URS_2024_02/735120911"/>
    <hyperlink ref="F429" r:id="rId34" display="https://podminky.urs.cz/item/CS_URS_2024_02/735120912"/>
    <hyperlink ref="F441" r:id="rId35" display="https://podminky.urs.cz/item/CS_URS_2024_02/735120913"/>
    <hyperlink ref="F453" r:id="rId36" display="https://podminky.urs.cz/item/CS_URS_2024_02/735191905"/>
    <hyperlink ref="F472" r:id="rId37" display="https://podminky.urs.cz/item/CS_URS_2024_02/735191914"/>
    <hyperlink ref="F481" r:id="rId38" display="https://podminky.urs.cz/item/CS_URS_2024_02/735291800"/>
    <hyperlink ref="F490" r:id="rId39" display="https://podminky.urs.cz/item/CS_URS_2024_02/998735102"/>
    <hyperlink ref="F495" r:id="rId40" display="https://podminky.urs.cz/item/CS_URS_2024_02/998735193"/>
    <hyperlink ref="F510" r:id="rId41" display="https://podminky.urs.cz/item/CS_URS_2024_02/HZS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5434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ROUND((SUM(BE92:BE145)),  2)</f>
        <v>0</v>
      </c>
      <c r="G35" s="41"/>
      <c r="H35" s="41"/>
      <c r="I35" s="160">
        <v>0.20999999999999999</v>
      </c>
      <c r="J35" s="159">
        <f>ROUND(((SUM(BE92:BE145))*I35),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ROUND((SUM(BF92:BF145)),  2)</f>
        <v>0</v>
      </c>
      <c r="G36" s="41"/>
      <c r="H36" s="41"/>
      <c r="I36" s="160">
        <v>0.14999999999999999</v>
      </c>
      <c r="J36" s="159">
        <f>ROUND(((SUM(BF92:BF145))*I36),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ROUND((SUM(BG92:BG145)),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ROUND((SUM(BH92:BH145)),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ROUND((SUM(BI92:BI145)),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21.10.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SO 10.5 - Silnoproudé rozvody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3829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3830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3831</v>
      </c>
      <c r="E66" s="185"/>
      <c r="F66" s="185"/>
      <c r="G66" s="185"/>
      <c r="H66" s="185"/>
      <c r="I66" s="185"/>
      <c r="J66" s="186">
        <f>J101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3832</v>
      </c>
      <c r="E67" s="185"/>
      <c r="F67" s="185"/>
      <c r="G67" s="185"/>
      <c r="H67" s="185"/>
      <c r="I67" s="185"/>
      <c r="J67" s="186">
        <f>J104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3833</v>
      </c>
      <c r="E68" s="185"/>
      <c r="F68" s="185"/>
      <c r="G68" s="185"/>
      <c r="H68" s="185"/>
      <c r="I68" s="185"/>
      <c r="J68" s="186">
        <f>J108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5435</v>
      </c>
      <c r="E69" s="185"/>
      <c r="F69" s="185"/>
      <c r="G69" s="185"/>
      <c r="H69" s="185"/>
      <c r="I69" s="185"/>
      <c r="J69" s="186">
        <f>J116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3837</v>
      </c>
      <c r="E70" s="185"/>
      <c r="F70" s="185"/>
      <c r="G70" s="185"/>
      <c r="H70" s="185"/>
      <c r="I70" s="185"/>
      <c r="J70" s="186">
        <f>J128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146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Stavební úpravy základní školy Žitomířská - úprava 21.10. 2024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4512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624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05 - SO 10.5 - Silnoproudé rozvody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9. 8. 2024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30</v>
      </c>
      <c r="J88" s="39" t="str">
        <f>E23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IF(E20="","",E20)</f>
        <v>Vyplň údaj</v>
      </c>
      <c r="G89" s="43"/>
      <c r="H89" s="43"/>
      <c r="I89" s="35" t="s">
        <v>32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147</v>
      </c>
      <c r="D91" s="191" t="s">
        <v>54</v>
      </c>
      <c r="E91" s="191" t="s">
        <v>50</v>
      </c>
      <c r="F91" s="191" t="s">
        <v>51</v>
      </c>
      <c r="G91" s="191" t="s">
        <v>148</v>
      </c>
      <c r="H91" s="191" t="s">
        <v>149</v>
      </c>
      <c r="I91" s="191" t="s">
        <v>150</v>
      </c>
      <c r="J91" s="191" t="s">
        <v>131</v>
      </c>
      <c r="K91" s="192" t="s">
        <v>151</v>
      </c>
      <c r="L91" s="193"/>
      <c r="M91" s="95" t="s">
        <v>19</v>
      </c>
      <c r="N91" s="96" t="s">
        <v>39</v>
      </c>
      <c r="O91" s="96" t="s">
        <v>152</v>
      </c>
      <c r="P91" s="96" t="s">
        <v>153</v>
      </c>
      <c r="Q91" s="96" t="s">
        <v>154</v>
      </c>
      <c r="R91" s="96" t="s">
        <v>155</v>
      </c>
      <c r="S91" s="96" t="s">
        <v>156</v>
      </c>
      <c r="T91" s="97" t="s">
        <v>157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158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0</v>
      </c>
      <c r="S92" s="99"/>
      <c r="T92" s="197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132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3838</v>
      </c>
      <c r="F93" s="202" t="s">
        <v>3839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P94+P101+P104+P108+P116+P128</f>
        <v>0</v>
      </c>
      <c r="Q93" s="207"/>
      <c r="R93" s="208">
        <f>R94+R101+R104+R108+R116+R128</f>
        <v>0</v>
      </c>
      <c r="S93" s="207"/>
      <c r="T93" s="209">
        <f>T94+T101+T104+T108+T116+T128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161</v>
      </c>
      <c r="BK93" s="212">
        <f>BK94+BK101+BK104+BK108+BK116+BK128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3840</v>
      </c>
      <c r="F94" s="213" t="s">
        <v>3841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SUM(P95:P100)</f>
        <v>0</v>
      </c>
      <c r="Q94" s="207"/>
      <c r="R94" s="208">
        <f>SUM(R95:R100)</f>
        <v>0</v>
      </c>
      <c r="S94" s="207"/>
      <c r="T94" s="209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77</v>
      </c>
      <c r="AY94" s="210" t="s">
        <v>161</v>
      </c>
      <c r="BK94" s="212">
        <f>SUM(BK95:BK100)</f>
        <v>0</v>
      </c>
    </row>
    <row r="95" s="2" customFormat="1" ht="16.5" customHeight="1">
      <c r="A95" s="41"/>
      <c r="B95" s="42"/>
      <c r="C95" s="215" t="s">
        <v>77</v>
      </c>
      <c r="D95" s="215" t="s">
        <v>163</v>
      </c>
      <c r="E95" s="216" t="s">
        <v>3842</v>
      </c>
      <c r="F95" s="217" t="s">
        <v>3845</v>
      </c>
      <c r="G95" s="218" t="s">
        <v>189</v>
      </c>
      <c r="H95" s="219">
        <v>15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79</v>
      </c>
    </row>
    <row r="96" s="2" customFormat="1" ht="16.5" customHeight="1">
      <c r="A96" s="41"/>
      <c r="B96" s="42"/>
      <c r="C96" s="215" t="s">
        <v>79</v>
      </c>
      <c r="D96" s="215" t="s">
        <v>163</v>
      </c>
      <c r="E96" s="216" t="s">
        <v>3844</v>
      </c>
      <c r="F96" s="217" t="s">
        <v>3847</v>
      </c>
      <c r="G96" s="218" t="s">
        <v>189</v>
      </c>
      <c r="H96" s="219">
        <v>15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168</v>
      </c>
    </row>
    <row r="97" s="2" customFormat="1" ht="16.5" customHeight="1">
      <c r="A97" s="41"/>
      <c r="B97" s="42"/>
      <c r="C97" s="215" t="s">
        <v>180</v>
      </c>
      <c r="D97" s="215" t="s">
        <v>163</v>
      </c>
      <c r="E97" s="216" t="s">
        <v>3846</v>
      </c>
      <c r="F97" s="217" t="s">
        <v>3849</v>
      </c>
      <c r="G97" s="218" t="s">
        <v>189</v>
      </c>
      <c r="H97" s="219">
        <v>155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197</v>
      </c>
    </row>
    <row r="98" s="2" customFormat="1" ht="16.5" customHeight="1">
      <c r="A98" s="41"/>
      <c r="B98" s="42"/>
      <c r="C98" s="215" t="s">
        <v>168</v>
      </c>
      <c r="D98" s="215" t="s">
        <v>163</v>
      </c>
      <c r="E98" s="216" t="s">
        <v>3848</v>
      </c>
      <c r="F98" s="217" t="s">
        <v>3853</v>
      </c>
      <c r="G98" s="218" t="s">
        <v>189</v>
      </c>
      <c r="H98" s="219">
        <v>120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211</v>
      </c>
    </row>
    <row r="99" s="2" customFormat="1" ht="16.5" customHeight="1">
      <c r="A99" s="41"/>
      <c r="B99" s="42"/>
      <c r="C99" s="215" t="s">
        <v>192</v>
      </c>
      <c r="D99" s="215" t="s">
        <v>163</v>
      </c>
      <c r="E99" s="216" t="s">
        <v>3850</v>
      </c>
      <c r="F99" s="217" t="s">
        <v>3855</v>
      </c>
      <c r="G99" s="218" t="s">
        <v>189</v>
      </c>
      <c r="H99" s="219">
        <v>180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237</v>
      </c>
    </row>
    <row r="100" s="2" customFormat="1" ht="16.5" customHeight="1">
      <c r="A100" s="41"/>
      <c r="B100" s="42"/>
      <c r="C100" s="215" t="s">
        <v>197</v>
      </c>
      <c r="D100" s="215" t="s">
        <v>163</v>
      </c>
      <c r="E100" s="216" t="s">
        <v>3852</v>
      </c>
      <c r="F100" s="217" t="s">
        <v>3857</v>
      </c>
      <c r="G100" s="218" t="s">
        <v>189</v>
      </c>
      <c r="H100" s="219">
        <v>50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253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3868</v>
      </c>
      <c r="F101" s="213" t="s">
        <v>3869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SUM(P102:P103)</f>
        <v>0</v>
      </c>
      <c r="Q101" s="207"/>
      <c r="R101" s="208">
        <f>SUM(R102:R103)</f>
        <v>0</v>
      </c>
      <c r="S101" s="207"/>
      <c r="T101" s="20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77</v>
      </c>
      <c r="AT101" s="211" t="s">
        <v>68</v>
      </c>
      <c r="AU101" s="211" t="s">
        <v>77</v>
      </c>
      <c r="AY101" s="210" t="s">
        <v>161</v>
      </c>
      <c r="BK101" s="212">
        <f>SUM(BK102:BK103)</f>
        <v>0</v>
      </c>
    </row>
    <row r="102" s="2" customFormat="1" ht="16.5" customHeight="1">
      <c r="A102" s="41"/>
      <c r="B102" s="42"/>
      <c r="C102" s="215" t="s">
        <v>203</v>
      </c>
      <c r="D102" s="215" t="s">
        <v>163</v>
      </c>
      <c r="E102" s="216" t="s">
        <v>3870</v>
      </c>
      <c r="F102" s="217" t="s">
        <v>3871</v>
      </c>
      <c r="G102" s="218" t="s">
        <v>2886</v>
      </c>
      <c r="H102" s="219">
        <v>10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268</v>
      </c>
    </row>
    <row r="103" s="2" customFormat="1" ht="21.75" customHeight="1">
      <c r="A103" s="41"/>
      <c r="B103" s="42"/>
      <c r="C103" s="215" t="s">
        <v>211</v>
      </c>
      <c r="D103" s="215" t="s">
        <v>163</v>
      </c>
      <c r="E103" s="216" t="s">
        <v>3872</v>
      </c>
      <c r="F103" s="217" t="s">
        <v>3879</v>
      </c>
      <c r="G103" s="218" t="s">
        <v>2886</v>
      </c>
      <c r="H103" s="219">
        <v>7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279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3884</v>
      </c>
      <c r="F104" s="213" t="s">
        <v>3885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77</v>
      </c>
      <c r="AT104" s="211" t="s">
        <v>68</v>
      </c>
      <c r="AU104" s="211" t="s">
        <v>77</v>
      </c>
      <c r="AY104" s="210" t="s">
        <v>161</v>
      </c>
      <c r="BK104" s="212">
        <f>SUM(BK105:BK107)</f>
        <v>0</v>
      </c>
    </row>
    <row r="105" s="2" customFormat="1" ht="16.5" customHeight="1">
      <c r="A105" s="41"/>
      <c r="B105" s="42"/>
      <c r="C105" s="215" t="s">
        <v>222</v>
      </c>
      <c r="D105" s="215" t="s">
        <v>163</v>
      </c>
      <c r="E105" s="216" t="s">
        <v>3886</v>
      </c>
      <c r="F105" s="217" t="s">
        <v>3887</v>
      </c>
      <c r="G105" s="218" t="s">
        <v>2886</v>
      </c>
      <c r="H105" s="219">
        <v>7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299</v>
      </c>
    </row>
    <row r="106" s="2" customFormat="1" ht="16.5" customHeight="1">
      <c r="A106" s="41"/>
      <c r="B106" s="42"/>
      <c r="C106" s="215" t="s">
        <v>237</v>
      </c>
      <c r="D106" s="215" t="s">
        <v>163</v>
      </c>
      <c r="E106" s="216" t="s">
        <v>3888</v>
      </c>
      <c r="F106" s="217" t="s">
        <v>3891</v>
      </c>
      <c r="G106" s="218" t="s">
        <v>2886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317</v>
      </c>
    </row>
    <row r="107" s="2" customFormat="1" ht="16.5" customHeight="1">
      <c r="A107" s="41"/>
      <c r="B107" s="42"/>
      <c r="C107" s="215" t="s">
        <v>247</v>
      </c>
      <c r="D107" s="215" t="s">
        <v>163</v>
      </c>
      <c r="E107" s="216" t="s">
        <v>3890</v>
      </c>
      <c r="F107" s="217" t="s">
        <v>3893</v>
      </c>
      <c r="G107" s="218" t="s">
        <v>2886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332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3902</v>
      </c>
      <c r="F108" s="213" t="s">
        <v>3903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SUM(P109:P115)</f>
        <v>0</v>
      </c>
      <c r="Q108" s="207"/>
      <c r="R108" s="208">
        <f>SUM(R109:R115)</f>
        <v>0</v>
      </c>
      <c r="S108" s="207"/>
      <c r="T108" s="209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77</v>
      </c>
      <c r="AT108" s="211" t="s">
        <v>68</v>
      </c>
      <c r="AU108" s="211" t="s">
        <v>77</v>
      </c>
      <c r="AY108" s="210" t="s">
        <v>161</v>
      </c>
      <c r="BK108" s="212">
        <f>SUM(BK109:BK115)</f>
        <v>0</v>
      </c>
    </row>
    <row r="109" s="2" customFormat="1" ht="16.5" customHeight="1">
      <c r="A109" s="41"/>
      <c r="B109" s="42"/>
      <c r="C109" s="215" t="s">
        <v>253</v>
      </c>
      <c r="D109" s="215" t="s">
        <v>163</v>
      </c>
      <c r="E109" s="216" t="s">
        <v>3904</v>
      </c>
      <c r="F109" s="217" t="s">
        <v>3907</v>
      </c>
      <c r="G109" s="218" t="s">
        <v>944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343</v>
      </c>
    </row>
    <row r="110" s="2" customFormat="1" ht="16.5" customHeight="1">
      <c r="A110" s="41"/>
      <c r="B110" s="42"/>
      <c r="C110" s="215" t="s">
        <v>262</v>
      </c>
      <c r="D110" s="215" t="s">
        <v>163</v>
      </c>
      <c r="E110" s="216" t="s">
        <v>3906</v>
      </c>
      <c r="F110" s="217" t="s">
        <v>3909</v>
      </c>
      <c r="G110" s="218" t="s">
        <v>2886</v>
      </c>
      <c r="H110" s="219">
        <v>10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359</v>
      </c>
    </row>
    <row r="111" s="2" customFormat="1" ht="16.5" customHeight="1">
      <c r="A111" s="41"/>
      <c r="B111" s="42"/>
      <c r="C111" s="215" t="s">
        <v>268</v>
      </c>
      <c r="D111" s="215" t="s">
        <v>163</v>
      </c>
      <c r="E111" s="216" t="s">
        <v>3908</v>
      </c>
      <c r="F111" s="217" t="s">
        <v>3911</v>
      </c>
      <c r="G111" s="218" t="s">
        <v>2886</v>
      </c>
      <c r="H111" s="219">
        <v>20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375</v>
      </c>
    </row>
    <row r="112" s="2" customFormat="1" ht="16.5" customHeight="1">
      <c r="A112" s="41"/>
      <c r="B112" s="42"/>
      <c r="C112" s="215" t="s">
        <v>8</v>
      </c>
      <c r="D112" s="215" t="s">
        <v>163</v>
      </c>
      <c r="E112" s="216" t="s">
        <v>3910</v>
      </c>
      <c r="F112" s="217" t="s">
        <v>3913</v>
      </c>
      <c r="G112" s="218" t="s">
        <v>2886</v>
      </c>
      <c r="H112" s="219">
        <v>20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391</v>
      </c>
    </row>
    <row r="113" s="2" customFormat="1" ht="16.5" customHeight="1">
      <c r="A113" s="41"/>
      <c r="B113" s="42"/>
      <c r="C113" s="215" t="s">
        <v>279</v>
      </c>
      <c r="D113" s="215" t="s">
        <v>163</v>
      </c>
      <c r="E113" s="216" t="s">
        <v>3912</v>
      </c>
      <c r="F113" s="217" t="s">
        <v>3915</v>
      </c>
      <c r="G113" s="218" t="s">
        <v>2886</v>
      </c>
      <c r="H113" s="219">
        <v>20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406</v>
      </c>
    </row>
    <row r="114" s="2" customFormat="1" ht="16.5" customHeight="1">
      <c r="A114" s="41"/>
      <c r="B114" s="42"/>
      <c r="C114" s="215" t="s">
        <v>293</v>
      </c>
      <c r="D114" s="215" t="s">
        <v>163</v>
      </c>
      <c r="E114" s="216" t="s">
        <v>3914</v>
      </c>
      <c r="F114" s="217" t="s">
        <v>3917</v>
      </c>
      <c r="G114" s="218" t="s">
        <v>2886</v>
      </c>
      <c r="H114" s="219">
        <v>10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421</v>
      </c>
    </row>
    <row r="115" s="2" customFormat="1" ht="24.15" customHeight="1">
      <c r="A115" s="41"/>
      <c r="B115" s="42"/>
      <c r="C115" s="215" t="s">
        <v>299</v>
      </c>
      <c r="D115" s="215" t="s">
        <v>163</v>
      </c>
      <c r="E115" s="216" t="s">
        <v>3916</v>
      </c>
      <c r="F115" s="217" t="s">
        <v>3919</v>
      </c>
      <c r="G115" s="218" t="s">
        <v>189</v>
      </c>
      <c r="H115" s="219">
        <v>30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433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3930</v>
      </c>
      <c r="F116" s="213" t="s">
        <v>3965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SUM(P117:P127)</f>
        <v>0</v>
      </c>
      <c r="Q116" s="207"/>
      <c r="R116" s="208">
        <f>SUM(R117:R127)</f>
        <v>0</v>
      </c>
      <c r="S116" s="207"/>
      <c r="T116" s="209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161</v>
      </c>
      <c r="BK116" s="212">
        <f>SUM(BK117:BK127)</f>
        <v>0</v>
      </c>
    </row>
    <row r="117" s="2" customFormat="1" ht="24.15" customHeight="1">
      <c r="A117" s="41"/>
      <c r="B117" s="42"/>
      <c r="C117" s="215" t="s">
        <v>311</v>
      </c>
      <c r="D117" s="215" t="s">
        <v>163</v>
      </c>
      <c r="E117" s="216" t="s">
        <v>3932</v>
      </c>
      <c r="F117" s="217" t="s">
        <v>3967</v>
      </c>
      <c r="G117" s="218" t="s">
        <v>2886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447</v>
      </c>
    </row>
    <row r="118" s="2" customFormat="1" ht="16.5" customHeight="1">
      <c r="A118" s="41"/>
      <c r="B118" s="42"/>
      <c r="C118" s="215" t="s">
        <v>317</v>
      </c>
      <c r="D118" s="215" t="s">
        <v>163</v>
      </c>
      <c r="E118" s="216" t="s">
        <v>3934</v>
      </c>
      <c r="F118" s="217" t="s">
        <v>3969</v>
      </c>
      <c r="G118" s="218" t="s">
        <v>944</v>
      </c>
      <c r="H118" s="219">
        <v>6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458</v>
      </c>
    </row>
    <row r="119" s="2" customFormat="1" ht="21.75" customHeight="1">
      <c r="A119" s="41"/>
      <c r="B119" s="42"/>
      <c r="C119" s="215" t="s">
        <v>7</v>
      </c>
      <c r="D119" s="215" t="s">
        <v>163</v>
      </c>
      <c r="E119" s="216" t="s">
        <v>3936</v>
      </c>
      <c r="F119" s="217" t="s">
        <v>3975</v>
      </c>
      <c r="G119" s="218" t="s">
        <v>2886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469</v>
      </c>
    </row>
    <row r="120" s="2" customFormat="1" ht="16.5" customHeight="1">
      <c r="A120" s="41"/>
      <c r="B120" s="42"/>
      <c r="C120" s="215" t="s">
        <v>332</v>
      </c>
      <c r="D120" s="215" t="s">
        <v>163</v>
      </c>
      <c r="E120" s="216" t="s">
        <v>3938</v>
      </c>
      <c r="F120" s="217" t="s">
        <v>3977</v>
      </c>
      <c r="G120" s="218" t="s">
        <v>2886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481</v>
      </c>
    </row>
    <row r="121" s="2" customFormat="1" ht="16.5" customHeight="1">
      <c r="A121" s="41"/>
      <c r="B121" s="42"/>
      <c r="C121" s="215" t="s">
        <v>337</v>
      </c>
      <c r="D121" s="215" t="s">
        <v>163</v>
      </c>
      <c r="E121" s="216" t="s">
        <v>3940</v>
      </c>
      <c r="F121" s="217" t="s">
        <v>3979</v>
      </c>
      <c r="G121" s="218" t="s">
        <v>2886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493</v>
      </c>
    </row>
    <row r="122" s="2" customFormat="1" ht="16.5" customHeight="1">
      <c r="A122" s="41"/>
      <c r="B122" s="42"/>
      <c r="C122" s="215" t="s">
        <v>343</v>
      </c>
      <c r="D122" s="215" t="s">
        <v>163</v>
      </c>
      <c r="E122" s="216" t="s">
        <v>3942</v>
      </c>
      <c r="F122" s="217" t="s">
        <v>3981</v>
      </c>
      <c r="G122" s="218" t="s">
        <v>189</v>
      </c>
      <c r="H122" s="219">
        <v>100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505</v>
      </c>
    </row>
    <row r="123" s="2" customFormat="1" ht="16.5" customHeight="1">
      <c r="A123" s="41"/>
      <c r="B123" s="42"/>
      <c r="C123" s="215" t="s">
        <v>353</v>
      </c>
      <c r="D123" s="215" t="s">
        <v>163</v>
      </c>
      <c r="E123" s="216" t="s">
        <v>3944</v>
      </c>
      <c r="F123" s="217" t="s">
        <v>3983</v>
      </c>
      <c r="G123" s="218" t="s">
        <v>2886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519</v>
      </c>
    </row>
    <row r="124" s="2" customFormat="1" ht="16.5" customHeight="1">
      <c r="A124" s="41"/>
      <c r="B124" s="42"/>
      <c r="C124" s="215" t="s">
        <v>359</v>
      </c>
      <c r="D124" s="215" t="s">
        <v>163</v>
      </c>
      <c r="E124" s="216" t="s">
        <v>3946</v>
      </c>
      <c r="F124" s="217" t="s">
        <v>3985</v>
      </c>
      <c r="G124" s="218" t="s">
        <v>189</v>
      </c>
      <c r="H124" s="219">
        <v>100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538</v>
      </c>
    </row>
    <row r="125" s="2" customFormat="1" ht="16.5" customHeight="1">
      <c r="A125" s="41"/>
      <c r="B125" s="42"/>
      <c r="C125" s="215" t="s">
        <v>368</v>
      </c>
      <c r="D125" s="215" t="s">
        <v>163</v>
      </c>
      <c r="E125" s="216" t="s">
        <v>3948</v>
      </c>
      <c r="F125" s="217" t="s">
        <v>3987</v>
      </c>
      <c r="G125" s="218" t="s">
        <v>189</v>
      </c>
      <c r="H125" s="219">
        <v>80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553</v>
      </c>
    </row>
    <row r="126" s="2" customFormat="1" ht="16.5" customHeight="1">
      <c r="A126" s="41"/>
      <c r="B126" s="42"/>
      <c r="C126" s="215" t="s">
        <v>375</v>
      </c>
      <c r="D126" s="215" t="s">
        <v>163</v>
      </c>
      <c r="E126" s="216" t="s">
        <v>3950</v>
      </c>
      <c r="F126" s="217" t="s">
        <v>3989</v>
      </c>
      <c r="G126" s="218" t="s">
        <v>189</v>
      </c>
      <c r="H126" s="219">
        <v>150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569</v>
      </c>
    </row>
    <row r="127" s="2" customFormat="1">
      <c r="A127" s="41"/>
      <c r="B127" s="42"/>
      <c r="C127" s="43"/>
      <c r="D127" s="233" t="s">
        <v>176</v>
      </c>
      <c r="E127" s="43"/>
      <c r="F127" s="234" t="s">
        <v>3990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176</v>
      </c>
      <c r="AU127" s="20" t="s">
        <v>79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3991</v>
      </c>
      <c r="F128" s="213" t="s">
        <v>3080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SUM(P129:P145)</f>
        <v>0</v>
      </c>
      <c r="Q128" s="207"/>
      <c r="R128" s="208">
        <f>SUM(R129:R145)</f>
        <v>0</v>
      </c>
      <c r="S128" s="207"/>
      <c r="T128" s="209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77</v>
      </c>
      <c r="AT128" s="211" t="s">
        <v>68</v>
      </c>
      <c r="AU128" s="211" t="s">
        <v>77</v>
      </c>
      <c r="AY128" s="210" t="s">
        <v>161</v>
      </c>
      <c r="BK128" s="212">
        <f>SUM(BK129:BK145)</f>
        <v>0</v>
      </c>
    </row>
    <row r="129" s="2" customFormat="1" ht="16.5" customHeight="1">
      <c r="A129" s="41"/>
      <c r="B129" s="42"/>
      <c r="C129" s="215" t="s">
        <v>384</v>
      </c>
      <c r="D129" s="215" t="s">
        <v>163</v>
      </c>
      <c r="E129" s="216" t="s">
        <v>3992</v>
      </c>
      <c r="F129" s="217" t="s">
        <v>3993</v>
      </c>
      <c r="G129" s="218" t="s">
        <v>2886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991</v>
      </c>
    </row>
    <row r="130" s="2" customFormat="1" ht="16.5" customHeight="1">
      <c r="A130" s="41"/>
      <c r="B130" s="42"/>
      <c r="C130" s="215" t="s">
        <v>391</v>
      </c>
      <c r="D130" s="215" t="s">
        <v>163</v>
      </c>
      <c r="E130" s="216" t="s">
        <v>3994</v>
      </c>
      <c r="F130" s="217" t="s">
        <v>3995</v>
      </c>
      <c r="G130" s="218" t="s">
        <v>2886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1005</v>
      </c>
    </row>
    <row r="131" s="2" customFormat="1" ht="16.5" customHeight="1">
      <c r="A131" s="41"/>
      <c r="B131" s="42"/>
      <c r="C131" s="215" t="s">
        <v>397</v>
      </c>
      <c r="D131" s="215" t="s">
        <v>163</v>
      </c>
      <c r="E131" s="216" t="s">
        <v>3996</v>
      </c>
      <c r="F131" s="217" t="s">
        <v>3997</v>
      </c>
      <c r="G131" s="218" t="s">
        <v>2886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1015</v>
      </c>
    </row>
    <row r="132" s="2" customFormat="1" ht="16.5" customHeight="1">
      <c r="A132" s="41"/>
      <c r="B132" s="42"/>
      <c r="C132" s="215" t="s">
        <v>406</v>
      </c>
      <c r="D132" s="215" t="s">
        <v>163</v>
      </c>
      <c r="E132" s="216" t="s">
        <v>3998</v>
      </c>
      <c r="F132" s="217" t="s">
        <v>3999</v>
      </c>
      <c r="G132" s="218" t="s">
        <v>2886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1028</v>
      </c>
    </row>
    <row r="133" s="2" customFormat="1" ht="16.5" customHeight="1">
      <c r="A133" s="41"/>
      <c r="B133" s="42"/>
      <c r="C133" s="215" t="s">
        <v>412</v>
      </c>
      <c r="D133" s="215" t="s">
        <v>163</v>
      </c>
      <c r="E133" s="216" t="s">
        <v>4000</v>
      </c>
      <c r="F133" s="217" t="s">
        <v>4001</v>
      </c>
      <c r="G133" s="218" t="s">
        <v>2886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1079</v>
      </c>
    </row>
    <row r="134" s="2" customFormat="1" ht="16.5" customHeight="1">
      <c r="A134" s="41"/>
      <c r="B134" s="42"/>
      <c r="C134" s="215" t="s">
        <v>421</v>
      </c>
      <c r="D134" s="215" t="s">
        <v>163</v>
      </c>
      <c r="E134" s="216" t="s">
        <v>4002</v>
      </c>
      <c r="F134" s="217" t="s">
        <v>4003</v>
      </c>
      <c r="G134" s="218" t="s">
        <v>2886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1089</v>
      </c>
    </row>
    <row r="135" s="2" customFormat="1" ht="16.5" customHeight="1">
      <c r="A135" s="41"/>
      <c r="B135" s="42"/>
      <c r="C135" s="215" t="s">
        <v>427</v>
      </c>
      <c r="D135" s="215" t="s">
        <v>163</v>
      </c>
      <c r="E135" s="216" t="s">
        <v>4005</v>
      </c>
      <c r="F135" s="217" t="s">
        <v>4006</v>
      </c>
      <c r="G135" s="218" t="s">
        <v>2886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1120</v>
      </c>
    </row>
    <row r="136" s="2" customFormat="1" ht="16.5" customHeight="1">
      <c r="A136" s="41"/>
      <c r="B136" s="42"/>
      <c r="C136" s="215" t="s">
        <v>433</v>
      </c>
      <c r="D136" s="215" t="s">
        <v>163</v>
      </c>
      <c r="E136" s="216" t="s">
        <v>5436</v>
      </c>
      <c r="F136" s="217" t="s">
        <v>5437</v>
      </c>
      <c r="G136" s="218" t="s">
        <v>2886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168</v>
      </c>
      <c r="AT136" s="226" t="s">
        <v>163</v>
      </c>
      <c r="AU136" s="226" t="s">
        <v>79</v>
      </c>
      <c r="AY136" s="20" t="s">
        <v>161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168</v>
      </c>
      <c r="BM136" s="226" t="s">
        <v>1130</v>
      </c>
    </row>
    <row r="137" s="2" customFormat="1" ht="16.5" customHeight="1">
      <c r="A137" s="41"/>
      <c r="B137" s="42"/>
      <c r="C137" s="215" t="s">
        <v>440</v>
      </c>
      <c r="D137" s="215" t="s">
        <v>163</v>
      </c>
      <c r="E137" s="216" t="s">
        <v>4007</v>
      </c>
      <c r="F137" s="217" t="s">
        <v>2873</v>
      </c>
      <c r="G137" s="218" t="s">
        <v>2886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1140</v>
      </c>
    </row>
    <row r="138" s="2" customFormat="1" ht="16.5" customHeight="1">
      <c r="A138" s="41"/>
      <c r="B138" s="42"/>
      <c r="C138" s="215" t="s">
        <v>447</v>
      </c>
      <c r="D138" s="215" t="s">
        <v>163</v>
      </c>
      <c r="E138" s="216" t="s">
        <v>4008</v>
      </c>
      <c r="F138" s="217" t="s">
        <v>4009</v>
      </c>
      <c r="G138" s="218" t="s">
        <v>2886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1151</v>
      </c>
    </row>
    <row r="139" s="2" customFormat="1" ht="16.5" customHeight="1">
      <c r="A139" s="41"/>
      <c r="B139" s="42"/>
      <c r="C139" s="215" t="s">
        <v>453</v>
      </c>
      <c r="D139" s="215" t="s">
        <v>163</v>
      </c>
      <c r="E139" s="216" t="s">
        <v>4010</v>
      </c>
      <c r="F139" s="217" t="s">
        <v>4011</v>
      </c>
      <c r="G139" s="218" t="s">
        <v>2886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1163</v>
      </c>
    </row>
    <row r="140" s="2" customFormat="1" ht="16.5" customHeight="1">
      <c r="A140" s="41"/>
      <c r="B140" s="42"/>
      <c r="C140" s="215" t="s">
        <v>458</v>
      </c>
      <c r="D140" s="215" t="s">
        <v>163</v>
      </c>
      <c r="E140" s="216" t="s">
        <v>5438</v>
      </c>
      <c r="F140" s="217" t="s">
        <v>5439</v>
      </c>
      <c r="G140" s="218" t="s">
        <v>2886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1173</v>
      </c>
    </row>
    <row r="141" s="2" customFormat="1" ht="16.5" customHeight="1">
      <c r="A141" s="41"/>
      <c r="B141" s="42"/>
      <c r="C141" s="215" t="s">
        <v>465</v>
      </c>
      <c r="D141" s="215" t="s">
        <v>163</v>
      </c>
      <c r="E141" s="216" t="s">
        <v>4013</v>
      </c>
      <c r="F141" s="217" t="s">
        <v>4014</v>
      </c>
      <c r="G141" s="218" t="s">
        <v>2886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168</v>
      </c>
      <c r="AT141" s="226" t="s">
        <v>163</v>
      </c>
      <c r="AU141" s="226" t="s">
        <v>79</v>
      </c>
      <c r="AY141" s="20" t="s">
        <v>161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168</v>
      </c>
      <c r="BM141" s="226" t="s">
        <v>1185</v>
      </c>
    </row>
    <row r="142" s="2" customFormat="1" ht="16.5" customHeight="1">
      <c r="A142" s="41"/>
      <c r="B142" s="42"/>
      <c r="C142" s="215" t="s">
        <v>469</v>
      </c>
      <c r="D142" s="215" t="s">
        <v>163</v>
      </c>
      <c r="E142" s="216" t="s">
        <v>5440</v>
      </c>
      <c r="F142" s="217" t="s">
        <v>5441</v>
      </c>
      <c r="G142" s="218" t="s">
        <v>2886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1196</v>
      </c>
    </row>
    <row r="143" s="2" customFormat="1" ht="16.5" customHeight="1">
      <c r="A143" s="41"/>
      <c r="B143" s="42"/>
      <c r="C143" s="215" t="s">
        <v>475</v>
      </c>
      <c r="D143" s="215" t="s">
        <v>163</v>
      </c>
      <c r="E143" s="216" t="s">
        <v>4015</v>
      </c>
      <c r="F143" s="217" t="s">
        <v>4016</v>
      </c>
      <c r="G143" s="218" t="s">
        <v>2886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168</v>
      </c>
      <c r="AT143" s="226" t="s">
        <v>163</v>
      </c>
      <c r="AU143" s="226" t="s">
        <v>79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1208</v>
      </c>
    </row>
    <row r="144" s="2" customFormat="1">
      <c r="A144" s="41"/>
      <c r="B144" s="42"/>
      <c r="C144" s="43"/>
      <c r="D144" s="233" t="s">
        <v>176</v>
      </c>
      <c r="E144" s="43"/>
      <c r="F144" s="234" t="s">
        <v>2871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176</v>
      </c>
      <c r="AU144" s="20" t="s">
        <v>79</v>
      </c>
    </row>
    <row r="145" s="2" customFormat="1" ht="24.15" customHeight="1">
      <c r="A145" s="41"/>
      <c r="B145" s="42"/>
      <c r="C145" s="215" t="s">
        <v>481</v>
      </c>
      <c r="D145" s="215" t="s">
        <v>163</v>
      </c>
      <c r="E145" s="216" t="s">
        <v>4017</v>
      </c>
      <c r="F145" s="217" t="s">
        <v>4018</v>
      </c>
      <c r="G145" s="218" t="s">
        <v>2886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96" t="s">
        <v>19</v>
      </c>
      <c r="N145" s="297" t="s">
        <v>40</v>
      </c>
      <c r="O145" s="294"/>
      <c r="P145" s="298">
        <f>O145*H145</f>
        <v>0</v>
      </c>
      <c r="Q145" s="298">
        <v>0</v>
      </c>
      <c r="R145" s="298">
        <f>Q145*H145</f>
        <v>0</v>
      </c>
      <c r="S145" s="298">
        <v>0</v>
      </c>
      <c r="T145" s="29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1234</v>
      </c>
    </row>
    <row r="146" s="2" customFormat="1" ht="6.96" customHeight="1">
      <c r="A146" s="41"/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47"/>
      <c r="M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</sheetData>
  <sheetProtection sheet="1" autoFilter="0" formatColumns="0" formatRows="0" objects="1" scenarios="1" spinCount="100000" saltValue="9YnoArdeMN4116ZXORiSirVhvIJeRRRAjqLjrCtZxSpHFjhg63t/OEpFde/a6XyNiU7BFyn+OSRCrWN/GZzUrA==" hashValue="/79gWuSyq0TGLvlcUXw/I35qJq+o/ZcVAonFyMYxZbJoU+99pA4V4kgAP1YHPfdG1I4n5rmSAxUvlZgC58YvtQ==" algorithmName="SHA-512" password="C7B2"/>
  <autoFilter ref="C91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21.10.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5442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125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126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127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128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ROUND((SUM(BE84:BE115)),  2)</f>
        <v>0</v>
      </c>
      <c r="G33" s="41"/>
      <c r="H33" s="41"/>
      <c r="I33" s="160">
        <v>0.20999999999999999</v>
      </c>
      <c r="J33" s="159">
        <f>ROUND(((SUM(BE84:BE115))*I33),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ROUND((SUM(BF84:BF115)),  2)</f>
        <v>0</v>
      </c>
      <c r="G34" s="41"/>
      <c r="H34" s="41"/>
      <c r="I34" s="160">
        <v>0.14999999999999999</v>
      </c>
      <c r="J34" s="159">
        <f>ROUND(((SUM(BF84:BF115))*I34),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ROUND((SUM(BG84:BG115)),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ROUND((SUM(BH84:BH115)),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ROUND((SUM(BI84:BI115)),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21.10.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Český Brod k.ú. 622737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Český Brod</v>
      </c>
      <c r="G54" s="43"/>
      <c r="H54" s="43"/>
      <c r="I54" s="35" t="s">
        <v>30</v>
      </c>
      <c r="J54" s="39" t="str">
        <f>E21</f>
        <v>GREBNER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>Ing. Josef Němeček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5443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5444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5445</v>
      </c>
      <c r="E62" s="185"/>
      <c r="F62" s="185"/>
      <c r="G62" s="185"/>
      <c r="H62" s="185"/>
      <c r="I62" s="185"/>
      <c r="J62" s="186">
        <f>J98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5446</v>
      </c>
      <c r="E63" s="185"/>
      <c r="F63" s="185"/>
      <c r="G63" s="185"/>
      <c r="H63" s="185"/>
      <c r="I63" s="185"/>
      <c r="J63" s="186">
        <f>J100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5447</v>
      </c>
      <c r="E64" s="185"/>
      <c r="F64" s="185"/>
      <c r="G64" s="185"/>
      <c r="H64" s="185"/>
      <c r="I64" s="185"/>
      <c r="J64" s="186">
        <f>J113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Stavební úpravy základní školy Žitomířská - úprava 21.10. 2024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123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07 - VRN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Český Brod k.ú. 622737</v>
      </c>
      <c r="G78" s="43"/>
      <c r="H78" s="43"/>
      <c r="I78" s="35" t="s">
        <v>23</v>
      </c>
      <c r="J78" s="75" t="str">
        <f>IF(J12="","",J12)</f>
        <v>9. 8. 2024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Český Brod</v>
      </c>
      <c r="G80" s="43"/>
      <c r="H80" s="43"/>
      <c r="I80" s="35" t="s">
        <v>30</v>
      </c>
      <c r="J80" s="39" t="str">
        <f>E21</f>
        <v>GREBNER spol. s r.o.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>Ing. Josef Němeček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147</v>
      </c>
      <c r="D83" s="191" t="s">
        <v>54</v>
      </c>
      <c r="E83" s="191" t="s">
        <v>50</v>
      </c>
      <c r="F83" s="191" t="s">
        <v>51</v>
      </c>
      <c r="G83" s="191" t="s">
        <v>148</v>
      </c>
      <c r="H83" s="191" t="s">
        <v>149</v>
      </c>
      <c r="I83" s="191" t="s">
        <v>150</v>
      </c>
      <c r="J83" s="191" t="s">
        <v>131</v>
      </c>
      <c r="K83" s="192" t="s">
        <v>151</v>
      </c>
      <c r="L83" s="193"/>
      <c r="M83" s="95" t="s">
        <v>19</v>
      </c>
      <c r="N83" s="96" t="s">
        <v>39</v>
      </c>
      <c r="O83" s="96" t="s">
        <v>152</v>
      </c>
      <c r="P83" s="96" t="s">
        <v>153</v>
      </c>
      <c r="Q83" s="96" t="s">
        <v>154</v>
      </c>
      <c r="R83" s="96" t="s">
        <v>155</v>
      </c>
      <c r="S83" s="96" t="s">
        <v>156</v>
      </c>
      <c r="T83" s="97" t="s">
        <v>157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158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0</v>
      </c>
      <c r="S84" s="99"/>
      <c r="T84" s="197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132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68</v>
      </c>
      <c r="E85" s="202" t="s">
        <v>119</v>
      </c>
      <c r="F85" s="202" t="s">
        <v>5448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P86+SUM(P87:P90)+P98+P100+P113</f>
        <v>0</v>
      </c>
      <c r="Q85" s="207"/>
      <c r="R85" s="208">
        <f>R86+SUM(R87:R90)+R98+R100+R113</f>
        <v>0</v>
      </c>
      <c r="S85" s="207"/>
      <c r="T85" s="209">
        <f>T86+SUM(T87:T90)+T98+T100+T113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192</v>
      </c>
      <c r="AT85" s="211" t="s">
        <v>68</v>
      </c>
      <c r="AU85" s="211" t="s">
        <v>69</v>
      </c>
      <c r="AY85" s="210" t="s">
        <v>161</v>
      </c>
      <c r="BK85" s="212">
        <f>BK86+SUM(BK87:BK90)+BK98+BK100+BK113</f>
        <v>0</v>
      </c>
    </row>
    <row r="86" s="2" customFormat="1" ht="16.5" customHeight="1">
      <c r="A86" s="41"/>
      <c r="B86" s="42"/>
      <c r="C86" s="215" t="s">
        <v>77</v>
      </c>
      <c r="D86" s="215" t="s">
        <v>163</v>
      </c>
      <c r="E86" s="216" t="s">
        <v>5449</v>
      </c>
      <c r="F86" s="217" t="s">
        <v>5450</v>
      </c>
      <c r="G86" s="218" t="s">
        <v>2886</v>
      </c>
      <c r="H86" s="219">
        <v>1</v>
      </c>
      <c r="I86" s="220"/>
      <c r="J86" s="221">
        <f>ROUND(I86*H86,2)</f>
        <v>0</v>
      </c>
      <c r="K86" s="217" t="s">
        <v>19</v>
      </c>
      <c r="L86" s="47"/>
      <c r="M86" s="222" t="s">
        <v>19</v>
      </c>
      <c r="N86" s="223" t="s">
        <v>40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5451</v>
      </c>
      <c r="AT86" s="226" t="s">
        <v>163</v>
      </c>
      <c r="AU86" s="226" t="s">
        <v>77</v>
      </c>
      <c r="AY86" s="20" t="s">
        <v>161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77</v>
      </c>
      <c r="BK86" s="227">
        <f>ROUND(I86*H86,2)</f>
        <v>0</v>
      </c>
      <c r="BL86" s="20" t="s">
        <v>5451</v>
      </c>
      <c r="BM86" s="226" t="s">
        <v>5452</v>
      </c>
    </row>
    <row r="87" s="2" customFormat="1">
      <c r="A87" s="41"/>
      <c r="B87" s="42"/>
      <c r="C87" s="43"/>
      <c r="D87" s="233" t="s">
        <v>176</v>
      </c>
      <c r="E87" s="43"/>
      <c r="F87" s="234" t="s">
        <v>5453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176</v>
      </c>
      <c r="AU87" s="20" t="s">
        <v>77</v>
      </c>
    </row>
    <row r="88" s="2" customFormat="1" ht="16.5" customHeight="1">
      <c r="A88" s="41"/>
      <c r="B88" s="42"/>
      <c r="C88" s="215" t="s">
        <v>79</v>
      </c>
      <c r="D88" s="215" t="s">
        <v>163</v>
      </c>
      <c r="E88" s="216" t="s">
        <v>5454</v>
      </c>
      <c r="F88" s="217" t="s">
        <v>5455</v>
      </c>
      <c r="G88" s="218" t="s">
        <v>1476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5451</v>
      </c>
      <c r="AT88" s="226" t="s">
        <v>163</v>
      </c>
      <c r="AU88" s="226" t="s">
        <v>77</v>
      </c>
      <c r="AY88" s="20" t="s">
        <v>161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5451</v>
      </c>
      <c r="BM88" s="226" t="s">
        <v>5456</v>
      </c>
    </row>
    <row r="89" s="2" customFormat="1">
      <c r="A89" s="41"/>
      <c r="B89" s="42"/>
      <c r="C89" s="43"/>
      <c r="D89" s="233" t="s">
        <v>176</v>
      </c>
      <c r="E89" s="43"/>
      <c r="F89" s="234" t="s">
        <v>5457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176</v>
      </c>
      <c r="AU89" s="20" t="s">
        <v>77</v>
      </c>
    </row>
    <row r="90" s="12" customFormat="1" ht="22.8" customHeight="1">
      <c r="A90" s="12"/>
      <c r="B90" s="199"/>
      <c r="C90" s="200"/>
      <c r="D90" s="201" t="s">
        <v>68</v>
      </c>
      <c r="E90" s="213" t="s">
        <v>5458</v>
      </c>
      <c r="F90" s="213" t="s">
        <v>5459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SUM(P91:P97)</f>
        <v>0</v>
      </c>
      <c r="Q90" s="207"/>
      <c r="R90" s="208">
        <f>SUM(R91:R97)</f>
        <v>0</v>
      </c>
      <c r="S90" s="207"/>
      <c r="T90" s="209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192</v>
      </c>
      <c r="AT90" s="211" t="s">
        <v>68</v>
      </c>
      <c r="AU90" s="211" t="s">
        <v>77</v>
      </c>
      <c r="AY90" s="210" t="s">
        <v>161</v>
      </c>
      <c r="BK90" s="212">
        <f>SUM(BK91:BK97)</f>
        <v>0</v>
      </c>
    </row>
    <row r="91" s="2" customFormat="1" ht="16.5" customHeight="1">
      <c r="A91" s="41"/>
      <c r="B91" s="42"/>
      <c r="C91" s="215" t="s">
        <v>180</v>
      </c>
      <c r="D91" s="215" t="s">
        <v>163</v>
      </c>
      <c r="E91" s="216" t="s">
        <v>5460</v>
      </c>
      <c r="F91" s="217" t="s">
        <v>5461</v>
      </c>
      <c r="G91" s="218" t="s">
        <v>1476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5451</v>
      </c>
      <c r="AT91" s="226" t="s">
        <v>163</v>
      </c>
      <c r="AU91" s="226" t="s">
        <v>79</v>
      </c>
      <c r="AY91" s="20" t="s">
        <v>161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5451</v>
      </c>
      <c r="BM91" s="226" t="s">
        <v>5462</v>
      </c>
    </row>
    <row r="92" s="2" customFormat="1" ht="16.5" customHeight="1">
      <c r="A92" s="41"/>
      <c r="B92" s="42"/>
      <c r="C92" s="215" t="s">
        <v>168</v>
      </c>
      <c r="D92" s="215" t="s">
        <v>163</v>
      </c>
      <c r="E92" s="216" t="s">
        <v>5463</v>
      </c>
      <c r="F92" s="217" t="s">
        <v>5464</v>
      </c>
      <c r="G92" s="218" t="s">
        <v>1476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5451</v>
      </c>
      <c r="AT92" s="226" t="s">
        <v>163</v>
      </c>
      <c r="AU92" s="226" t="s">
        <v>79</v>
      </c>
      <c r="AY92" s="20" t="s">
        <v>161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5451</v>
      </c>
      <c r="BM92" s="226" t="s">
        <v>5465</v>
      </c>
    </row>
    <row r="93" s="2" customFormat="1" ht="16.5" customHeight="1">
      <c r="A93" s="41"/>
      <c r="B93" s="42"/>
      <c r="C93" s="215" t="s">
        <v>192</v>
      </c>
      <c r="D93" s="215" t="s">
        <v>163</v>
      </c>
      <c r="E93" s="216" t="s">
        <v>5466</v>
      </c>
      <c r="F93" s="217" t="s">
        <v>5467</v>
      </c>
      <c r="G93" s="218" t="s">
        <v>1476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5451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5451</v>
      </c>
      <c r="BM93" s="226" t="s">
        <v>5468</v>
      </c>
    </row>
    <row r="94" s="2" customFormat="1" ht="16.5" customHeight="1">
      <c r="A94" s="41"/>
      <c r="B94" s="42"/>
      <c r="C94" s="215" t="s">
        <v>197</v>
      </c>
      <c r="D94" s="215" t="s">
        <v>163</v>
      </c>
      <c r="E94" s="216" t="s">
        <v>5469</v>
      </c>
      <c r="F94" s="217" t="s">
        <v>5470</v>
      </c>
      <c r="G94" s="218" t="s">
        <v>1476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5451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5451</v>
      </c>
      <c r="BM94" s="226" t="s">
        <v>5471</v>
      </c>
    </row>
    <row r="95" s="2" customFormat="1">
      <c r="A95" s="41"/>
      <c r="B95" s="42"/>
      <c r="C95" s="43"/>
      <c r="D95" s="233" t="s">
        <v>176</v>
      </c>
      <c r="E95" s="43"/>
      <c r="F95" s="234" t="s">
        <v>5472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176</v>
      </c>
      <c r="AU95" s="20" t="s">
        <v>79</v>
      </c>
    </row>
    <row r="96" s="2" customFormat="1" ht="16.5" customHeight="1">
      <c r="A96" s="41"/>
      <c r="B96" s="42"/>
      <c r="C96" s="215" t="s">
        <v>203</v>
      </c>
      <c r="D96" s="215" t="s">
        <v>163</v>
      </c>
      <c r="E96" s="216" t="s">
        <v>5473</v>
      </c>
      <c r="F96" s="217" t="s">
        <v>5474</v>
      </c>
      <c r="G96" s="218" t="s">
        <v>1476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5451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5451</v>
      </c>
      <c r="BM96" s="226" t="s">
        <v>5475</v>
      </c>
    </row>
    <row r="97" s="2" customFormat="1" ht="16.5" customHeight="1">
      <c r="A97" s="41"/>
      <c r="B97" s="42"/>
      <c r="C97" s="215" t="s">
        <v>211</v>
      </c>
      <c r="D97" s="215" t="s">
        <v>163</v>
      </c>
      <c r="E97" s="216" t="s">
        <v>5476</v>
      </c>
      <c r="F97" s="217" t="s">
        <v>5477</v>
      </c>
      <c r="G97" s="218" t="s">
        <v>1476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5451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5451</v>
      </c>
      <c r="BM97" s="226" t="s">
        <v>5478</v>
      </c>
    </row>
    <row r="98" s="12" customFormat="1" ht="22.8" customHeight="1">
      <c r="A98" s="12"/>
      <c r="B98" s="199"/>
      <c r="C98" s="200"/>
      <c r="D98" s="201" t="s">
        <v>68</v>
      </c>
      <c r="E98" s="213" t="s">
        <v>5479</v>
      </c>
      <c r="F98" s="213" t="s">
        <v>5480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P99</f>
        <v>0</v>
      </c>
      <c r="Q98" s="207"/>
      <c r="R98" s="208">
        <f>R99</f>
        <v>0</v>
      </c>
      <c r="S98" s="207"/>
      <c r="T98" s="20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192</v>
      </c>
      <c r="AT98" s="211" t="s">
        <v>68</v>
      </c>
      <c r="AU98" s="211" t="s">
        <v>77</v>
      </c>
      <c r="AY98" s="210" t="s">
        <v>161</v>
      </c>
      <c r="BK98" s="212">
        <f>BK99</f>
        <v>0</v>
      </c>
    </row>
    <row r="99" s="2" customFormat="1" ht="16.5" customHeight="1">
      <c r="A99" s="41"/>
      <c r="B99" s="42"/>
      <c r="C99" s="215" t="s">
        <v>222</v>
      </c>
      <c r="D99" s="215" t="s">
        <v>163</v>
      </c>
      <c r="E99" s="216" t="s">
        <v>5481</v>
      </c>
      <c r="F99" s="217" t="s">
        <v>5482</v>
      </c>
      <c r="G99" s="218" t="s">
        <v>206</v>
      </c>
      <c r="H99" s="219">
        <v>25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5451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5451</v>
      </c>
      <c r="BM99" s="226" t="s">
        <v>5483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5484</v>
      </c>
      <c r="F100" s="213" t="s">
        <v>5485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SUM(P101:P112)</f>
        <v>0</v>
      </c>
      <c r="Q100" s="207"/>
      <c r="R100" s="208">
        <f>SUM(R101:R112)</f>
        <v>0</v>
      </c>
      <c r="S100" s="207"/>
      <c r="T100" s="209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192</v>
      </c>
      <c r="AT100" s="211" t="s">
        <v>68</v>
      </c>
      <c r="AU100" s="211" t="s">
        <v>77</v>
      </c>
      <c r="AY100" s="210" t="s">
        <v>161</v>
      </c>
      <c r="BK100" s="212">
        <f>SUM(BK101:BK112)</f>
        <v>0</v>
      </c>
    </row>
    <row r="101" s="2" customFormat="1" ht="16.5" customHeight="1">
      <c r="A101" s="41"/>
      <c r="B101" s="42"/>
      <c r="C101" s="215" t="s">
        <v>237</v>
      </c>
      <c r="D101" s="215" t="s">
        <v>163</v>
      </c>
      <c r="E101" s="216" t="s">
        <v>5486</v>
      </c>
      <c r="F101" s="217" t="s">
        <v>5485</v>
      </c>
      <c r="G101" s="218" t="s">
        <v>1476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5451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5451</v>
      </c>
      <c r="BM101" s="226" t="s">
        <v>5487</v>
      </c>
    </row>
    <row r="102" s="2" customFormat="1">
      <c r="A102" s="41"/>
      <c r="B102" s="42"/>
      <c r="C102" s="43"/>
      <c r="D102" s="233" t="s">
        <v>176</v>
      </c>
      <c r="E102" s="43"/>
      <c r="F102" s="234" t="s">
        <v>5488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176</v>
      </c>
      <c r="AU102" s="20" t="s">
        <v>79</v>
      </c>
    </row>
    <row r="103" s="2" customFormat="1" ht="16.5" customHeight="1">
      <c r="A103" s="41"/>
      <c r="B103" s="42"/>
      <c r="C103" s="215" t="s">
        <v>247</v>
      </c>
      <c r="D103" s="215" t="s">
        <v>163</v>
      </c>
      <c r="E103" s="216" t="s">
        <v>5489</v>
      </c>
      <c r="F103" s="217" t="s">
        <v>5490</v>
      </c>
      <c r="G103" s="218" t="s">
        <v>5491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5451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5451</v>
      </c>
      <c r="BM103" s="226" t="s">
        <v>5492</v>
      </c>
    </row>
    <row r="104" s="2" customFormat="1">
      <c r="A104" s="41"/>
      <c r="B104" s="42"/>
      <c r="C104" s="43"/>
      <c r="D104" s="233" t="s">
        <v>176</v>
      </c>
      <c r="E104" s="43"/>
      <c r="F104" s="234" t="s">
        <v>5493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176</v>
      </c>
      <c r="AU104" s="20" t="s">
        <v>79</v>
      </c>
    </row>
    <row r="105" s="2" customFormat="1" ht="16.5" customHeight="1">
      <c r="A105" s="41"/>
      <c r="B105" s="42"/>
      <c r="C105" s="215" t="s">
        <v>253</v>
      </c>
      <c r="D105" s="215" t="s">
        <v>163</v>
      </c>
      <c r="E105" s="216" t="s">
        <v>5494</v>
      </c>
      <c r="F105" s="217" t="s">
        <v>5495</v>
      </c>
      <c r="G105" s="218" t="s">
        <v>1476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5451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5451</v>
      </c>
      <c r="BM105" s="226" t="s">
        <v>5496</v>
      </c>
    </row>
    <row r="106" s="2" customFormat="1">
      <c r="A106" s="41"/>
      <c r="B106" s="42"/>
      <c r="C106" s="43"/>
      <c r="D106" s="233" t="s">
        <v>176</v>
      </c>
      <c r="E106" s="43"/>
      <c r="F106" s="234" t="s">
        <v>5497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176</v>
      </c>
      <c r="AU106" s="20" t="s">
        <v>79</v>
      </c>
    </row>
    <row r="107" s="2" customFormat="1" ht="16.5" customHeight="1">
      <c r="A107" s="41"/>
      <c r="B107" s="42"/>
      <c r="C107" s="215" t="s">
        <v>262</v>
      </c>
      <c r="D107" s="215" t="s">
        <v>163</v>
      </c>
      <c r="E107" s="216" t="s">
        <v>5498</v>
      </c>
      <c r="F107" s="217" t="s">
        <v>5499</v>
      </c>
      <c r="G107" s="218" t="s">
        <v>1476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5451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5451</v>
      </c>
      <c r="BM107" s="226" t="s">
        <v>5500</v>
      </c>
    </row>
    <row r="108" s="2" customFormat="1" ht="16.5" customHeight="1">
      <c r="A108" s="41"/>
      <c r="B108" s="42"/>
      <c r="C108" s="215" t="s">
        <v>268</v>
      </c>
      <c r="D108" s="215" t="s">
        <v>163</v>
      </c>
      <c r="E108" s="216" t="s">
        <v>5501</v>
      </c>
      <c r="F108" s="217" t="s">
        <v>5502</v>
      </c>
      <c r="G108" s="218" t="s">
        <v>1476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5451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5451</v>
      </c>
      <c r="BM108" s="226" t="s">
        <v>5503</v>
      </c>
    </row>
    <row r="109" s="2" customFormat="1">
      <c r="A109" s="41"/>
      <c r="B109" s="42"/>
      <c r="C109" s="43"/>
      <c r="D109" s="233" t="s">
        <v>176</v>
      </c>
      <c r="E109" s="43"/>
      <c r="F109" s="234" t="s">
        <v>5504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176</v>
      </c>
      <c r="AU109" s="20" t="s">
        <v>79</v>
      </c>
    </row>
    <row r="110" s="2" customFormat="1" ht="16.5" customHeight="1">
      <c r="A110" s="41"/>
      <c r="B110" s="42"/>
      <c r="C110" s="215" t="s">
        <v>8</v>
      </c>
      <c r="D110" s="215" t="s">
        <v>163</v>
      </c>
      <c r="E110" s="216" t="s">
        <v>5505</v>
      </c>
      <c r="F110" s="217" t="s">
        <v>5506</v>
      </c>
      <c r="G110" s="218" t="s">
        <v>387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5451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5451</v>
      </c>
      <c r="BM110" s="226" t="s">
        <v>5507</v>
      </c>
    </row>
    <row r="111" s="2" customFormat="1" ht="16.5" customHeight="1">
      <c r="A111" s="41"/>
      <c r="B111" s="42"/>
      <c r="C111" s="215" t="s">
        <v>279</v>
      </c>
      <c r="D111" s="215" t="s">
        <v>163</v>
      </c>
      <c r="E111" s="216" t="s">
        <v>5508</v>
      </c>
      <c r="F111" s="217" t="s">
        <v>5509</v>
      </c>
      <c r="G111" s="218" t="s">
        <v>1476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5451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5451</v>
      </c>
      <c r="BM111" s="226" t="s">
        <v>5510</v>
      </c>
    </row>
    <row r="112" s="2" customFormat="1" ht="16.5" customHeight="1">
      <c r="A112" s="41"/>
      <c r="B112" s="42"/>
      <c r="C112" s="215" t="s">
        <v>293</v>
      </c>
      <c r="D112" s="215" t="s">
        <v>163</v>
      </c>
      <c r="E112" s="216" t="s">
        <v>5511</v>
      </c>
      <c r="F112" s="217" t="s">
        <v>5512</v>
      </c>
      <c r="G112" s="218" t="s">
        <v>1476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5451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5451</v>
      </c>
      <c r="BM112" s="226" t="s">
        <v>5513</v>
      </c>
    </row>
    <row r="113" s="12" customFormat="1" ht="22.8" customHeight="1">
      <c r="A113" s="12"/>
      <c r="B113" s="199"/>
      <c r="C113" s="200"/>
      <c r="D113" s="201" t="s">
        <v>68</v>
      </c>
      <c r="E113" s="213" t="s">
        <v>5514</v>
      </c>
      <c r="F113" s="213" t="s">
        <v>5515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SUM(P114:P115)</f>
        <v>0</v>
      </c>
      <c r="Q113" s="207"/>
      <c r="R113" s="208">
        <f>SUM(R114:R115)</f>
        <v>0</v>
      </c>
      <c r="S113" s="207"/>
      <c r="T113" s="209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192</v>
      </c>
      <c r="AT113" s="211" t="s">
        <v>68</v>
      </c>
      <c r="AU113" s="211" t="s">
        <v>77</v>
      </c>
      <c r="AY113" s="210" t="s">
        <v>161</v>
      </c>
      <c r="BK113" s="212">
        <f>SUM(BK114:BK115)</f>
        <v>0</v>
      </c>
    </row>
    <row r="114" s="2" customFormat="1" ht="16.5" customHeight="1">
      <c r="A114" s="41"/>
      <c r="B114" s="42"/>
      <c r="C114" s="215" t="s">
        <v>299</v>
      </c>
      <c r="D114" s="215" t="s">
        <v>163</v>
      </c>
      <c r="E114" s="216" t="s">
        <v>5516</v>
      </c>
      <c r="F114" s="217" t="s">
        <v>5517</v>
      </c>
      <c r="G114" s="218" t="s">
        <v>1476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5451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5451</v>
      </c>
      <c r="BM114" s="226" t="s">
        <v>5518</v>
      </c>
    </row>
    <row r="115" s="2" customFormat="1" ht="16.5" customHeight="1">
      <c r="A115" s="41"/>
      <c r="B115" s="42"/>
      <c r="C115" s="215" t="s">
        <v>311</v>
      </c>
      <c r="D115" s="215" t="s">
        <v>163</v>
      </c>
      <c r="E115" s="216" t="s">
        <v>5519</v>
      </c>
      <c r="F115" s="217" t="s">
        <v>5520</v>
      </c>
      <c r="G115" s="218" t="s">
        <v>1476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96" t="s">
        <v>19</v>
      </c>
      <c r="N115" s="297" t="s">
        <v>40</v>
      </c>
      <c r="O115" s="294"/>
      <c r="P115" s="298">
        <f>O115*H115</f>
        <v>0</v>
      </c>
      <c r="Q115" s="298">
        <v>0</v>
      </c>
      <c r="R115" s="298">
        <f>Q115*H115</f>
        <v>0</v>
      </c>
      <c r="S115" s="298">
        <v>0</v>
      </c>
      <c r="T115" s="29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5451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5451</v>
      </c>
      <c r="BM115" s="226" t="s">
        <v>5521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YIVCYcFOvNnHU3nF5IgWTZC5mUzlTBcnfDEMitkj0JvhL5Ki/FJ+7s2fvrvC4HAOi5tSzxFuyXZl3ff5qhW4EQ==" hashValue="M18H6rbjM34fw4VN9dDPohSwzGJCwvUtUAFduYOIoPJW/ZvFHdhKPIspkrEQ2+QNm19tSjQRABhCNdwvS5vjVA==" algorithmName="SHA-512" password="C7B2"/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3"/>
    </row>
    <row r="4" s="1" customFormat="1" ht="24.96" customHeight="1">
      <c r="B4" s="23"/>
      <c r="C4" s="143" t="s">
        <v>5522</v>
      </c>
      <c r="H4" s="23"/>
    </row>
    <row r="5" s="1" customFormat="1" ht="12" customHeight="1">
      <c r="B5" s="23"/>
      <c r="C5" s="303" t="s">
        <v>13</v>
      </c>
      <c r="D5" s="152" t="s">
        <v>14</v>
      </c>
      <c r="E5" s="1"/>
      <c r="F5" s="1"/>
      <c r="H5" s="23"/>
    </row>
    <row r="6" s="1" customFormat="1" ht="36.96" customHeight="1">
      <c r="B6" s="23"/>
      <c r="C6" s="304" t="s">
        <v>16</v>
      </c>
      <c r="D6" s="305" t="s">
        <v>17</v>
      </c>
      <c r="E6" s="1"/>
      <c r="F6" s="1"/>
      <c r="H6" s="23"/>
    </row>
    <row r="7" s="1" customFormat="1" ht="16.5" customHeight="1">
      <c r="B7" s="23"/>
      <c r="C7" s="145" t="s">
        <v>23</v>
      </c>
      <c r="D7" s="149" t="str">
        <f>'Rekapitulace stavby'!AN8</f>
        <v>9. 8. 2024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8"/>
      <c r="B9" s="306"/>
      <c r="C9" s="307" t="s">
        <v>50</v>
      </c>
      <c r="D9" s="308" t="s">
        <v>51</v>
      </c>
      <c r="E9" s="308" t="s">
        <v>148</v>
      </c>
      <c r="F9" s="309" t="s">
        <v>5523</v>
      </c>
      <c r="G9" s="188"/>
      <c r="H9" s="306"/>
    </row>
    <row r="10" s="2" customFormat="1" ht="26.4" customHeight="1">
      <c r="A10" s="41"/>
      <c r="B10" s="47"/>
      <c r="C10" s="310" t="s">
        <v>5524</v>
      </c>
      <c r="D10" s="310" t="s">
        <v>83</v>
      </c>
      <c r="E10" s="41"/>
      <c r="F10" s="41"/>
      <c r="G10" s="41"/>
      <c r="H10" s="47"/>
    </row>
    <row r="11" s="2" customFormat="1" ht="16.8" customHeight="1">
      <c r="A11" s="41"/>
      <c r="B11" s="47"/>
      <c r="C11" s="311" t="s">
        <v>599</v>
      </c>
      <c r="D11" s="312" t="s">
        <v>600</v>
      </c>
      <c r="E11" s="313" t="s">
        <v>166</v>
      </c>
      <c r="F11" s="314">
        <v>195.44</v>
      </c>
      <c r="G11" s="41"/>
      <c r="H11" s="47"/>
    </row>
    <row r="12" s="2" customFormat="1" ht="16.8" customHeight="1">
      <c r="A12" s="41"/>
      <c r="B12" s="47"/>
      <c r="C12" s="315" t="s">
        <v>19</v>
      </c>
      <c r="D12" s="315" t="s">
        <v>1275</v>
      </c>
      <c r="E12" s="20" t="s">
        <v>19</v>
      </c>
      <c r="F12" s="316">
        <v>170.24000000000001</v>
      </c>
      <c r="G12" s="41"/>
      <c r="H12" s="47"/>
    </row>
    <row r="13" s="2" customFormat="1" ht="16.8" customHeight="1">
      <c r="A13" s="41"/>
      <c r="B13" s="47"/>
      <c r="C13" s="315" t="s">
        <v>19</v>
      </c>
      <c r="D13" s="315" t="s">
        <v>1276</v>
      </c>
      <c r="E13" s="20" t="s">
        <v>19</v>
      </c>
      <c r="F13" s="316">
        <v>25.199999999999999</v>
      </c>
      <c r="G13" s="41"/>
      <c r="H13" s="47"/>
    </row>
    <row r="14" s="2" customFormat="1" ht="16.8" customHeight="1">
      <c r="A14" s="41"/>
      <c r="B14" s="47"/>
      <c r="C14" s="315" t="s">
        <v>599</v>
      </c>
      <c r="D14" s="315" t="s">
        <v>221</v>
      </c>
      <c r="E14" s="20" t="s">
        <v>19</v>
      </c>
      <c r="F14" s="316">
        <v>195.44</v>
      </c>
      <c r="G14" s="41"/>
      <c r="H14" s="47"/>
    </row>
    <row r="15" s="2" customFormat="1" ht="16.8" customHeight="1">
      <c r="A15" s="41"/>
      <c r="B15" s="47"/>
      <c r="C15" s="317" t="s">
        <v>5525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315" t="s">
        <v>1272</v>
      </c>
      <c r="D16" s="315" t="s">
        <v>1273</v>
      </c>
      <c r="E16" s="20" t="s">
        <v>166</v>
      </c>
      <c r="F16" s="316">
        <v>195.44</v>
      </c>
      <c r="G16" s="41"/>
      <c r="H16" s="47"/>
    </row>
    <row r="17" s="2" customFormat="1" ht="16.8" customHeight="1">
      <c r="A17" s="41"/>
      <c r="B17" s="47"/>
      <c r="C17" s="315" t="s">
        <v>1235</v>
      </c>
      <c r="D17" s="315" t="s">
        <v>5526</v>
      </c>
      <c r="E17" s="20" t="s">
        <v>166</v>
      </c>
      <c r="F17" s="316">
        <v>226.90000000000001</v>
      </c>
      <c r="G17" s="41"/>
      <c r="H17" s="47"/>
    </row>
    <row r="18" s="2" customFormat="1" ht="16.8" customHeight="1">
      <c r="A18" s="41"/>
      <c r="B18" s="47"/>
      <c r="C18" s="315" t="s">
        <v>1243</v>
      </c>
      <c r="D18" s="315" t="s">
        <v>5527</v>
      </c>
      <c r="E18" s="20" t="s">
        <v>166</v>
      </c>
      <c r="F18" s="316">
        <v>238.24500000000001</v>
      </c>
      <c r="G18" s="41"/>
      <c r="H18" s="47"/>
    </row>
    <row r="19" s="2" customFormat="1" ht="16.8" customHeight="1">
      <c r="A19" s="41"/>
      <c r="B19" s="47"/>
      <c r="C19" s="315" t="s">
        <v>1267</v>
      </c>
      <c r="D19" s="315" t="s">
        <v>5528</v>
      </c>
      <c r="E19" s="20" t="s">
        <v>166</v>
      </c>
      <c r="F19" s="316">
        <v>195.44</v>
      </c>
      <c r="G19" s="41"/>
      <c r="H19" s="47"/>
    </row>
    <row r="20" s="2" customFormat="1" ht="16.8" customHeight="1">
      <c r="A20" s="41"/>
      <c r="B20" s="47"/>
      <c r="C20" s="315" t="s">
        <v>1324</v>
      </c>
      <c r="D20" s="315" t="s">
        <v>5529</v>
      </c>
      <c r="E20" s="20" t="s">
        <v>166</v>
      </c>
      <c r="F20" s="316">
        <v>205.21199999999999</v>
      </c>
      <c r="G20" s="41"/>
      <c r="H20" s="47"/>
    </row>
    <row r="21" s="2" customFormat="1" ht="16.8" customHeight="1">
      <c r="A21" s="41"/>
      <c r="B21" s="47"/>
      <c r="C21" s="311" t="s">
        <v>602</v>
      </c>
      <c r="D21" s="312" t="s">
        <v>603</v>
      </c>
      <c r="E21" s="313" t="s">
        <v>166</v>
      </c>
      <c r="F21" s="314">
        <v>31.460000000000001</v>
      </c>
      <c r="G21" s="41"/>
      <c r="H21" s="47"/>
    </row>
    <row r="22" s="2" customFormat="1" ht="16.8" customHeight="1">
      <c r="A22" s="41"/>
      <c r="B22" s="47"/>
      <c r="C22" s="315" t="s">
        <v>602</v>
      </c>
      <c r="D22" s="315" t="s">
        <v>1544</v>
      </c>
      <c r="E22" s="20" t="s">
        <v>19</v>
      </c>
      <c r="F22" s="316">
        <v>31.460000000000001</v>
      </c>
      <c r="G22" s="41"/>
      <c r="H22" s="47"/>
    </row>
    <row r="23" s="2" customFormat="1" ht="16.8" customHeight="1">
      <c r="A23" s="41"/>
      <c r="B23" s="47"/>
      <c r="C23" s="317" t="s">
        <v>5525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15" t="s">
        <v>1368</v>
      </c>
      <c r="D24" s="315" t="s">
        <v>5530</v>
      </c>
      <c r="E24" s="20" t="s">
        <v>166</v>
      </c>
      <c r="F24" s="316">
        <v>31.460000000000001</v>
      </c>
      <c r="G24" s="41"/>
      <c r="H24" s="47"/>
    </row>
    <row r="25" s="2" customFormat="1" ht="16.8" customHeight="1">
      <c r="A25" s="41"/>
      <c r="B25" s="47"/>
      <c r="C25" s="315" t="s">
        <v>1257</v>
      </c>
      <c r="D25" s="315" t="s">
        <v>5531</v>
      </c>
      <c r="E25" s="20" t="s">
        <v>166</v>
      </c>
      <c r="F25" s="316">
        <v>31.460000000000001</v>
      </c>
      <c r="G25" s="41"/>
      <c r="H25" s="47"/>
    </row>
    <row r="26" s="2" customFormat="1" ht="16.8" customHeight="1">
      <c r="A26" s="41"/>
      <c r="B26" s="47"/>
      <c r="C26" s="315" t="s">
        <v>1235</v>
      </c>
      <c r="D26" s="315" t="s">
        <v>5526</v>
      </c>
      <c r="E26" s="20" t="s">
        <v>166</v>
      </c>
      <c r="F26" s="316">
        <v>226.90000000000001</v>
      </c>
      <c r="G26" s="41"/>
      <c r="H26" s="47"/>
    </row>
    <row r="27" s="2" customFormat="1" ht="16.8" customHeight="1">
      <c r="A27" s="41"/>
      <c r="B27" s="47"/>
      <c r="C27" s="315" t="s">
        <v>1243</v>
      </c>
      <c r="D27" s="315" t="s">
        <v>5527</v>
      </c>
      <c r="E27" s="20" t="s">
        <v>166</v>
      </c>
      <c r="F27" s="316">
        <v>238.24500000000001</v>
      </c>
      <c r="G27" s="41"/>
      <c r="H27" s="47"/>
    </row>
    <row r="28" s="2" customFormat="1" ht="16.8" customHeight="1">
      <c r="A28" s="41"/>
      <c r="B28" s="47"/>
      <c r="C28" s="315" t="s">
        <v>1250</v>
      </c>
      <c r="D28" s="315" t="s">
        <v>5532</v>
      </c>
      <c r="E28" s="20" t="s">
        <v>166</v>
      </c>
      <c r="F28" s="316">
        <v>33.033000000000001</v>
      </c>
      <c r="G28" s="41"/>
      <c r="H28" s="47"/>
    </row>
    <row r="29" s="2" customFormat="1" ht="16.8" customHeight="1">
      <c r="A29" s="41"/>
      <c r="B29" s="47"/>
      <c r="C29" s="315" t="s">
        <v>1379</v>
      </c>
      <c r="D29" s="315" t="s">
        <v>5533</v>
      </c>
      <c r="E29" s="20" t="s">
        <v>166</v>
      </c>
      <c r="F29" s="316">
        <v>75.504000000000005</v>
      </c>
      <c r="G29" s="41"/>
      <c r="H29" s="47"/>
    </row>
    <row r="30" s="2" customFormat="1">
      <c r="A30" s="41"/>
      <c r="B30" s="47"/>
      <c r="C30" s="315" t="s">
        <v>1385</v>
      </c>
      <c r="D30" s="315" t="s">
        <v>1386</v>
      </c>
      <c r="E30" s="20" t="s">
        <v>166</v>
      </c>
      <c r="F30" s="316">
        <v>413.95400000000001</v>
      </c>
      <c r="G30" s="41"/>
      <c r="H30" s="47"/>
    </row>
    <row r="31" s="2" customFormat="1">
      <c r="A31" s="41"/>
      <c r="B31" s="47"/>
      <c r="C31" s="315" t="s">
        <v>1391</v>
      </c>
      <c r="D31" s="315" t="s">
        <v>1392</v>
      </c>
      <c r="E31" s="20" t="s">
        <v>166</v>
      </c>
      <c r="F31" s="316">
        <v>413.95400000000001</v>
      </c>
      <c r="G31" s="41"/>
      <c r="H31" s="47"/>
    </row>
    <row r="32" s="2" customFormat="1" ht="16.8" customHeight="1">
      <c r="A32" s="41"/>
      <c r="B32" s="47"/>
      <c r="C32" s="311" t="s">
        <v>605</v>
      </c>
      <c r="D32" s="312" t="s">
        <v>606</v>
      </c>
      <c r="E32" s="313" t="s">
        <v>166</v>
      </c>
      <c r="F32" s="314">
        <v>69.340000000000003</v>
      </c>
      <c r="G32" s="41"/>
      <c r="H32" s="47"/>
    </row>
    <row r="33" s="2" customFormat="1" ht="16.8" customHeight="1">
      <c r="A33" s="41"/>
      <c r="B33" s="47"/>
      <c r="C33" s="315" t="s">
        <v>19</v>
      </c>
      <c r="D33" s="315" t="s">
        <v>2414</v>
      </c>
      <c r="E33" s="20" t="s">
        <v>19</v>
      </c>
      <c r="F33" s="316">
        <v>12.6</v>
      </c>
      <c r="G33" s="41"/>
      <c r="H33" s="47"/>
    </row>
    <row r="34" s="2" customFormat="1" ht="16.8" customHeight="1">
      <c r="A34" s="41"/>
      <c r="B34" s="47"/>
      <c r="C34" s="315" t="s">
        <v>19</v>
      </c>
      <c r="D34" s="315" t="s">
        <v>2415</v>
      </c>
      <c r="E34" s="20" t="s">
        <v>19</v>
      </c>
      <c r="F34" s="316">
        <v>16.34</v>
      </c>
      <c r="G34" s="41"/>
      <c r="H34" s="47"/>
    </row>
    <row r="35" s="2" customFormat="1" ht="16.8" customHeight="1">
      <c r="A35" s="41"/>
      <c r="B35" s="47"/>
      <c r="C35" s="315" t="s">
        <v>19</v>
      </c>
      <c r="D35" s="315" t="s">
        <v>2416</v>
      </c>
      <c r="E35" s="20" t="s">
        <v>19</v>
      </c>
      <c r="F35" s="316">
        <v>15.960000000000001</v>
      </c>
      <c r="G35" s="41"/>
      <c r="H35" s="47"/>
    </row>
    <row r="36" s="2" customFormat="1" ht="16.8" customHeight="1">
      <c r="A36" s="41"/>
      <c r="B36" s="47"/>
      <c r="C36" s="315" t="s">
        <v>19</v>
      </c>
      <c r="D36" s="315" t="s">
        <v>2417</v>
      </c>
      <c r="E36" s="20" t="s">
        <v>19</v>
      </c>
      <c r="F36" s="316">
        <v>4</v>
      </c>
      <c r="G36" s="41"/>
      <c r="H36" s="47"/>
    </row>
    <row r="37" s="2" customFormat="1" ht="16.8" customHeight="1">
      <c r="A37" s="41"/>
      <c r="B37" s="47"/>
      <c r="C37" s="315" t="s">
        <v>19</v>
      </c>
      <c r="D37" s="315" t="s">
        <v>2418</v>
      </c>
      <c r="E37" s="20" t="s">
        <v>19</v>
      </c>
      <c r="F37" s="316">
        <v>20.440000000000001</v>
      </c>
      <c r="G37" s="41"/>
      <c r="H37" s="47"/>
    </row>
    <row r="38" s="2" customFormat="1" ht="16.8" customHeight="1">
      <c r="A38" s="41"/>
      <c r="B38" s="47"/>
      <c r="C38" s="315" t="s">
        <v>605</v>
      </c>
      <c r="D38" s="315" t="s">
        <v>221</v>
      </c>
      <c r="E38" s="20" t="s">
        <v>19</v>
      </c>
      <c r="F38" s="316">
        <v>69.340000000000003</v>
      </c>
      <c r="G38" s="41"/>
      <c r="H38" s="47"/>
    </row>
    <row r="39" s="2" customFormat="1" ht="16.8" customHeight="1">
      <c r="A39" s="41"/>
      <c r="B39" s="47"/>
      <c r="C39" s="317" t="s">
        <v>5525</v>
      </c>
      <c r="D39" s="41"/>
      <c r="E39" s="41"/>
      <c r="F39" s="41"/>
      <c r="G39" s="41"/>
      <c r="H39" s="47"/>
    </row>
    <row r="40" s="2" customFormat="1" ht="16.8" customHeight="1">
      <c r="A40" s="41"/>
      <c r="B40" s="47"/>
      <c r="C40" s="315" t="s">
        <v>2410</v>
      </c>
      <c r="D40" s="315" t="s">
        <v>5534</v>
      </c>
      <c r="E40" s="20" t="s">
        <v>166</v>
      </c>
      <c r="F40" s="316">
        <v>69.340000000000003</v>
      </c>
      <c r="G40" s="41"/>
      <c r="H40" s="47"/>
    </row>
    <row r="41" s="2" customFormat="1" ht="16.8" customHeight="1">
      <c r="A41" s="41"/>
      <c r="B41" s="47"/>
      <c r="C41" s="315" t="s">
        <v>2400</v>
      </c>
      <c r="D41" s="315" t="s">
        <v>5535</v>
      </c>
      <c r="E41" s="20" t="s">
        <v>166</v>
      </c>
      <c r="F41" s="316">
        <v>69.340000000000003</v>
      </c>
      <c r="G41" s="41"/>
      <c r="H41" s="47"/>
    </row>
    <row r="42" s="2" customFormat="1" ht="16.8" customHeight="1">
      <c r="A42" s="41"/>
      <c r="B42" s="47"/>
      <c r="C42" s="315" t="s">
        <v>2405</v>
      </c>
      <c r="D42" s="315" t="s">
        <v>5536</v>
      </c>
      <c r="E42" s="20" t="s">
        <v>166</v>
      </c>
      <c r="F42" s="316">
        <v>69.340000000000003</v>
      </c>
      <c r="G42" s="41"/>
      <c r="H42" s="47"/>
    </row>
    <row r="43" s="2" customFormat="1" ht="16.8" customHeight="1">
      <c r="A43" s="41"/>
      <c r="B43" s="47"/>
      <c r="C43" s="311" t="s">
        <v>608</v>
      </c>
      <c r="D43" s="312" t="s">
        <v>609</v>
      </c>
      <c r="E43" s="313" t="s">
        <v>189</v>
      </c>
      <c r="F43" s="314">
        <v>129</v>
      </c>
      <c r="G43" s="41"/>
      <c r="H43" s="47"/>
    </row>
    <row r="44" s="2" customFormat="1" ht="16.8" customHeight="1">
      <c r="A44" s="41"/>
      <c r="B44" s="47"/>
      <c r="C44" s="315" t="s">
        <v>608</v>
      </c>
      <c r="D44" s="315" t="s">
        <v>669</v>
      </c>
      <c r="E44" s="20" t="s">
        <v>19</v>
      </c>
      <c r="F44" s="316">
        <v>129</v>
      </c>
      <c r="G44" s="41"/>
      <c r="H44" s="47"/>
    </row>
    <row r="45" s="2" customFormat="1" ht="16.8" customHeight="1">
      <c r="A45" s="41"/>
      <c r="B45" s="47"/>
      <c r="C45" s="317" t="s">
        <v>5525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15" t="s">
        <v>663</v>
      </c>
      <c r="D46" s="315" t="s">
        <v>5537</v>
      </c>
      <c r="E46" s="20" t="s">
        <v>206</v>
      </c>
      <c r="F46" s="316">
        <v>336.63999999999999</v>
      </c>
      <c r="G46" s="41"/>
      <c r="H46" s="47"/>
    </row>
    <row r="47" s="2" customFormat="1" ht="16.8" customHeight="1">
      <c r="A47" s="41"/>
      <c r="B47" s="47"/>
      <c r="C47" s="315" t="s">
        <v>691</v>
      </c>
      <c r="D47" s="315" t="s">
        <v>5538</v>
      </c>
      <c r="E47" s="20" t="s">
        <v>206</v>
      </c>
      <c r="F47" s="316">
        <v>303.012</v>
      </c>
      <c r="G47" s="41"/>
      <c r="H47" s="47"/>
    </row>
    <row r="48" s="2" customFormat="1" ht="16.8" customHeight="1">
      <c r="A48" s="41"/>
      <c r="B48" s="47"/>
      <c r="C48" s="315" t="s">
        <v>1410</v>
      </c>
      <c r="D48" s="315" t="s">
        <v>5539</v>
      </c>
      <c r="E48" s="20" t="s">
        <v>166</v>
      </c>
      <c r="F48" s="316">
        <v>232.19999999999999</v>
      </c>
      <c r="G48" s="41"/>
      <c r="H48" s="47"/>
    </row>
    <row r="49" s="2" customFormat="1" ht="16.8" customHeight="1">
      <c r="A49" s="41"/>
      <c r="B49" s="47"/>
      <c r="C49" s="315" t="s">
        <v>1346</v>
      </c>
      <c r="D49" s="315" t="s">
        <v>5540</v>
      </c>
      <c r="E49" s="20" t="s">
        <v>189</v>
      </c>
      <c r="F49" s="316">
        <v>1354.5</v>
      </c>
      <c r="G49" s="41"/>
      <c r="H49" s="47"/>
    </row>
    <row r="50" s="2" customFormat="1" ht="16.8" customHeight="1">
      <c r="A50" s="41"/>
      <c r="B50" s="47"/>
      <c r="C50" s="315" t="s">
        <v>1368</v>
      </c>
      <c r="D50" s="315" t="s">
        <v>5530</v>
      </c>
      <c r="E50" s="20" t="s">
        <v>166</v>
      </c>
      <c r="F50" s="316">
        <v>232.19999999999999</v>
      </c>
      <c r="G50" s="41"/>
      <c r="H50" s="47"/>
    </row>
    <row r="51" s="2" customFormat="1" ht="16.8" customHeight="1">
      <c r="A51" s="41"/>
      <c r="B51" s="47"/>
      <c r="C51" s="315" t="s">
        <v>1379</v>
      </c>
      <c r="D51" s="315" t="s">
        <v>5533</v>
      </c>
      <c r="E51" s="20" t="s">
        <v>166</v>
      </c>
      <c r="F51" s="316">
        <v>464.39999999999998</v>
      </c>
      <c r="G51" s="41"/>
      <c r="H51" s="47"/>
    </row>
    <row r="52" s="2" customFormat="1" ht="16.8" customHeight="1">
      <c r="A52" s="41"/>
      <c r="B52" s="47"/>
      <c r="C52" s="315" t="s">
        <v>1404</v>
      </c>
      <c r="D52" s="315" t="s">
        <v>5541</v>
      </c>
      <c r="E52" s="20" t="s">
        <v>166</v>
      </c>
      <c r="F52" s="316">
        <v>243.81</v>
      </c>
      <c r="G52" s="41"/>
      <c r="H52" s="47"/>
    </row>
    <row r="53" s="2" customFormat="1" ht="16.8" customHeight="1">
      <c r="A53" s="41"/>
      <c r="B53" s="47"/>
      <c r="C53" s="315" t="s">
        <v>1394</v>
      </c>
      <c r="D53" s="315" t="s">
        <v>5542</v>
      </c>
      <c r="E53" s="20" t="s">
        <v>166</v>
      </c>
      <c r="F53" s="316">
        <v>232.19999999999999</v>
      </c>
      <c r="G53" s="41"/>
      <c r="H53" s="47"/>
    </row>
    <row r="54" s="2" customFormat="1" ht="16.8" customHeight="1">
      <c r="A54" s="41"/>
      <c r="B54" s="47"/>
      <c r="C54" s="315" t="s">
        <v>1352</v>
      </c>
      <c r="D54" s="315" t="s">
        <v>5543</v>
      </c>
      <c r="E54" s="20" t="s">
        <v>166</v>
      </c>
      <c r="F54" s="316">
        <v>232.19999999999999</v>
      </c>
      <c r="G54" s="41"/>
      <c r="H54" s="47"/>
    </row>
    <row r="55" s="2" customFormat="1">
      <c r="A55" s="41"/>
      <c r="B55" s="47"/>
      <c r="C55" s="315" t="s">
        <v>1385</v>
      </c>
      <c r="D55" s="315" t="s">
        <v>1386</v>
      </c>
      <c r="E55" s="20" t="s">
        <v>166</v>
      </c>
      <c r="F55" s="316">
        <v>267.02999999999997</v>
      </c>
      <c r="G55" s="41"/>
      <c r="H55" s="47"/>
    </row>
    <row r="56" s="2" customFormat="1">
      <c r="A56" s="41"/>
      <c r="B56" s="47"/>
      <c r="C56" s="315" t="s">
        <v>1391</v>
      </c>
      <c r="D56" s="315" t="s">
        <v>1392</v>
      </c>
      <c r="E56" s="20" t="s">
        <v>166</v>
      </c>
      <c r="F56" s="316">
        <v>267.02999999999997</v>
      </c>
      <c r="G56" s="41"/>
      <c r="H56" s="47"/>
    </row>
    <row r="57" s="2" customFormat="1" ht="16.8" customHeight="1">
      <c r="A57" s="41"/>
      <c r="B57" s="47"/>
      <c r="C57" s="311" t="s">
        <v>611</v>
      </c>
      <c r="D57" s="312" t="s">
        <v>612</v>
      </c>
      <c r="E57" s="313" t="s">
        <v>166</v>
      </c>
      <c r="F57" s="314">
        <v>97.799999999999997</v>
      </c>
      <c r="G57" s="41"/>
      <c r="H57" s="47"/>
    </row>
    <row r="58" s="2" customFormat="1" ht="16.8" customHeight="1">
      <c r="A58" s="41"/>
      <c r="B58" s="47"/>
      <c r="C58" s="315" t="s">
        <v>19</v>
      </c>
      <c r="D58" s="315" t="s">
        <v>2273</v>
      </c>
      <c r="E58" s="20" t="s">
        <v>19</v>
      </c>
      <c r="F58" s="316">
        <v>44.600000000000001</v>
      </c>
      <c r="G58" s="41"/>
      <c r="H58" s="47"/>
    </row>
    <row r="59" s="2" customFormat="1" ht="16.8" customHeight="1">
      <c r="A59" s="41"/>
      <c r="B59" s="47"/>
      <c r="C59" s="315" t="s">
        <v>19</v>
      </c>
      <c r="D59" s="315" t="s">
        <v>2274</v>
      </c>
      <c r="E59" s="20" t="s">
        <v>19</v>
      </c>
      <c r="F59" s="316">
        <v>53.200000000000003</v>
      </c>
      <c r="G59" s="41"/>
      <c r="H59" s="47"/>
    </row>
    <row r="60" s="2" customFormat="1" ht="16.8" customHeight="1">
      <c r="A60" s="41"/>
      <c r="B60" s="47"/>
      <c r="C60" s="315" t="s">
        <v>611</v>
      </c>
      <c r="D60" s="315" t="s">
        <v>2275</v>
      </c>
      <c r="E60" s="20" t="s">
        <v>19</v>
      </c>
      <c r="F60" s="316">
        <v>97.799999999999997</v>
      </c>
      <c r="G60" s="41"/>
      <c r="H60" s="47"/>
    </row>
    <row r="61" s="2" customFormat="1" ht="16.8" customHeight="1">
      <c r="A61" s="41"/>
      <c r="B61" s="47"/>
      <c r="C61" s="317" t="s">
        <v>5525</v>
      </c>
      <c r="D61" s="41"/>
      <c r="E61" s="41"/>
      <c r="F61" s="41"/>
      <c r="G61" s="41"/>
      <c r="H61" s="47"/>
    </row>
    <row r="62" s="2" customFormat="1" ht="16.8" customHeight="1">
      <c r="A62" s="41"/>
      <c r="B62" s="47"/>
      <c r="C62" s="315" t="s">
        <v>2269</v>
      </c>
      <c r="D62" s="315" t="s">
        <v>5544</v>
      </c>
      <c r="E62" s="20" t="s">
        <v>166</v>
      </c>
      <c r="F62" s="316">
        <v>419.10000000000002</v>
      </c>
      <c r="G62" s="41"/>
      <c r="H62" s="47"/>
    </row>
    <row r="63" s="2" customFormat="1" ht="16.8" customHeight="1">
      <c r="A63" s="41"/>
      <c r="B63" s="47"/>
      <c r="C63" s="315" t="s">
        <v>1022</v>
      </c>
      <c r="D63" s="315" t="s">
        <v>5545</v>
      </c>
      <c r="E63" s="20" t="s">
        <v>166</v>
      </c>
      <c r="F63" s="316">
        <v>119</v>
      </c>
      <c r="G63" s="41"/>
      <c r="H63" s="47"/>
    </row>
    <row r="64" s="2" customFormat="1" ht="16.8" customHeight="1">
      <c r="A64" s="41"/>
      <c r="B64" s="47"/>
      <c r="C64" s="315" t="s">
        <v>1029</v>
      </c>
      <c r="D64" s="315" t="s">
        <v>5546</v>
      </c>
      <c r="E64" s="20" t="s">
        <v>166</v>
      </c>
      <c r="F64" s="316">
        <v>314.60000000000002</v>
      </c>
      <c r="G64" s="41"/>
      <c r="H64" s="47"/>
    </row>
    <row r="65" s="2" customFormat="1" ht="16.8" customHeight="1">
      <c r="A65" s="41"/>
      <c r="B65" s="47"/>
      <c r="C65" s="315" t="s">
        <v>1605</v>
      </c>
      <c r="D65" s="315" t="s">
        <v>5547</v>
      </c>
      <c r="E65" s="20" t="s">
        <v>166</v>
      </c>
      <c r="F65" s="316">
        <v>426.30000000000001</v>
      </c>
      <c r="G65" s="41"/>
      <c r="H65" s="47"/>
    </row>
    <row r="66" s="2" customFormat="1" ht="16.8" customHeight="1">
      <c r="A66" s="41"/>
      <c r="B66" s="47"/>
      <c r="C66" s="315" t="s">
        <v>2253</v>
      </c>
      <c r="D66" s="315" t="s">
        <v>5548</v>
      </c>
      <c r="E66" s="20" t="s">
        <v>166</v>
      </c>
      <c r="F66" s="316">
        <v>419.10000000000002</v>
      </c>
      <c r="G66" s="41"/>
      <c r="H66" s="47"/>
    </row>
    <row r="67" s="2" customFormat="1" ht="16.8" customHeight="1">
      <c r="A67" s="41"/>
      <c r="B67" s="47"/>
      <c r="C67" s="315" t="s">
        <v>2259</v>
      </c>
      <c r="D67" s="315" t="s">
        <v>5549</v>
      </c>
      <c r="E67" s="20" t="s">
        <v>166</v>
      </c>
      <c r="F67" s="316">
        <v>419.10000000000002</v>
      </c>
      <c r="G67" s="41"/>
      <c r="H67" s="47"/>
    </row>
    <row r="68" s="2" customFormat="1" ht="16.8" customHeight="1">
      <c r="A68" s="41"/>
      <c r="B68" s="47"/>
      <c r="C68" s="315" t="s">
        <v>2264</v>
      </c>
      <c r="D68" s="315" t="s">
        <v>5550</v>
      </c>
      <c r="E68" s="20" t="s">
        <v>166</v>
      </c>
      <c r="F68" s="316">
        <v>419.10000000000002</v>
      </c>
      <c r="G68" s="41"/>
      <c r="H68" s="47"/>
    </row>
    <row r="69" s="2" customFormat="1" ht="16.8" customHeight="1">
      <c r="A69" s="41"/>
      <c r="B69" s="47"/>
      <c r="C69" s="315" t="s">
        <v>1576</v>
      </c>
      <c r="D69" s="315" t="s">
        <v>1577</v>
      </c>
      <c r="E69" s="20" t="s">
        <v>166</v>
      </c>
      <c r="F69" s="316">
        <v>107.58</v>
      </c>
      <c r="G69" s="41"/>
      <c r="H69" s="47"/>
    </row>
    <row r="70" s="2" customFormat="1" ht="16.8" customHeight="1">
      <c r="A70" s="41"/>
      <c r="B70" s="47"/>
      <c r="C70" s="315" t="s">
        <v>1600</v>
      </c>
      <c r="D70" s="315" t="s">
        <v>1601</v>
      </c>
      <c r="E70" s="20" t="s">
        <v>166</v>
      </c>
      <c r="F70" s="316">
        <v>107.58</v>
      </c>
      <c r="G70" s="41"/>
      <c r="H70" s="47"/>
    </row>
    <row r="71" s="2" customFormat="1" ht="16.8" customHeight="1">
      <c r="A71" s="41"/>
      <c r="B71" s="47"/>
      <c r="C71" s="311" t="s">
        <v>614</v>
      </c>
      <c r="D71" s="312" t="s">
        <v>615</v>
      </c>
      <c r="E71" s="313" t="s">
        <v>166</v>
      </c>
      <c r="F71" s="314">
        <v>185</v>
      </c>
      <c r="G71" s="41"/>
      <c r="H71" s="47"/>
    </row>
    <row r="72" s="2" customFormat="1" ht="16.8" customHeight="1">
      <c r="A72" s="41"/>
      <c r="B72" s="47"/>
      <c r="C72" s="315" t="s">
        <v>19</v>
      </c>
      <c r="D72" s="315" t="s">
        <v>2276</v>
      </c>
      <c r="E72" s="20" t="s">
        <v>19</v>
      </c>
      <c r="F72" s="316">
        <v>185</v>
      </c>
      <c r="G72" s="41"/>
      <c r="H72" s="47"/>
    </row>
    <row r="73" s="2" customFormat="1" ht="16.8" customHeight="1">
      <c r="A73" s="41"/>
      <c r="B73" s="47"/>
      <c r="C73" s="315" t="s">
        <v>614</v>
      </c>
      <c r="D73" s="315" t="s">
        <v>2277</v>
      </c>
      <c r="E73" s="20" t="s">
        <v>19</v>
      </c>
      <c r="F73" s="316">
        <v>185</v>
      </c>
      <c r="G73" s="41"/>
      <c r="H73" s="47"/>
    </row>
    <row r="74" s="2" customFormat="1" ht="16.8" customHeight="1">
      <c r="A74" s="41"/>
      <c r="B74" s="47"/>
      <c r="C74" s="317" t="s">
        <v>5525</v>
      </c>
      <c r="D74" s="41"/>
      <c r="E74" s="41"/>
      <c r="F74" s="41"/>
      <c r="G74" s="41"/>
      <c r="H74" s="47"/>
    </row>
    <row r="75" s="2" customFormat="1" ht="16.8" customHeight="1">
      <c r="A75" s="41"/>
      <c r="B75" s="47"/>
      <c r="C75" s="315" t="s">
        <v>2269</v>
      </c>
      <c r="D75" s="315" t="s">
        <v>5544</v>
      </c>
      <c r="E75" s="20" t="s">
        <v>166</v>
      </c>
      <c r="F75" s="316">
        <v>419.10000000000002</v>
      </c>
      <c r="G75" s="41"/>
      <c r="H75" s="47"/>
    </row>
    <row r="76" s="2" customFormat="1" ht="16.8" customHeight="1">
      <c r="A76" s="41"/>
      <c r="B76" s="47"/>
      <c r="C76" s="315" t="s">
        <v>998</v>
      </c>
      <c r="D76" s="315" t="s">
        <v>5551</v>
      </c>
      <c r="E76" s="20" t="s">
        <v>206</v>
      </c>
      <c r="F76" s="316">
        <v>22.920999999999999</v>
      </c>
      <c r="G76" s="41"/>
      <c r="H76" s="47"/>
    </row>
    <row r="77" s="2" customFormat="1" ht="16.8" customHeight="1">
      <c r="A77" s="41"/>
      <c r="B77" s="47"/>
      <c r="C77" s="315" t="s">
        <v>1016</v>
      </c>
      <c r="D77" s="315" t="s">
        <v>5552</v>
      </c>
      <c r="E77" s="20" t="s">
        <v>214</v>
      </c>
      <c r="F77" s="316">
        <v>1.383</v>
      </c>
      <c r="G77" s="41"/>
      <c r="H77" s="47"/>
    </row>
    <row r="78" s="2" customFormat="1" ht="16.8" customHeight="1">
      <c r="A78" s="41"/>
      <c r="B78" s="47"/>
      <c r="C78" s="315" t="s">
        <v>1537</v>
      </c>
      <c r="D78" s="315" t="s">
        <v>5553</v>
      </c>
      <c r="E78" s="20" t="s">
        <v>166</v>
      </c>
      <c r="F78" s="316">
        <v>328.5</v>
      </c>
      <c r="G78" s="41"/>
      <c r="H78" s="47"/>
    </row>
    <row r="79" s="2" customFormat="1" ht="16.8" customHeight="1">
      <c r="A79" s="41"/>
      <c r="B79" s="47"/>
      <c r="C79" s="315" t="s">
        <v>1549</v>
      </c>
      <c r="D79" s="315" t="s">
        <v>5554</v>
      </c>
      <c r="E79" s="20" t="s">
        <v>166</v>
      </c>
      <c r="F79" s="316">
        <v>657</v>
      </c>
      <c r="G79" s="41"/>
      <c r="H79" s="47"/>
    </row>
    <row r="80" s="2" customFormat="1" ht="16.8" customHeight="1">
      <c r="A80" s="41"/>
      <c r="B80" s="47"/>
      <c r="C80" s="315" t="s">
        <v>1605</v>
      </c>
      <c r="D80" s="315" t="s">
        <v>5547</v>
      </c>
      <c r="E80" s="20" t="s">
        <v>166</v>
      </c>
      <c r="F80" s="316">
        <v>426.30000000000001</v>
      </c>
      <c r="G80" s="41"/>
      <c r="H80" s="47"/>
    </row>
    <row r="81" s="2" customFormat="1" ht="16.8" customHeight="1">
      <c r="A81" s="41"/>
      <c r="B81" s="47"/>
      <c r="C81" s="315" t="s">
        <v>2253</v>
      </c>
      <c r="D81" s="315" t="s">
        <v>5548</v>
      </c>
      <c r="E81" s="20" t="s">
        <v>166</v>
      </c>
      <c r="F81" s="316">
        <v>419.10000000000002</v>
      </c>
      <c r="G81" s="41"/>
      <c r="H81" s="47"/>
    </row>
    <row r="82" s="2" customFormat="1" ht="16.8" customHeight="1">
      <c r="A82" s="41"/>
      <c r="B82" s="47"/>
      <c r="C82" s="315" t="s">
        <v>2259</v>
      </c>
      <c r="D82" s="315" t="s">
        <v>5549</v>
      </c>
      <c r="E82" s="20" t="s">
        <v>166</v>
      </c>
      <c r="F82" s="316">
        <v>419.10000000000002</v>
      </c>
      <c r="G82" s="41"/>
      <c r="H82" s="47"/>
    </row>
    <row r="83" s="2" customFormat="1" ht="16.8" customHeight="1">
      <c r="A83" s="41"/>
      <c r="B83" s="47"/>
      <c r="C83" s="315" t="s">
        <v>2264</v>
      </c>
      <c r="D83" s="315" t="s">
        <v>5550</v>
      </c>
      <c r="E83" s="20" t="s">
        <v>166</v>
      </c>
      <c r="F83" s="316">
        <v>419.10000000000002</v>
      </c>
      <c r="G83" s="41"/>
      <c r="H83" s="47"/>
    </row>
    <row r="84" s="2" customFormat="1" ht="16.8" customHeight="1">
      <c r="A84" s="41"/>
      <c r="B84" s="47"/>
      <c r="C84" s="315" t="s">
        <v>1582</v>
      </c>
      <c r="D84" s="315" t="s">
        <v>1583</v>
      </c>
      <c r="E84" s="20" t="s">
        <v>166</v>
      </c>
      <c r="F84" s="316">
        <v>312.73000000000002</v>
      </c>
      <c r="G84" s="41"/>
      <c r="H84" s="47"/>
    </row>
    <row r="85" s="2" customFormat="1">
      <c r="A85" s="41"/>
      <c r="B85" s="47"/>
      <c r="C85" s="315" t="s">
        <v>1385</v>
      </c>
      <c r="D85" s="315" t="s">
        <v>1386</v>
      </c>
      <c r="E85" s="20" t="s">
        <v>166</v>
      </c>
      <c r="F85" s="316">
        <v>413.95400000000001</v>
      </c>
      <c r="G85" s="41"/>
      <c r="H85" s="47"/>
    </row>
    <row r="86" s="2" customFormat="1">
      <c r="A86" s="41"/>
      <c r="B86" s="47"/>
      <c r="C86" s="315" t="s">
        <v>1391</v>
      </c>
      <c r="D86" s="315" t="s">
        <v>1392</v>
      </c>
      <c r="E86" s="20" t="s">
        <v>166</v>
      </c>
      <c r="F86" s="316">
        <v>413.95400000000001</v>
      </c>
      <c r="G86" s="41"/>
      <c r="H86" s="47"/>
    </row>
    <row r="87" s="2" customFormat="1" ht="16.8" customHeight="1">
      <c r="A87" s="41"/>
      <c r="B87" s="47"/>
      <c r="C87" s="311" t="s">
        <v>617</v>
      </c>
      <c r="D87" s="312" t="s">
        <v>618</v>
      </c>
      <c r="E87" s="313" t="s">
        <v>166</v>
      </c>
      <c r="F87" s="314">
        <v>99.299999999999997</v>
      </c>
      <c r="G87" s="41"/>
      <c r="H87" s="47"/>
    </row>
    <row r="88" s="2" customFormat="1" ht="16.8" customHeight="1">
      <c r="A88" s="41"/>
      <c r="B88" s="47"/>
      <c r="C88" s="315" t="s">
        <v>617</v>
      </c>
      <c r="D88" s="315" t="s">
        <v>2226</v>
      </c>
      <c r="E88" s="20" t="s">
        <v>19</v>
      </c>
      <c r="F88" s="316">
        <v>99.299999999999997</v>
      </c>
      <c r="G88" s="41"/>
      <c r="H88" s="47"/>
    </row>
    <row r="89" s="2" customFormat="1" ht="16.8" customHeight="1">
      <c r="A89" s="41"/>
      <c r="B89" s="47"/>
      <c r="C89" s="317" t="s">
        <v>5525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15" t="s">
        <v>2219</v>
      </c>
      <c r="D90" s="315" t="s">
        <v>5555</v>
      </c>
      <c r="E90" s="20" t="s">
        <v>166</v>
      </c>
      <c r="F90" s="316">
        <v>221.09999999999999</v>
      </c>
      <c r="G90" s="41"/>
      <c r="H90" s="47"/>
    </row>
    <row r="91" s="2" customFormat="1" ht="16.8" customHeight="1">
      <c r="A91" s="41"/>
      <c r="B91" s="47"/>
      <c r="C91" s="315" t="s">
        <v>998</v>
      </c>
      <c r="D91" s="315" t="s">
        <v>5551</v>
      </c>
      <c r="E91" s="20" t="s">
        <v>206</v>
      </c>
      <c r="F91" s="316">
        <v>22.920999999999999</v>
      </c>
      <c r="G91" s="41"/>
      <c r="H91" s="47"/>
    </row>
    <row r="92" s="2" customFormat="1" ht="16.8" customHeight="1">
      <c r="A92" s="41"/>
      <c r="B92" s="47"/>
      <c r="C92" s="315" t="s">
        <v>1016</v>
      </c>
      <c r="D92" s="315" t="s">
        <v>5552</v>
      </c>
      <c r="E92" s="20" t="s">
        <v>214</v>
      </c>
      <c r="F92" s="316">
        <v>1.383</v>
      </c>
      <c r="G92" s="41"/>
      <c r="H92" s="47"/>
    </row>
    <row r="93" s="2" customFormat="1" ht="16.8" customHeight="1">
      <c r="A93" s="41"/>
      <c r="B93" s="47"/>
      <c r="C93" s="315" t="s">
        <v>1537</v>
      </c>
      <c r="D93" s="315" t="s">
        <v>5553</v>
      </c>
      <c r="E93" s="20" t="s">
        <v>166</v>
      </c>
      <c r="F93" s="316">
        <v>328.5</v>
      </c>
      <c r="G93" s="41"/>
      <c r="H93" s="47"/>
    </row>
    <row r="94" s="2" customFormat="1" ht="16.8" customHeight="1">
      <c r="A94" s="41"/>
      <c r="B94" s="47"/>
      <c r="C94" s="315" t="s">
        <v>1549</v>
      </c>
      <c r="D94" s="315" t="s">
        <v>5554</v>
      </c>
      <c r="E94" s="20" t="s">
        <v>166</v>
      </c>
      <c r="F94" s="316">
        <v>657</v>
      </c>
      <c r="G94" s="41"/>
      <c r="H94" s="47"/>
    </row>
    <row r="95" s="2" customFormat="1" ht="16.8" customHeight="1">
      <c r="A95" s="41"/>
      <c r="B95" s="47"/>
      <c r="C95" s="315" t="s">
        <v>1605</v>
      </c>
      <c r="D95" s="315" t="s">
        <v>5547</v>
      </c>
      <c r="E95" s="20" t="s">
        <v>166</v>
      </c>
      <c r="F95" s="316">
        <v>426.30000000000001</v>
      </c>
      <c r="G95" s="41"/>
      <c r="H95" s="47"/>
    </row>
    <row r="96" s="2" customFormat="1" ht="16.8" customHeight="1">
      <c r="A96" s="41"/>
      <c r="B96" s="47"/>
      <c r="C96" s="315" t="s">
        <v>2192</v>
      </c>
      <c r="D96" s="315" t="s">
        <v>5556</v>
      </c>
      <c r="E96" s="20" t="s">
        <v>166</v>
      </c>
      <c r="F96" s="316">
        <v>221.09999999999999</v>
      </c>
      <c r="G96" s="41"/>
      <c r="H96" s="47"/>
    </row>
    <row r="97" s="2" customFormat="1" ht="16.8" customHeight="1">
      <c r="A97" s="41"/>
      <c r="B97" s="47"/>
      <c r="C97" s="315" t="s">
        <v>2198</v>
      </c>
      <c r="D97" s="315" t="s">
        <v>5557</v>
      </c>
      <c r="E97" s="20" t="s">
        <v>166</v>
      </c>
      <c r="F97" s="316">
        <v>221.09999999999999</v>
      </c>
      <c r="G97" s="41"/>
      <c r="H97" s="47"/>
    </row>
    <row r="98" s="2" customFormat="1" ht="16.8" customHeight="1">
      <c r="A98" s="41"/>
      <c r="B98" s="47"/>
      <c r="C98" s="315" t="s">
        <v>1582</v>
      </c>
      <c r="D98" s="315" t="s">
        <v>1583</v>
      </c>
      <c r="E98" s="20" t="s">
        <v>166</v>
      </c>
      <c r="F98" s="316">
        <v>312.73000000000002</v>
      </c>
      <c r="G98" s="41"/>
      <c r="H98" s="47"/>
    </row>
    <row r="99" s="2" customFormat="1">
      <c r="A99" s="41"/>
      <c r="B99" s="47"/>
      <c r="C99" s="315" t="s">
        <v>1385</v>
      </c>
      <c r="D99" s="315" t="s">
        <v>1386</v>
      </c>
      <c r="E99" s="20" t="s">
        <v>166</v>
      </c>
      <c r="F99" s="316">
        <v>413.95400000000001</v>
      </c>
      <c r="G99" s="41"/>
      <c r="H99" s="47"/>
    </row>
    <row r="100" s="2" customFormat="1">
      <c r="A100" s="41"/>
      <c r="B100" s="47"/>
      <c r="C100" s="315" t="s">
        <v>1391</v>
      </c>
      <c r="D100" s="315" t="s">
        <v>1392</v>
      </c>
      <c r="E100" s="20" t="s">
        <v>166</v>
      </c>
      <c r="F100" s="316">
        <v>413.95400000000001</v>
      </c>
      <c r="G100" s="41"/>
      <c r="H100" s="47"/>
    </row>
    <row r="101" s="2" customFormat="1" ht="16.8" customHeight="1">
      <c r="A101" s="41"/>
      <c r="B101" s="47"/>
      <c r="C101" s="311" t="s">
        <v>621</v>
      </c>
      <c r="D101" s="312" t="s">
        <v>622</v>
      </c>
      <c r="E101" s="313" t="s">
        <v>166</v>
      </c>
      <c r="F101" s="314">
        <v>136.30000000000001</v>
      </c>
      <c r="G101" s="41"/>
      <c r="H101" s="47"/>
    </row>
    <row r="102" s="2" customFormat="1" ht="16.8" customHeight="1">
      <c r="A102" s="41"/>
      <c r="B102" s="47"/>
      <c r="C102" s="315" t="s">
        <v>19</v>
      </c>
      <c r="D102" s="315" t="s">
        <v>2278</v>
      </c>
      <c r="E102" s="20" t="s">
        <v>19</v>
      </c>
      <c r="F102" s="316">
        <v>23.600000000000001</v>
      </c>
      <c r="G102" s="41"/>
      <c r="H102" s="47"/>
    </row>
    <row r="103" s="2" customFormat="1" ht="16.8" customHeight="1">
      <c r="A103" s="41"/>
      <c r="B103" s="47"/>
      <c r="C103" s="315" t="s">
        <v>19</v>
      </c>
      <c r="D103" s="315" t="s">
        <v>2279</v>
      </c>
      <c r="E103" s="20" t="s">
        <v>19</v>
      </c>
      <c r="F103" s="316">
        <v>112.7</v>
      </c>
      <c r="G103" s="41"/>
      <c r="H103" s="47"/>
    </row>
    <row r="104" s="2" customFormat="1" ht="16.8" customHeight="1">
      <c r="A104" s="41"/>
      <c r="B104" s="47"/>
      <c r="C104" s="315" t="s">
        <v>621</v>
      </c>
      <c r="D104" s="315" t="s">
        <v>2280</v>
      </c>
      <c r="E104" s="20" t="s">
        <v>19</v>
      </c>
      <c r="F104" s="316">
        <v>136.30000000000001</v>
      </c>
      <c r="G104" s="41"/>
      <c r="H104" s="47"/>
    </row>
    <row r="105" s="2" customFormat="1" ht="16.8" customHeight="1">
      <c r="A105" s="41"/>
      <c r="B105" s="47"/>
      <c r="C105" s="317" t="s">
        <v>5525</v>
      </c>
      <c r="D105" s="41"/>
      <c r="E105" s="41"/>
      <c r="F105" s="41"/>
      <c r="G105" s="41"/>
      <c r="H105" s="47"/>
    </row>
    <row r="106" s="2" customFormat="1" ht="16.8" customHeight="1">
      <c r="A106" s="41"/>
      <c r="B106" s="47"/>
      <c r="C106" s="315" t="s">
        <v>2269</v>
      </c>
      <c r="D106" s="315" t="s">
        <v>5544</v>
      </c>
      <c r="E106" s="20" t="s">
        <v>166</v>
      </c>
      <c r="F106" s="316">
        <v>419.10000000000002</v>
      </c>
      <c r="G106" s="41"/>
      <c r="H106" s="47"/>
    </row>
    <row r="107" s="2" customFormat="1" ht="16.8" customHeight="1">
      <c r="A107" s="41"/>
      <c r="B107" s="47"/>
      <c r="C107" s="315" t="s">
        <v>2253</v>
      </c>
      <c r="D107" s="315" t="s">
        <v>5548</v>
      </c>
      <c r="E107" s="20" t="s">
        <v>166</v>
      </c>
      <c r="F107" s="316">
        <v>419.10000000000002</v>
      </c>
      <c r="G107" s="41"/>
      <c r="H107" s="47"/>
    </row>
    <row r="108" s="2" customFormat="1" ht="16.8" customHeight="1">
      <c r="A108" s="41"/>
      <c r="B108" s="47"/>
      <c r="C108" s="315" t="s">
        <v>2259</v>
      </c>
      <c r="D108" s="315" t="s">
        <v>5549</v>
      </c>
      <c r="E108" s="20" t="s">
        <v>166</v>
      </c>
      <c r="F108" s="316">
        <v>419.10000000000002</v>
      </c>
      <c r="G108" s="41"/>
      <c r="H108" s="47"/>
    </row>
    <row r="109" s="2" customFormat="1" ht="16.8" customHeight="1">
      <c r="A109" s="41"/>
      <c r="B109" s="47"/>
      <c r="C109" s="315" t="s">
        <v>2264</v>
      </c>
      <c r="D109" s="315" t="s">
        <v>5550</v>
      </c>
      <c r="E109" s="20" t="s">
        <v>166</v>
      </c>
      <c r="F109" s="316">
        <v>419.10000000000002</v>
      </c>
      <c r="G109" s="41"/>
      <c r="H109" s="47"/>
    </row>
    <row r="110" s="2" customFormat="1" ht="16.8" customHeight="1">
      <c r="A110" s="41"/>
      <c r="B110" s="47"/>
      <c r="C110" s="311" t="s">
        <v>625</v>
      </c>
      <c r="D110" s="312" t="s">
        <v>626</v>
      </c>
      <c r="E110" s="313" t="s">
        <v>166</v>
      </c>
      <c r="F110" s="314">
        <v>121.8</v>
      </c>
      <c r="G110" s="41"/>
      <c r="H110" s="47"/>
    </row>
    <row r="111" s="2" customFormat="1" ht="16.8" customHeight="1">
      <c r="A111" s="41"/>
      <c r="B111" s="47"/>
      <c r="C111" s="315" t="s">
        <v>19</v>
      </c>
      <c r="D111" s="315" t="s">
        <v>2223</v>
      </c>
      <c r="E111" s="20" t="s">
        <v>19</v>
      </c>
      <c r="F111" s="316">
        <v>79.5</v>
      </c>
      <c r="G111" s="41"/>
      <c r="H111" s="47"/>
    </row>
    <row r="112" s="2" customFormat="1" ht="16.8" customHeight="1">
      <c r="A112" s="41"/>
      <c r="B112" s="47"/>
      <c r="C112" s="315" t="s">
        <v>19</v>
      </c>
      <c r="D112" s="315" t="s">
        <v>2224</v>
      </c>
      <c r="E112" s="20" t="s">
        <v>19</v>
      </c>
      <c r="F112" s="316">
        <v>42.299999999999997</v>
      </c>
      <c r="G112" s="41"/>
      <c r="H112" s="47"/>
    </row>
    <row r="113" s="2" customFormat="1" ht="16.8" customHeight="1">
      <c r="A113" s="41"/>
      <c r="B113" s="47"/>
      <c r="C113" s="315" t="s">
        <v>625</v>
      </c>
      <c r="D113" s="315" t="s">
        <v>2225</v>
      </c>
      <c r="E113" s="20" t="s">
        <v>19</v>
      </c>
      <c r="F113" s="316">
        <v>121.8</v>
      </c>
      <c r="G113" s="41"/>
      <c r="H113" s="47"/>
    </row>
    <row r="114" s="2" customFormat="1" ht="16.8" customHeight="1">
      <c r="A114" s="41"/>
      <c r="B114" s="47"/>
      <c r="C114" s="317" t="s">
        <v>5525</v>
      </c>
      <c r="D114" s="41"/>
      <c r="E114" s="41"/>
      <c r="F114" s="41"/>
      <c r="G114" s="41"/>
      <c r="H114" s="47"/>
    </row>
    <row r="115" s="2" customFormat="1" ht="16.8" customHeight="1">
      <c r="A115" s="41"/>
      <c r="B115" s="47"/>
      <c r="C115" s="315" t="s">
        <v>2219</v>
      </c>
      <c r="D115" s="315" t="s">
        <v>5555</v>
      </c>
      <c r="E115" s="20" t="s">
        <v>166</v>
      </c>
      <c r="F115" s="316">
        <v>221.09999999999999</v>
      </c>
      <c r="G115" s="41"/>
      <c r="H115" s="47"/>
    </row>
    <row r="116" s="2" customFormat="1" ht="16.8" customHeight="1">
      <c r="A116" s="41"/>
      <c r="B116" s="47"/>
      <c r="C116" s="315" t="s">
        <v>2192</v>
      </c>
      <c r="D116" s="315" t="s">
        <v>5556</v>
      </c>
      <c r="E116" s="20" t="s">
        <v>166</v>
      </c>
      <c r="F116" s="316">
        <v>221.09999999999999</v>
      </c>
      <c r="G116" s="41"/>
      <c r="H116" s="47"/>
    </row>
    <row r="117" s="2" customFormat="1" ht="16.8" customHeight="1">
      <c r="A117" s="41"/>
      <c r="B117" s="47"/>
      <c r="C117" s="315" t="s">
        <v>2198</v>
      </c>
      <c r="D117" s="315" t="s">
        <v>5557</v>
      </c>
      <c r="E117" s="20" t="s">
        <v>166</v>
      </c>
      <c r="F117" s="316">
        <v>221.09999999999999</v>
      </c>
      <c r="G117" s="41"/>
      <c r="H117" s="47"/>
    </row>
    <row r="118" s="2" customFormat="1" ht="16.8" customHeight="1">
      <c r="A118" s="41"/>
      <c r="B118" s="47"/>
      <c r="C118" s="315" t="s">
        <v>2203</v>
      </c>
      <c r="D118" s="315" t="s">
        <v>5558</v>
      </c>
      <c r="E118" s="20" t="s">
        <v>166</v>
      </c>
      <c r="F118" s="316">
        <v>121.8</v>
      </c>
      <c r="G118" s="41"/>
      <c r="H118" s="47"/>
    </row>
    <row r="119" s="2" customFormat="1" ht="16.8" customHeight="1">
      <c r="A119" s="41"/>
      <c r="B119" s="47"/>
      <c r="C119" s="315" t="s">
        <v>2233</v>
      </c>
      <c r="D119" s="315" t="s">
        <v>5559</v>
      </c>
      <c r="E119" s="20" t="s">
        <v>166</v>
      </c>
      <c r="F119" s="316">
        <v>121.8</v>
      </c>
      <c r="G119" s="41"/>
      <c r="H119" s="47"/>
    </row>
    <row r="120" s="2" customFormat="1" ht="16.8" customHeight="1">
      <c r="A120" s="41"/>
      <c r="B120" s="47"/>
      <c r="C120" s="311" t="s">
        <v>629</v>
      </c>
      <c r="D120" s="312" t="s">
        <v>630</v>
      </c>
      <c r="E120" s="313" t="s">
        <v>166</v>
      </c>
      <c r="F120" s="314">
        <v>23</v>
      </c>
      <c r="G120" s="41"/>
      <c r="H120" s="47"/>
    </row>
    <row r="121" s="2" customFormat="1" ht="16.8" customHeight="1">
      <c r="A121" s="41"/>
      <c r="B121" s="47"/>
      <c r="C121" s="315" t="s">
        <v>629</v>
      </c>
      <c r="D121" s="315" t="s">
        <v>2334</v>
      </c>
      <c r="E121" s="20" t="s">
        <v>19</v>
      </c>
      <c r="F121" s="316">
        <v>23</v>
      </c>
      <c r="G121" s="41"/>
      <c r="H121" s="47"/>
    </row>
    <row r="122" s="2" customFormat="1" ht="16.8" customHeight="1">
      <c r="A122" s="41"/>
      <c r="B122" s="47"/>
      <c r="C122" s="317" t="s">
        <v>5525</v>
      </c>
      <c r="D122" s="41"/>
      <c r="E122" s="41"/>
      <c r="F122" s="41"/>
      <c r="G122" s="41"/>
      <c r="H122" s="47"/>
    </row>
    <row r="123" s="2" customFormat="1" ht="16.8" customHeight="1">
      <c r="A123" s="41"/>
      <c r="B123" s="47"/>
      <c r="C123" s="315" t="s">
        <v>2331</v>
      </c>
      <c r="D123" s="315" t="s">
        <v>2332</v>
      </c>
      <c r="E123" s="20" t="s">
        <v>166</v>
      </c>
      <c r="F123" s="316">
        <v>25.545000000000002</v>
      </c>
      <c r="G123" s="41"/>
      <c r="H123" s="47"/>
    </row>
    <row r="124" s="2" customFormat="1" ht="16.8" customHeight="1">
      <c r="A124" s="41"/>
      <c r="B124" s="47"/>
      <c r="C124" s="315" t="s">
        <v>998</v>
      </c>
      <c r="D124" s="315" t="s">
        <v>5551</v>
      </c>
      <c r="E124" s="20" t="s">
        <v>206</v>
      </c>
      <c r="F124" s="316">
        <v>22.920999999999999</v>
      </c>
      <c r="G124" s="41"/>
      <c r="H124" s="47"/>
    </row>
    <row r="125" s="2" customFormat="1" ht="16.8" customHeight="1">
      <c r="A125" s="41"/>
      <c r="B125" s="47"/>
      <c r="C125" s="315" t="s">
        <v>1016</v>
      </c>
      <c r="D125" s="315" t="s">
        <v>5552</v>
      </c>
      <c r="E125" s="20" t="s">
        <v>214</v>
      </c>
      <c r="F125" s="316">
        <v>1.383</v>
      </c>
      <c r="G125" s="41"/>
      <c r="H125" s="47"/>
    </row>
    <row r="126" s="2" customFormat="1" ht="16.8" customHeight="1">
      <c r="A126" s="41"/>
      <c r="B126" s="47"/>
      <c r="C126" s="315" t="s">
        <v>1537</v>
      </c>
      <c r="D126" s="315" t="s">
        <v>5553</v>
      </c>
      <c r="E126" s="20" t="s">
        <v>166</v>
      </c>
      <c r="F126" s="316">
        <v>328.5</v>
      </c>
      <c r="G126" s="41"/>
      <c r="H126" s="47"/>
    </row>
    <row r="127" s="2" customFormat="1" ht="16.8" customHeight="1">
      <c r="A127" s="41"/>
      <c r="B127" s="47"/>
      <c r="C127" s="315" t="s">
        <v>1549</v>
      </c>
      <c r="D127" s="315" t="s">
        <v>5554</v>
      </c>
      <c r="E127" s="20" t="s">
        <v>166</v>
      </c>
      <c r="F127" s="316">
        <v>657</v>
      </c>
      <c r="G127" s="41"/>
      <c r="H127" s="47"/>
    </row>
    <row r="128" s="2" customFormat="1" ht="16.8" customHeight="1">
      <c r="A128" s="41"/>
      <c r="B128" s="47"/>
      <c r="C128" s="315" t="s">
        <v>1605</v>
      </c>
      <c r="D128" s="315" t="s">
        <v>5547</v>
      </c>
      <c r="E128" s="20" t="s">
        <v>166</v>
      </c>
      <c r="F128" s="316">
        <v>426.30000000000001</v>
      </c>
      <c r="G128" s="41"/>
      <c r="H128" s="47"/>
    </row>
    <row r="129" s="2" customFormat="1" ht="16.8" customHeight="1">
      <c r="A129" s="41"/>
      <c r="B129" s="47"/>
      <c r="C129" s="315" t="s">
        <v>2264</v>
      </c>
      <c r="D129" s="315" t="s">
        <v>5550</v>
      </c>
      <c r="E129" s="20" t="s">
        <v>166</v>
      </c>
      <c r="F129" s="316">
        <v>36.299999999999997</v>
      </c>
      <c r="G129" s="41"/>
      <c r="H129" s="47"/>
    </row>
    <row r="130" s="2" customFormat="1" ht="16.8" customHeight="1">
      <c r="A130" s="41"/>
      <c r="B130" s="47"/>
      <c r="C130" s="315" t="s">
        <v>2312</v>
      </c>
      <c r="D130" s="315" t="s">
        <v>5560</v>
      </c>
      <c r="E130" s="20" t="s">
        <v>166</v>
      </c>
      <c r="F130" s="316">
        <v>57.5</v>
      </c>
      <c r="G130" s="41"/>
      <c r="H130" s="47"/>
    </row>
    <row r="131" s="2" customFormat="1" ht="16.8" customHeight="1">
      <c r="A131" s="41"/>
      <c r="B131" s="47"/>
      <c r="C131" s="315" t="s">
        <v>2351</v>
      </c>
      <c r="D131" s="315" t="s">
        <v>5561</v>
      </c>
      <c r="E131" s="20" t="s">
        <v>166</v>
      </c>
      <c r="F131" s="316">
        <v>46.409999999999997</v>
      </c>
      <c r="G131" s="41"/>
      <c r="H131" s="47"/>
    </row>
    <row r="132" s="2" customFormat="1" ht="16.8" customHeight="1">
      <c r="A132" s="41"/>
      <c r="B132" s="47"/>
      <c r="C132" s="315" t="s">
        <v>1594</v>
      </c>
      <c r="D132" s="315" t="s">
        <v>1595</v>
      </c>
      <c r="E132" s="20" t="s">
        <v>166</v>
      </c>
      <c r="F132" s="316">
        <v>25.300000000000001</v>
      </c>
      <c r="G132" s="41"/>
      <c r="H132" s="47"/>
    </row>
    <row r="133" s="2" customFormat="1">
      <c r="A133" s="41"/>
      <c r="B133" s="47"/>
      <c r="C133" s="315" t="s">
        <v>1385</v>
      </c>
      <c r="D133" s="315" t="s">
        <v>1386</v>
      </c>
      <c r="E133" s="20" t="s">
        <v>166</v>
      </c>
      <c r="F133" s="316">
        <v>413.95400000000001</v>
      </c>
      <c r="G133" s="41"/>
      <c r="H133" s="47"/>
    </row>
    <row r="134" s="2" customFormat="1">
      <c r="A134" s="41"/>
      <c r="B134" s="47"/>
      <c r="C134" s="315" t="s">
        <v>1391</v>
      </c>
      <c r="D134" s="315" t="s">
        <v>1392</v>
      </c>
      <c r="E134" s="20" t="s">
        <v>166</v>
      </c>
      <c r="F134" s="316">
        <v>413.95400000000001</v>
      </c>
      <c r="G134" s="41"/>
      <c r="H134" s="47"/>
    </row>
    <row r="135" s="2" customFormat="1" ht="16.8" customHeight="1">
      <c r="A135" s="41"/>
      <c r="B135" s="47"/>
      <c r="C135" s="311" t="s">
        <v>631</v>
      </c>
      <c r="D135" s="312" t="s">
        <v>632</v>
      </c>
      <c r="E135" s="313" t="s">
        <v>633</v>
      </c>
      <c r="F135" s="314">
        <v>21.199999999999999</v>
      </c>
      <c r="G135" s="41"/>
      <c r="H135" s="47"/>
    </row>
    <row r="136" s="2" customFormat="1" ht="16.8" customHeight="1">
      <c r="A136" s="41"/>
      <c r="B136" s="47"/>
      <c r="C136" s="315" t="s">
        <v>631</v>
      </c>
      <c r="D136" s="315" t="s">
        <v>2348</v>
      </c>
      <c r="E136" s="20" t="s">
        <v>19</v>
      </c>
      <c r="F136" s="316">
        <v>21.199999999999999</v>
      </c>
      <c r="G136" s="41"/>
      <c r="H136" s="47"/>
    </row>
    <row r="137" s="2" customFormat="1" ht="16.8" customHeight="1">
      <c r="A137" s="41"/>
      <c r="B137" s="47"/>
      <c r="C137" s="317" t="s">
        <v>5525</v>
      </c>
      <c r="D137" s="41"/>
      <c r="E137" s="41"/>
      <c r="F137" s="41"/>
      <c r="G137" s="41"/>
      <c r="H137" s="47"/>
    </row>
    <row r="138" s="2" customFormat="1" ht="16.8" customHeight="1">
      <c r="A138" s="41"/>
      <c r="B138" s="47"/>
      <c r="C138" s="315" t="s">
        <v>2344</v>
      </c>
      <c r="D138" s="315" t="s">
        <v>5562</v>
      </c>
      <c r="E138" s="20" t="s">
        <v>166</v>
      </c>
      <c r="F138" s="316">
        <v>21.199999999999999</v>
      </c>
      <c r="G138" s="41"/>
      <c r="H138" s="47"/>
    </row>
    <row r="139" s="2" customFormat="1" ht="16.8" customHeight="1">
      <c r="A139" s="41"/>
      <c r="B139" s="47"/>
      <c r="C139" s="315" t="s">
        <v>1022</v>
      </c>
      <c r="D139" s="315" t="s">
        <v>5545</v>
      </c>
      <c r="E139" s="20" t="s">
        <v>166</v>
      </c>
      <c r="F139" s="316">
        <v>119</v>
      </c>
      <c r="G139" s="41"/>
      <c r="H139" s="47"/>
    </row>
    <row r="140" s="2" customFormat="1" ht="16.8" customHeight="1">
      <c r="A140" s="41"/>
      <c r="B140" s="47"/>
      <c r="C140" s="315" t="s">
        <v>1029</v>
      </c>
      <c r="D140" s="315" t="s">
        <v>5546</v>
      </c>
      <c r="E140" s="20" t="s">
        <v>166</v>
      </c>
      <c r="F140" s="316">
        <v>314.60000000000002</v>
      </c>
      <c r="G140" s="41"/>
      <c r="H140" s="47"/>
    </row>
    <row r="141" s="2" customFormat="1" ht="16.8" customHeight="1">
      <c r="A141" s="41"/>
      <c r="B141" s="47"/>
      <c r="C141" s="315" t="s">
        <v>1537</v>
      </c>
      <c r="D141" s="315" t="s">
        <v>5553</v>
      </c>
      <c r="E141" s="20" t="s">
        <v>166</v>
      </c>
      <c r="F141" s="316">
        <v>328.5</v>
      </c>
      <c r="G141" s="41"/>
      <c r="H141" s="47"/>
    </row>
    <row r="142" s="2" customFormat="1" ht="16.8" customHeight="1">
      <c r="A142" s="41"/>
      <c r="B142" s="47"/>
      <c r="C142" s="315" t="s">
        <v>1549</v>
      </c>
      <c r="D142" s="315" t="s">
        <v>5554</v>
      </c>
      <c r="E142" s="20" t="s">
        <v>166</v>
      </c>
      <c r="F142" s="316">
        <v>657</v>
      </c>
      <c r="G142" s="41"/>
      <c r="H142" s="47"/>
    </row>
    <row r="143" s="2" customFormat="1" ht="16.8" customHeight="1">
      <c r="A143" s="41"/>
      <c r="B143" s="47"/>
      <c r="C143" s="315" t="s">
        <v>1605</v>
      </c>
      <c r="D143" s="315" t="s">
        <v>5547</v>
      </c>
      <c r="E143" s="20" t="s">
        <v>166</v>
      </c>
      <c r="F143" s="316">
        <v>426.30000000000001</v>
      </c>
      <c r="G143" s="41"/>
      <c r="H143" s="47"/>
    </row>
    <row r="144" s="2" customFormat="1" ht="16.8" customHeight="1">
      <c r="A144" s="41"/>
      <c r="B144" s="47"/>
      <c r="C144" s="315" t="s">
        <v>1625</v>
      </c>
      <c r="D144" s="315" t="s">
        <v>5563</v>
      </c>
      <c r="E144" s="20" t="s">
        <v>166</v>
      </c>
      <c r="F144" s="316">
        <v>21.199999999999999</v>
      </c>
      <c r="G144" s="41"/>
      <c r="H144" s="47"/>
    </row>
    <row r="145" s="2" customFormat="1" ht="16.8" customHeight="1">
      <c r="A145" s="41"/>
      <c r="B145" s="47"/>
      <c r="C145" s="315" t="s">
        <v>2312</v>
      </c>
      <c r="D145" s="315" t="s">
        <v>5560</v>
      </c>
      <c r="E145" s="20" t="s">
        <v>166</v>
      </c>
      <c r="F145" s="316">
        <v>57.5</v>
      </c>
      <c r="G145" s="41"/>
      <c r="H145" s="47"/>
    </row>
    <row r="146" s="2" customFormat="1" ht="16.8" customHeight="1">
      <c r="A146" s="41"/>
      <c r="B146" s="47"/>
      <c r="C146" s="315" t="s">
        <v>2351</v>
      </c>
      <c r="D146" s="315" t="s">
        <v>5561</v>
      </c>
      <c r="E146" s="20" t="s">
        <v>166</v>
      </c>
      <c r="F146" s="316">
        <v>46.409999999999997</v>
      </c>
      <c r="G146" s="41"/>
      <c r="H146" s="47"/>
    </row>
    <row r="147" s="2" customFormat="1" ht="16.8" customHeight="1">
      <c r="A147" s="41"/>
      <c r="B147" s="47"/>
      <c r="C147" s="315" t="s">
        <v>1588</v>
      </c>
      <c r="D147" s="315" t="s">
        <v>1589</v>
      </c>
      <c r="E147" s="20" t="s">
        <v>166</v>
      </c>
      <c r="F147" s="316">
        <v>23.32</v>
      </c>
      <c r="G147" s="41"/>
      <c r="H147" s="47"/>
    </row>
    <row r="148" s="2" customFormat="1">
      <c r="A148" s="41"/>
      <c r="B148" s="47"/>
      <c r="C148" s="315" t="s">
        <v>1385</v>
      </c>
      <c r="D148" s="315" t="s">
        <v>1386</v>
      </c>
      <c r="E148" s="20" t="s">
        <v>166</v>
      </c>
      <c r="F148" s="316">
        <v>413.95400000000001</v>
      </c>
      <c r="G148" s="41"/>
      <c r="H148" s="47"/>
    </row>
    <row r="149" s="2" customFormat="1">
      <c r="A149" s="41"/>
      <c r="B149" s="47"/>
      <c r="C149" s="315" t="s">
        <v>1391</v>
      </c>
      <c r="D149" s="315" t="s">
        <v>1392</v>
      </c>
      <c r="E149" s="20" t="s">
        <v>166</v>
      </c>
      <c r="F149" s="316">
        <v>413.95400000000001</v>
      </c>
      <c r="G149" s="41"/>
      <c r="H149" s="47"/>
    </row>
    <row r="150" s="2" customFormat="1" ht="16.8" customHeight="1">
      <c r="A150" s="41"/>
      <c r="B150" s="47"/>
      <c r="C150" s="311" t="s">
        <v>635</v>
      </c>
      <c r="D150" s="312" t="s">
        <v>636</v>
      </c>
      <c r="E150" s="313" t="s">
        <v>166</v>
      </c>
      <c r="F150" s="314">
        <v>13.300000000000001</v>
      </c>
      <c r="G150" s="41"/>
      <c r="H150" s="47"/>
    </row>
    <row r="151" s="2" customFormat="1" ht="16.8" customHeight="1">
      <c r="A151" s="41"/>
      <c r="B151" s="47"/>
      <c r="C151" s="315" t="s">
        <v>635</v>
      </c>
      <c r="D151" s="315" t="s">
        <v>2371</v>
      </c>
      <c r="E151" s="20" t="s">
        <v>19</v>
      </c>
      <c r="F151" s="316">
        <v>13.300000000000001</v>
      </c>
      <c r="G151" s="41"/>
      <c r="H151" s="47"/>
    </row>
    <row r="152" s="2" customFormat="1" ht="16.8" customHeight="1">
      <c r="A152" s="41"/>
      <c r="B152" s="47"/>
      <c r="C152" s="317" t="s">
        <v>5525</v>
      </c>
      <c r="D152" s="41"/>
      <c r="E152" s="41"/>
      <c r="F152" s="41"/>
      <c r="G152" s="41"/>
      <c r="H152" s="47"/>
    </row>
    <row r="153" s="2" customFormat="1" ht="16.8" customHeight="1">
      <c r="A153" s="41"/>
      <c r="B153" s="47"/>
      <c r="C153" s="315" t="s">
        <v>2368</v>
      </c>
      <c r="D153" s="315" t="s">
        <v>5564</v>
      </c>
      <c r="E153" s="20" t="s">
        <v>166</v>
      </c>
      <c r="F153" s="316">
        <v>13.300000000000001</v>
      </c>
      <c r="G153" s="41"/>
      <c r="H153" s="47"/>
    </row>
    <row r="154" s="2" customFormat="1" ht="16.8" customHeight="1">
      <c r="A154" s="41"/>
      <c r="B154" s="47"/>
      <c r="C154" s="315" t="s">
        <v>2264</v>
      </c>
      <c r="D154" s="315" t="s">
        <v>5550</v>
      </c>
      <c r="E154" s="20" t="s">
        <v>166</v>
      </c>
      <c r="F154" s="316">
        <v>36.299999999999997</v>
      </c>
      <c r="G154" s="41"/>
      <c r="H154" s="47"/>
    </row>
    <row r="155" s="2" customFormat="1" ht="16.8" customHeight="1">
      <c r="A155" s="41"/>
      <c r="B155" s="47"/>
      <c r="C155" s="315" t="s">
        <v>2312</v>
      </c>
      <c r="D155" s="315" t="s">
        <v>5560</v>
      </c>
      <c r="E155" s="20" t="s">
        <v>166</v>
      </c>
      <c r="F155" s="316">
        <v>57.5</v>
      </c>
      <c r="G155" s="41"/>
      <c r="H155" s="47"/>
    </row>
    <row r="156" s="2" customFormat="1" ht="16.8" customHeight="1">
      <c r="A156" s="41"/>
      <c r="B156" s="47"/>
      <c r="C156" s="311" t="s">
        <v>638</v>
      </c>
      <c r="D156" s="312" t="s">
        <v>639</v>
      </c>
      <c r="E156" s="313" t="s">
        <v>166</v>
      </c>
      <c r="F156" s="314">
        <v>64.802999999999997</v>
      </c>
      <c r="G156" s="41"/>
      <c r="H156" s="47"/>
    </row>
    <row r="157" s="2" customFormat="1" ht="16.8" customHeight="1">
      <c r="A157" s="41"/>
      <c r="B157" s="47"/>
      <c r="C157" s="315" t="s">
        <v>638</v>
      </c>
      <c r="D157" s="315" t="s">
        <v>1425</v>
      </c>
      <c r="E157" s="20" t="s">
        <v>19</v>
      </c>
      <c r="F157" s="316">
        <v>64.802999999999997</v>
      </c>
      <c r="G157" s="41"/>
      <c r="H157" s="47"/>
    </row>
    <row r="158" s="2" customFormat="1" ht="16.8" customHeight="1">
      <c r="A158" s="41"/>
      <c r="B158" s="47"/>
      <c r="C158" s="317" t="s">
        <v>5525</v>
      </c>
      <c r="D158" s="41"/>
      <c r="E158" s="41"/>
      <c r="F158" s="41"/>
      <c r="G158" s="41"/>
      <c r="H158" s="47"/>
    </row>
    <row r="159" s="2" customFormat="1" ht="16.8" customHeight="1">
      <c r="A159" s="41"/>
      <c r="B159" s="47"/>
      <c r="C159" s="315" t="s">
        <v>1421</v>
      </c>
      <c r="D159" s="315" t="s">
        <v>5565</v>
      </c>
      <c r="E159" s="20" t="s">
        <v>166</v>
      </c>
      <c r="F159" s="316">
        <v>64.802999999999997</v>
      </c>
      <c r="G159" s="41"/>
      <c r="H159" s="47"/>
    </row>
    <row r="160" s="2" customFormat="1" ht="16.8" customHeight="1">
      <c r="A160" s="41"/>
      <c r="B160" s="47"/>
      <c r="C160" s="315" t="s">
        <v>1432</v>
      </c>
      <c r="D160" s="315" t="s">
        <v>5566</v>
      </c>
      <c r="E160" s="20" t="s">
        <v>166</v>
      </c>
      <c r="F160" s="316">
        <v>64.802999999999997</v>
      </c>
      <c r="G160" s="41"/>
      <c r="H160" s="47"/>
    </row>
    <row r="161" s="2" customFormat="1" ht="16.8" customHeight="1">
      <c r="A161" s="41"/>
      <c r="B161" s="47"/>
      <c r="C161" s="315" t="s">
        <v>1442</v>
      </c>
      <c r="D161" s="315" t="s">
        <v>5567</v>
      </c>
      <c r="E161" s="20" t="s">
        <v>166</v>
      </c>
      <c r="F161" s="316">
        <v>64.802999999999997</v>
      </c>
      <c r="G161" s="41"/>
      <c r="H161" s="47"/>
    </row>
    <row r="162" s="2" customFormat="1" ht="16.8" customHeight="1">
      <c r="A162" s="41"/>
      <c r="B162" s="47"/>
      <c r="C162" s="315" t="s">
        <v>1452</v>
      </c>
      <c r="D162" s="315" t="s">
        <v>5568</v>
      </c>
      <c r="E162" s="20" t="s">
        <v>166</v>
      </c>
      <c r="F162" s="316">
        <v>64.802999999999997</v>
      </c>
      <c r="G162" s="41"/>
      <c r="H162" s="47"/>
    </row>
    <row r="163" s="2" customFormat="1" ht="16.8" customHeight="1">
      <c r="A163" s="41"/>
      <c r="B163" s="47"/>
      <c r="C163" s="315" t="s">
        <v>1457</v>
      </c>
      <c r="D163" s="315" t="s">
        <v>5569</v>
      </c>
      <c r="E163" s="20" t="s">
        <v>166</v>
      </c>
      <c r="F163" s="316">
        <v>64.802999999999997</v>
      </c>
      <c r="G163" s="41"/>
      <c r="H163" s="47"/>
    </row>
    <row r="164" s="2" customFormat="1" ht="16.8" customHeight="1">
      <c r="A164" s="41"/>
      <c r="B164" s="47"/>
      <c r="C164" s="315" t="s">
        <v>1462</v>
      </c>
      <c r="D164" s="315" t="s">
        <v>1463</v>
      </c>
      <c r="E164" s="20" t="s">
        <v>166</v>
      </c>
      <c r="F164" s="316">
        <v>64.155000000000001</v>
      </c>
      <c r="G164" s="41"/>
      <c r="H164" s="47"/>
    </row>
    <row r="165" s="2" customFormat="1" ht="16.8" customHeight="1">
      <c r="A165" s="41"/>
      <c r="B165" s="47"/>
      <c r="C165" s="311" t="s">
        <v>641</v>
      </c>
      <c r="D165" s="312" t="s">
        <v>642</v>
      </c>
      <c r="E165" s="313" t="s">
        <v>206</v>
      </c>
      <c r="F165" s="314">
        <v>336.63999999999999</v>
      </c>
      <c r="G165" s="41"/>
      <c r="H165" s="47"/>
    </row>
    <row r="166" s="2" customFormat="1" ht="16.8" customHeight="1">
      <c r="A166" s="41"/>
      <c r="B166" s="47"/>
      <c r="C166" s="315" t="s">
        <v>19</v>
      </c>
      <c r="D166" s="315" t="s">
        <v>667</v>
      </c>
      <c r="E166" s="20" t="s">
        <v>19</v>
      </c>
      <c r="F166" s="316">
        <v>307.01999999999998</v>
      </c>
      <c r="G166" s="41"/>
      <c r="H166" s="47"/>
    </row>
    <row r="167" s="2" customFormat="1" ht="16.8" customHeight="1">
      <c r="A167" s="41"/>
      <c r="B167" s="47"/>
      <c r="C167" s="315" t="s">
        <v>19</v>
      </c>
      <c r="D167" s="315" t="s">
        <v>668</v>
      </c>
      <c r="E167" s="20" t="s">
        <v>19</v>
      </c>
      <c r="F167" s="316">
        <v>29.620000000000001</v>
      </c>
      <c r="G167" s="41"/>
      <c r="H167" s="47"/>
    </row>
    <row r="168" s="2" customFormat="1" ht="16.8" customHeight="1">
      <c r="A168" s="41"/>
      <c r="B168" s="47"/>
      <c r="C168" s="315" t="s">
        <v>641</v>
      </c>
      <c r="D168" s="315" t="s">
        <v>221</v>
      </c>
      <c r="E168" s="20" t="s">
        <v>19</v>
      </c>
      <c r="F168" s="316">
        <v>336.63999999999999</v>
      </c>
      <c r="G168" s="41"/>
      <c r="H168" s="47"/>
    </row>
    <row r="169" s="2" customFormat="1" ht="16.8" customHeight="1">
      <c r="A169" s="41"/>
      <c r="B169" s="47"/>
      <c r="C169" s="317" t="s">
        <v>5525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315" t="s">
        <v>663</v>
      </c>
      <c r="D170" s="315" t="s">
        <v>5537</v>
      </c>
      <c r="E170" s="20" t="s">
        <v>206</v>
      </c>
      <c r="F170" s="316">
        <v>336.63999999999999</v>
      </c>
      <c r="G170" s="41"/>
      <c r="H170" s="47"/>
    </row>
    <row r="171" s="2" customFormat="1" ht="16.8" customHeight="1">
      <c r="A171" s="41"/>
      <c r="B171" s="47"/>
      <c r="C171" s="315" t="s">
        <v>670</v>
      </c>
      <c r="D171" s="315" t="s">
        <v>5570</v>
      </c>
      <c r="E171" s="20" t="s">
        <v>206</v>
      </c>
      <c r="F171" s="316">
        <v>639.65200000000004</v>
      </c>
      <c r="G171" s="41"/>
      <c r="H171" s="47"/>
    </row>
    <row r="172" s="2" customFormat="1" ht="16.8" customHeight="1">
      <c r="A172" s="41"/>
      <c r="B172" s="47"/>
      <c r="C172" s="315" t="s">
        <v>675</v>
      </c>
      <c r="D172" s="315" t="s">
        <v>5571</v>
      </c>
      <c r="E172" s="20" t="s">
        <v>206</v>
      </c>
      <c r="F172" s="316">
        <v>43.680999999999997</v>
      </c>
      <c r="G172" s="41"/>
      <c r="H172" s="47"/>
    </row>
    <row r="173" s="2" customFormat="1" ht="16.8" customHeight="1">
      <c r="A173" s="41"/>
      <c r="B173" s="47"/>
      <c r="C173" s="315" t="s">
        <v>681</v>
      </c>
      <c r="D173" s="315" t="s">
        <v>5572</v>
      </c>
      <c r="E173" s="20" t="s">
        <v>206</v>
      </c>
      <c r="F173" s="316">
        <v>336.63999999999999</v>
      </c>
      <c r="G173" s="41"/>
      <c r="H173" s="47"/>
    </row>
    <row r="174" s="2" customFormat="1" ht="16.8" customHeight="1">
      <c r="A174" s="41"/>
      <c r="B174" s="47"/>
      <c r="C174" s="315" t="s">
        <v>686</v>
      </c>
      <c r="D174" s="315" t="s">
        <v>5573</v>
      </c>
      <c r="E174" s="20" t="s">
        <v>214</v>
      </c>
      <c r="F174" s="316">
        <v>74.257999999999996</v>
      </c>
      <c r="G174" s="41"/>
      <c r="H174" s="47"/>
    </row>
    <row r="175" s="2" customFormat="1" ht="16.8" customHeight="1">
      <c r="A175" s="41"/>
      <c r="B175" s="47"/>
      <c r="C175" s="315" t="s">
        <v>691</v>
      </c>
      <c r="D175" s="315" t="s">
        <v>5538</v>
      </c>
      <c r="E175" s="20" t="s">
        <v>206</v>
      </c>
      <c r="F175" s="316">
        <v>303.012</v>
      </c>
      <c r="G175" s="41"/>
      <c r="H175" s="47"/>
    </row>
    <row r="176" s="2" customFormat="1" ht="16.8" customHeight="1">
      <c r="A176" s="41"/>
      <c r="B176" s="47"/>
      <c r="C176" s="311" t="s">
        <v>644</v>
      </c>
      <c r="D176" s="312" t="s">
        <v>645</v>
      </c>
      <c r="E176" s="313" t="s">
        <v>206</v>
      </c>
      <c r="F176" s="314">
        <v>303.012</v>
      </c>
      <c r="G176" s="41"/>
      <c r="H176" s="47"/>
    </row>
    <row r="177" s="2" customFormat="1" ht="16.8" customHeight="1">
      <c r="A177" s="41"/>
      <c r="B177" s="47"/>
      <c r="C177" s="315" t="s">
        <v>19</v>
      </c>
      <c r="D177" s="315" t="s">
        <v>695</v>
      </c>
      <c r="E177" s="20" t="s">
        <v>19</v>
      </c>
      <c r="F177" s="316">
        <v>336.63999999999999</v>
      </c>
      <c r="G177" s="41"/>
      <c r="H177" s="47"/>
    </row>
    <row r="178" s="2" customFormat="1" ht="16.8" customHeight="1">
      <c r="A178" s="41"/>
      <c r="B178" s="47"/>
      <c r="C178" s="315" t="s">
        <v>19</v>
      </c>
      <c r="D178" s="315" t="s">
        <v>696</v>
      </c>
      <c r="E178" s="20" t="s">
        <v>19</v>
      </c>
      <c r="F178" s="316">
        <v>-23.219999999999999</v>
      </c>
      <c r="G178" s="41"/>
      <c r="H178" s="47"/>
    </row>
    <row r="179" s="2" customFormat="1" ht="16.8" customHeight="1">
      <c r="A179" s="41"/>
      <c r="B179" s="47"/>
      <c r="C179" s="315" t="s">
        <v>19</v>
      </c>
      <c r="D179" s="315" t="s">
        <v>697</v>
      </c>
      <c r="E179" s="20" t="s">
        <v>19</v>
      </c>
      <c r="F179" s="316">
        <v>-10.408</v>
      </c>
      <c r="G179" s="41"/>
      <c r="H179" s="47"/>
    </row>
    <row r="180" s="2" customFormat="1" ht="16.8" customHeight="1">
      <c r="A180" s="41"/>
      <c r="B180" s="47"/>
      <c r="C180" s="315" t="s">
        <v>644</v>
      </c>
      <c r="D180" s="315" t="s">
        <v>221</v>
      </c>
      <c r="E180" s="20" t="s">
        <v>19</v>
      </c>
      <c r="F180" s="316">
        <v>303.012</v>
      </c>
      <c r="G180" s="41"/>
      <c r="H180" s="47"/>
    </row>
    <row r="181" s="2" customFormat="1" ht="16.8" customHeight="1">
      <c r="A181" s="41"/>
      <c r="B181" s="47"/>
      <c r="C181" s="317" t="s">
        <v>5525</v>
      </c>
      <c r="D181" s="41"/>
      <c r="E181" s="41"/>
      <c r="F181" s="41"/>
      <c r="G181" s="41"/>
      <c r="H181" s="47"/>
    </row>
    <row r="182" s="2" customFormat="1" ht="16.8" customHeight="1">
      <c r="A182" s="41"/>
      <c r="B182" s="47"/>
      <c r="C182" s="315" t="s">
        <v>691</v>
      </c>
      <c r="D182" s="315" t="s">
        <v>5538</v>
      </c>
      <c r="E182" s="20" t="s">
        <v>206</v>
      </c>
      <c r="F182" s="316">
        <v>303.012</v>
      </c>
      <c r="G182" s="41"/>
      <c r="H182" s="47"/>
    </row>
    <row r="183" s="2" customFormat="1" ht="16.8" customHeight="1">
      <c r="A183" s="41"/>
      <c r="B183" s="47"/>
      <c r="C183" s="315" t="s">
        <v>670</v>
      </c>
      <c r="D183" s="315" t="s">
        <v>5570</v>
      </c>
      <c r="E183" s="20" t="s">
        <v>206</v>
      </c>
      <c r="F183" s="316">
        <v>639.65200000000004</v>
      </c>
      <c r="G183" s="41"/>
      <c r="H183" s="47"/>
    </row>
    <row r="184" s="2" customFormat="1" ht="16.8" customHeight="1">
      <c r="A184" s="41"/>
      <c r="B184" s="47"/>
      <c r="C184" s="315" t="s">
        <v>675</v>
      </c>
      <c r="D184" s="315" t="s">
        <v>5571</v>
      </c>
      <c r="E184" s="20" t="s">
        <v>206</v>
      </c>
      <c r="F184" s="316">
        <v>43.680999999999997</v>
      </c>
      <c r="G184" s="41"/>
      <c r="H184" s="47"/>
    </row>
    <row r="185" s="2" customFormat="1" ht="16.8" customHeight="1">
      <c r="A185" s="41"/>
      <c r="B185" s="47"/>
      <c r="C185" s="315" t="s">
        <v>686</v>
      </c>
      <c r="D185" s="315" t="s">
        <v>5573</v>
      </c>
      <c r="E185" s="20" t="s">
        <v>214</v>
      </c>
      <c r="F185" s="316">
        <v>74.257999999999996</v>
      </c>
      <c r="G185" s="41"/>
      <c r="H185" s="47"/>
    </row>
    <row r="186" s="2" customFormat="1" ht="26.4" customHeight="1">
      <c r="A186" s="41"/>
      <c r="B186" s="47"/>
      <c r="C186" s="310" t="s">
        <v>5574</v>
      </c>
      <c r="D186" s="310" t="s">
        <v>86</v>
      </c>
      <c r="E186" s="41"/>
      <c r="F186" s="41"/>
      <c r="G186" s="41"/>
      <c r="H186" s="47"/>
    </row>
    <row r="187" s="2" customFormat="1" ht="16.8" customHeight="1">
      <c r="A187" s="41"/>
      <c r="B187" s="47"/>
      <c r="C187" s="311" t="s">
        <v>2549</v>
      </c>
      <c r="D187" s="312" t="s">
        <v>2550</v>
      </c>
      <c r="E187" s="313" t="s">
        <v>206</v>
      </c>
      <c r="F187" s="314">
        <v>4.6159999999999997</v>
      </c>
      <c r="G187" s="41"/>
      <c r="H187" s="47"/>
    </row>
    <row r="188" s="2" customFormat="1" ht="16.8" customHeight="1">
      <c r="A188" s="41"/>
      <c r="B188" s="47"/>
      <c r="C188" s="315" t="s">
        <v>2549</v>
      </c>
      <c r="D188" s="315" t="s">
        <v>2604</v>
      </c>
      <c r="E188" s="20" t="s">
        <v>19</v>
      </c>
      <c r="F188" s="316">
        <v>4.6159999999999997</v>
      </c>
      <c r="G188" s="41"/>
      <c r="H188" s="47"/>
    </row>
    <row r="189" s="2" customFormat="1" ht="16.8" customHeight="1">
      <c r="A189" s="41"/>
      <c r="B189" s="47"/>
      <c r="C189" s="317" t="s">
        <v>5525</v>
      </c>
      <c r="D189" s="41"/>
      <c r="E189" s="41"/>
      <c r="F189" s="41"/>
      <c r="G189" s="41"/>
      <c r="H189" s="47"/>
    </row>
    <row r="190" s="2" customFormat="1" ht="16.8" customHeight="1">
      <c r="A190" s="41"/>
      <c r="B190" s="47"/>
      <c r="C190" s="315" t="s">
        <v>2600</v>
      </c>
      <c r="D190" s="315" t="s">
        <v>5575</v>
      </c>
      <c r="E190" s="20" t="s">
        <v>206</v>
      </c>
      <c r="F190" s="316">
        <v>4.6159999999999997</v>
      </c>
      <c r="G190" s="41"/>
      <c r="H190" s="47"/>
    </row>
    <row r="191" s="2" customFormat="1" ht="16.8" customHeight="1">
      <c r="A191" s="41"/>
      <c r="B191" s="47"/>
      <c r="C191" s="315" t="s">
        <v>686</v>
      </c>
      <c r="D191" s="315" t="s">
        <v>5573</v>
      </c>
      <c r="E191" s="20" t="s">
        <v>214</v>
      </c>
      <c r="F191" s="316">
        <v>45.424999999999997</v>
      </c>
      <c r="G191" s="41"/>
      <c r="H191" s="47"/>
    </row>
    <row r="192" s="2" customFormat="1" ht="16.8" customHeight="1">
      <c r="A192" s="41"/>
      <c r="B192" s="47"/>
      <c r="C192" s="315" t="s">
        <v>2586</v>
      </c>
      <c r="D192" s="315" t="s">
        <v>5576</v>
      </c>
      <c r="E192" s="20" t="s">
        <v>206</v>
      </c>
      <c r="F192" s="316">
        <v>8.5960000000000001</v>
      </c>
      <c r="G192" s="41"/>
      <c r="H192" s="47"/>
    </row>
    <row r="193" s="2" customFormat="1" ht="16.8" customHeight="1">
      <c r="A193" s="41"/>
      <c r="B193" s="47"/>
      <c r="C193" s="311" t="s">
        <v>2552</v>
      </c>
      <c r="D193" s="312" t="s">
        <v>2553</v>
      </c>
      <c r="E193" s="313" t="s">
        <v>206</v>
      </c>
      <c r="F193" s="314">
        <v>20.620000000000001</v>
      </c>
      <c r="G193" s="41"/>
      <c r="H193" s="47"/>
    </row>
    <row r="194" s="2" customFormat="1" ht="16.8" customHeight="1">
      <c r="A194" s="41"/>
      <c r="B194" s="47"/>
      <c r="C194" s="315" t="s">
        <v>2552</v>
      </c>
      <c r="D194" s="315" t="s">
        <v>2595</v>
      </c>
      <c r="E194" s="20" t="s">
        <v>19</v>
      </c>
      <c r="F194" s="316">
        <v>20.620000000000001</v>
      </c>
      <c r="G194" s="41"/>
      <c r="H194" s="47"/>
    </row>
    <row r="195" s="2" customFormat="1" ht="16.8" customHeight="1">
      <c r="A195" s="41"/>
      <c r="B195" s="47"/>
      <c r="C195" s="317" t="s">
        <v>5525</v>
      </c>
      <c r="D195" s="41"/>
      <c r="E195" s="41"/>
      <c r="F195" s="41"/>
      <c r="G195" s="41"/>
      <c r="H195" s="47"/>
    </row>
    <row r="196" s="2" customFormat="1" ht="16.8" customHeight="1">
      <c r="A196" s="41"/>
      <c r="B196" s="47"/>
      <c r="C196" s="315" t="s">
        <v>2591</v>
      </c>
      <c r="D196" s="315" t="s">
        <v>5577</v>
      </c>
      <c r="E196" s="20" t="s">
        <v>206</v>
      </c>
      <c r="F196" s="316">
        <v>20.620000000000001</v>
      </c>
      <c r="G196" s="41"/>
      <c r="H196" s="47"/>
    </row>
    <row r="197" s="2" customFormat="1" ht="16.8" customHeight="1">
      <c r="A197" s="41"/>
      <c r="B197" s="47"/>
      <c r="C197" s="315" t="s">
        <v>686</v>
      </c>
      <c r="D197" s="315" t="s">
        <v>5573</v>
      </c>
      <c r="E197" s="20" t="s">
        <v>214</v>
      </c>
      <c r="F197" s="316">
        <v>45.424999999999997</v>
      </c>
      <c r="G197" s="41"/>
      <c r="H197" s="47"/>
    </row>
    <row r="198" s="2" customFormat="1" ht="16.8" customHeight="1">
      <c r="A198" s="41"/>
      <c r="B198" s="47"/>
      <c r="C198" s="315" t="s">
        <v>2586</v>
      </c>
      <c r="D198" s="315" t="s">
        <v>5576</v>
      </c>
      <c r="E198" s="20" t="s">
        <v>206</v>
      </c>
      <c r="F198" s="316">
        <v>8.5960000000000001</v>
      </c>
      <c r="G198" s="41"/>
      <c r="H198" s="47"/>
    </row>
    <row r="199" s="2" customFormat="1" ht="16.8" customHeight="1">
      <c r="A199" s="41"/>
      <c r="B199" s="47"/>
      <c r="C199" s="311" t="s">
        <v>2555</v>
      </c>
      <c r="D199" s="312" t="s">
        <v>2556</v>
      </c>
      <c r="E199" s="313" t="s">
        <v>206</v>
      </c>
      <c r="F199" s="314">
        <v>25.236000000000001</v>
      </c>
      <c r="G199" s="41"/>
      <c r="H199" s="47"/>
    </row>
    <row r="200" s="2" customFormat="1" ht="16.8" customHeight="1">
      <c r="A200" s="41"/>
      <c r="B200" s="47"/>
      <c r="C200" s="315" t="s">
        <v>2555</v>
      </c>
      <c r="D200" s="315" t="s">
        <v>2584</v>
      </c>
      <c r="E200" s="20" t="s">
        <v>19</v>
      </c>
      <c r="F200" s="316">
        <v>25.236000000000001</v>
      </c>
      <c r="G200" s="41"/>
      <c r="H200" s="47"/>
    </row>
    <row r="201" s="2" customFormat="1" ht="16.8" customHeight="1">
      <c r="A201" s="41"/>
      <c r="B201" s="47"/>
      <c r="C201" s="317" t="s">
        <v>5525</v>
      </c>
      <c r="D201" s="41"/>
      <c r="E201" s="41"/>
      <c r="F201" s="41"/>
      <c r="G201" s="41"/>
      <c r="H201" s="47"/>
    </row>
    <row r="202" s="2" customFormat="1" ht="16.8" customHeight="1">
      <c r="A202" s="41"/>
      <c r="B202" s="47"/>
      <c r="C202" s="315" t="s">
        <v>686</v>
      </c>
      <c r="D202" s="315" t="s">
        <v>5573</v>
      </c>
      <c r="E202" s="20" t="s">
        <v>214</v>
      </c>
      <c r="F202" s="316">
        <v>25.236000000000001</v>
      </c>
      <c r="G202" s="41"/>
      <c r="H202" s="47"/>
    </row>
    <row r="203" s="2" customFormat="1" ht="16.8" customHeight="1">
      <c r="A203" s="41"/>
      <c r="B203" s="47"/>
      <c r="C203" s="315" t="s">
        <v>675</v>
      </c>
      <c r="D203" s="315" t="s">
        <v>5571</v>
      </c>
      <c r="E203" s="20" t="s">
        <v>206</v>
      </c>
      <c r="F203" s="316">
        <v>25.236000000000001</v>
      </c>
      <c r="G203" s="41"/>
      <c r="H203" s="47"/>
    </row>
    <row r="204" s="2" customFormat="1" ht="16.8" customHeight="1">
      <c r="A204" s="41"/>
      <c r="B204" s="47"/>
      <c r="C204" s="311" t="s">
        <v>641</v>
      </c>
      <c r="D204" s="312" t="s">
        <v>2558</v>
      </c>
      <c r="E204" s="313" t="s">
        <v>206</v>
      </c>
      <c r="F204" s="314">
        <v>33.832000000000001</v>
      </c>
      <c r="G204" s="41"/>
      <c r="H204" s="47"/>
    </row>
    <row r="205" s="2" customFormat="1" ht="16.8" customHeight="1">
      <c r="A205" s="41"/>
      <c r="B205" s="47"/>
      <c r="C205" s="315" t="s">
        <v>641</v>
      </c>
      <c r="D205" s="315" t="s">
        <v>2573</v>
      </c>
      <c r="E205" s="20" t="s">
        <v>19</v>
      </c>
      <c r="F205" s="316">
        <v>33.832000000000001</v>
      </c>
      <c r="G205" s="41"/>
      <c r="H205" s="47"/>
    </row>
    <row r="206" s="2" customFormat="1" ht="16.8" customHeight="1">
      <c r="A206" s="41"/>
      <c r="B206" s="47"/>
      <c r="C206" s="317" t="s">
        <v>5525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15" t="s">
        <v>2569</v>
      </c>
      <c r="D207" s="315" t="s">
        <v>5578</v>
      </c>
      <c r="E207" s="20" t="s">
        <v>206</v>
      </c>
      <c r="F207" s="316">
        <v>33.832000000000001</v>
      </c>
      <c r="G207" s="41"/>
      <c r="H207" s="47"/>
    </row>
    <row r="208" s="2" customFormat="1" ht="16.8" customHeight="1">
      <c r="A208" s="41"/>
      <c r="B208" s="47"/>
      <c r="C208" s="315" t="s">
        <v>204</v>
      </c>
      <c r="D208" s="315" t="s">
        <v>5579</v>
      </c>
      <c r="E208" s="20" t="s">
        <v>206</v>
      </c>
      <c r="F208" s="316">
        <v>42.427999999999997</v>
      </c>
      <c r="G208" s="41"/>
      <c r="H208" s="47"/>
    </row>
    <row r="209" s="2" customFormat="1" ht="16.8" customHeight="1">
      <c r="A209" s="41"/>
      <c r="B209" s="47"/>
      <c r="C209" s="315" t="s">
        <v>2578</v>
      </c>
      <c r="D209" s="315" t="s">
        <v>5580</v>
      </c>
      <c r="E209" s="20" t="s">
        <v>206</v>
      </c>
      <c r="F209" s="316">
        <v>33.832000000000001</v>
      </c>
      <c r="G209" s="41"/>
      <c r="H209" s="47"/>
    </row>
    <row r="210" s="2" customFormat="1" ht="16.8" customHeight="1">
      <c r="A210" s="41"/>
      <c r="B210" s="47"/>
      <c r="C210" s="315" t="s">
        <v>2586</v>
      </c>
      <c r="D210" s="315" t="s">
        <v>5576</v>
      </c>
      <c r="E210" s="20" t="s">
        <v>206</v>
      </c>
      <c r="F210" s="316">
        <v>8.5960000000000001</v>
      </c>
      <c r="G210" s="41"/>
      <c r="H210" s="47"/>
    </row>
    <row r="211" s="2" customFormat="1" ht="16.8" customHeight="1">
      <c r="A211" s="41"/>
      <c r="B211" s="47"/>
      <c r="C211" s="311" t="s">
        <v>2560</v>
      </c>
      <c r="D211" s="312" t="s">
        <v>2561</v>
      </c>
      <c r="E211" s="313" t="s">
        <v>206</v>
      </c>
      <c r="F211" s="314">
        <v>8.5960000000000001</v>
      </c>
      <c r="G211" s="41"/>
      <c r="H211" s="47"/>
    </row>
    <row r="212" s="2" customFormat="1" ht="16.8" customHeight="1">
      <c r="A212" s="41"/>
      <c r="B212" s="47"/>
      <c r="C212" s="315" t="s">
        <v>2560</v>
      </c>
      <c r="D212" s="315" t="s">
        <v>2590</v>
      </c>
      <c r="E212" s="20" t="s">
        <v>19</v>
      </c>
      <c r="F212" s="316">
        <v>8.5960000000000001</v>
      </c>
      <c r="G212" s="41"/>
      <c r="H212" s="47"/>
    </row>
    <row r="213" s="2" customFormat="1" ht="16.8" customHeight="1">
      <c r="A213" s="41"/>
      <c r="B213" s="47"/>
      <c r="C213" s="317" t="s">
        <v>5525</v>
      </c>
      <c r="D213" s="41"/>
      <c r="E213" s="41"/>
      <c r="F213" s="41"/>
      <c r="G213" s="41"/>
      <c r="H213" s="47"/>
    </row>
    <row r="214" s="2" customFormat="1" ht="16.8" customHeight="1">
      <c r="A214" s="41"/>
      <c r="B214" s="47"/>
      <c r="C214" s="315" t="s">
        <v>2586</v>
      </c>
      <c r="D214" s="315" t="s">
        <v>5576</v>
      </c>
      <c r="E214" s="20" t="s">
        <v>206</v>
      </c>
      <c r="F214" s="316">
        <v>8.5960000000000001</v>
      </c>
      <c r="G214" s="41"/>
      <c r="H214" s="47"/>
    </row>
    <row r="215" s="2" customFormat="1" ht="16.8" customHeight="1">
      <c r="A215" s="41"/>
      <c r="B215" s="47"/>
      <c r="C215" s="315" t="s">
        <v>204</v>
      </c>
      <c r="D215" s="315" t="s">
        <v>5579</v>
      </c>
      <c r="E215" s="20" t="s">
        <v>206</v>
      </c>
      <c r="F215" s="316">
        <v>42.427999999999997</v>
      </c>
      <c r="G215" s="41"/>
      <c r="H215" s="47"/>
    </row>
    <row r="216" s="2" customFormat="1" ht="26.4" customHeight="1">
      <c r="A216" s="41"/>
      <c r="B216" s="47"/>
      <c r="C216" s="310" t="s">
        <v>88</v>
      </c>
      <c r="D216" s="310" t="s">
        <v>100</v>
      </c>
      <c r="E216" s="41"/>
      <c r="F216" s="41"/>
      <c r="G216" s="41"/>
      <c r="H216" s="47"/>
    </row>
    <row r="217" s="2" customFormat="1" ht="16.8" customHeight="1">
      <c r="A217" s="41"/>
      <c r="B217" s="47"/>
      <c r="C217" s="311" t="s">
        <v>2549</v>
      </c>
      <c r="D217" s="312" t="s">
        <v>2550</v>
      </c>
      <c r="E217" s="313" t="s">
        <v>206</v>
      </c>
      <c r="F217" s="314">
        <v>4.4000000000000004</v>
      </c>
      <c r="G217" s="41"/>
      <c r="H217" s="47"/>
    </row>
    <row r="218" s="2" customFormat="1" ht="16.8" customHeight="1">
      <c r="A218" s="41"/>
      <c r="B218" s="47"/>
      <c r="C218" s="315" t="s">
        <v>2549</v>
      </c>
      <c r="D218" s="315" t="s">
        <v>4053</v>
      </c>
      <c r="E218" s="20" t="s">
        <v>19</v>
      </c>
      <c r="F218" s="316">
        <v>4.4000000000000004</v>
      </c>
      <c r="G218" s="41"/>
      <c r="H218" s="47"/>
    </row>
    <row r="219" s="2" customFormat="1" ht="16.8" customHeight="1">
      <c r="A219" s="41"/>
      <c r="B219" s="47"/>
      <c r="C219" s="317" t="s">
        <v>5525</v>
      </c>
      <c r="D219" s="41"/>
      <c r="E219" s="41"/>
      <c r="F219" s="41"/>
      <c r="G219" s="41"/>
      <c r="H219" s="47"/>
    </row>
    <row r="220" s="2" customFormat="1" ht="16.8" customHeight="1">
      <c r="A220" s="41"/>
      <c r="B220" s="47"/>
      <c r="C220" s="315" t="s">
        <v>2600</v>
      </c>
      <c r="D220" s="315" t="s">
        <v>5575</v>
      </c>
      <c r="E220" s="20" t="s">
        <v>206</v>
      </c>
      <c r="F220" s="316">
        <v>4.4000000000000004</v>
      </c>
      <c r="G220" s="41"/>
      <c r="H220" s="47"/>
    </row>
    <row r="221" s="2" customFormat="1" ht="16.8" customHeight="1">
      <c r="A221" s="41"/>
      <c r="B221" s="47"/>
      <c r="C221" s="315" t="s">
        <v>2586</v>
      </c>
      <c r="D221" s="315" t="s">
        <v>5576</v>
      </c>
      <c r="E221" s="20" t="s">
        <v>206</v>
      </c>
      <c r="F221" s="316">
        <v>26.379999999999999</v>
      </c>
      <c r="G221" s="41"/>
      <c r="H221" s="47"/>
    </row>
    <row r="222" s="2" customFormat="1" ht="16.8" customHeight="1">
      <c r="A222" s="41"/>
      <c r="B222" s="47"/>
      <c r="C222" s="311" t="s">
        <v>4054</v>
      </c>
      <c r="D222" s="312" t="s">
        <v>4055</v>
      </c>
      <c r="E222" s="313" t="s">
        <v>206</v>
      </c>
      <c r="F222" s="314">
        <v>27.399999999999999</v>
      </c>
      <c r="G222" s="41"/>
      <c r="H222" s="47"/>
    </row>
    <row r="223" s="2" customFormat="1" ht="16.8" customHeight="1">
      <c r="A223" s="41"/>
      <c r="B223" s="47"/>
      <c r="C223" s="315" t="s">
        <v>4054</v>
      </c>
      <c r="D223" s="315" t="s">
        <v>4056</v>
      </c>
      <c r="E223" s="20" t="s">
        <v>19</v>
      </c>
      <c r="F223" s="316">
        <v>27.399999999999999</v>
      </c>
      <c r="G223" s="41"/>
      <c r="H223" s="47"/>
    </row>
    <row r="224" s="2" customFormat="1" ht="16.8" customHeight="1">
      <c r="A224" s="41"/>
      <c r="B224" s="47"/>
      <c r="C224" s="317" t="s">
        <v>5525</v>
      </c>
      <c r="D224" s="41"/>
      <c r="E224" s="41"/>
      <c r="F224" s="41"/>
      <c r="G224" s="41"/>
      <c r="H224" s="47"/>
    </row>
    <row r="225" s="2" customFormat="1" ht="16.8" customHeight="1">
      <c r="A225" s="41"/>
      <c r="B225" s="47"/>
      <c r="C225" s="315" t="s">
        <v>2591</v>
      </c>
      <c r="D225" s="315" t="s">
        <v>5577</v>
      </c>
      <c r="E225" s="20" t="s">
        <v>206</v>
      </c>
      <c r="F225" s="316">
        <v>27.399999999999999</v>
      </c>
      <c r="G225" s="41"/>
      <c r="H225" s="47"/>
    </row>
    <row r="226" s="2" customFormat="1" ht="16.8" customHeight="1">
      <c r="A226" s="41"/>
      <c r="B226" s="47"/>
      <c r="C226" s="315" t="s">
        <v>2586</v>
      </c>
      <c r="D226" s="315" t="s">
        <v>5576</v>
      </c>
      <c r="E226" s="20" t="s">
        <v>206</v>
      </c>
      <c r="F226" s="316">
        <v>26.379999999999999</v>
      </c>
      <c r="G226" s="41"/>
      <c r="H226" s="47"/>
    </row>
    <row r="227" s="2" customFormat="1" ht="16.8" customHeight="1">
      <c r="A227" s="41"/>
      <c r="B227" s="47"/>
      <c r="C227" s="311" t="s">
        <v>4057</v>
      </c>
      <c r="D227" s="312" t="s">
        <v>4058</v>
      </c>
      <c r="E227" s="313" t="s">
        <v>206</v>
      </c>
      <c r="F227" s="314">
        <v>34.799999999999997</v>
      </c>
      <c r="G227" s="41"/>
      <c r="H227" s="47"/>
    </row>
    <row r="228" s="2" customFormat="1" ht="16.8" customHeight="1">
      <c r="A228" s="41"/>
      <c r="B228" s="47"/>
      <c r="C228" s="315" t="s">
        <v>4057</v>
      </c>
      <c r="D228" s="315" t="s">
        <v>4106</v>
      </c>
      <c r="E228" s="20" t="s">
        <v>19</v>
      </c>
      <c r="F228" s="316">
        <v>34.799999999999997</v>
      </c>
      <c r="G228" s="41"/>
      <c r="H228" s="47"/>
    </row>
    <row r="229" s="2" customFormat="1" ht="16.8" customHeight="1">
      <c r="A229" s="41"/>
      <c r="B229" s="47"/>
      <c r="C229" s="317" t="s">
        <v>5525</v>
      </c>
      <c r="D229" s="41"/>
      <c r="E229" s="41"/>
      <c r="F229" s="41"/>
      <c r="G229" s="41"/>
      <c r="H229" s="47"/>
    </row>
    <row r="230" s="2" customFormat="1" ht="16.8" customHeight="1">
      <c r="A230" s="41"/>
      <c r="B230" s="47"/>
      <c r="C230" s="315" t="s">
        <v>686</v>
      </c>
      <c r="D230" s="315" t="s">
        <v>5573</v>
      </c>
      <c r="E230" s="20" t="s">
        <v>214</v>
      </c>
      <c r="F230" s="316">
        <v>34.799999999999997</v>
      </c>
      <c r="G230" s="41"/>
      <c r="H230" s="47"/>
    </row>
    <row r="231" s="2" customFormat="1" ht="16.8" customHeight="1">
      <c r="A231" s="41"/>
      <c r="B231" s="47"/>
      <c r="C231" s="315" t="s">
        <v>675</v>
      </c>
      <c r="D231" s="315" t="s">
        <v>5571</v>
      </c>
      <c r="E231" s="20" t="s">
        <v>206</v>
      </c>
      <c r="F231" s="316">
        <v>34.799999999999997</v>
      </c>
      <c r="G231" s="41"/>
      <c r="H231" s="47"/>
    </row>
    <row r="232" s="2" customFormat="1" ht="16.8" customHeight="1">
      <c r="A232" s="41"/>
      <c r="B232" s="47"/>
      <c r="C232" s="311" t="s">
        <v>641</v>
      </c>
      <c r="D232" s="312" t="s">
        <v>642</v>
      </c>
      <c r="E232" s="313" t="s">
        <v>206</v>
      </c>
      <c r="F232" s="314">
        <v>61.18</v>
      </c>
      <c r="G232" s="41"/>
      <c r="H232" s="47"/>
    </row>
    <row r="233" s="2" customFormat="1" ht="16.8" customHeight="1">
      <c r="A233" s="41"/>
      <c r="B233" s="47"/>
      <c r="C233" s="315" t="s">
        <v>641</v>
      </c>
      <c r="D233" s="315" t="s">
        <v>4090</v>
      </c>
      <c r="E233" s="20" t="s">
        <v>19</v>
      </c>
      <c r="F233" s="316">
        <v>61.18</v>
      </c>
      <c r="G233" s="41"/>
      <c r="H233" s="47"/>
    </row>
    <row r="234" s="2" customFormat="1" ht="16.8" customHeight="1">
      <c r="A234" s="41"/>
      <c r="B234" s="47"/>
      <c r="C234" s="317" t="s">
        <v>5525</v>
      </c>
      <c r="D234" s="41"/>
      <c r="E234" s="41"/>
      <c r="F234" s="41"/>
      <c r="G234" s="41"/>
      <c r="H234" s="47"/>
    </row>
    <row r="235" s="2" customFormat="1" ht="16.8" customHeight="1">
      <c r="A235" s="41"/>
      <c r="B235" s="47"/>
      <c r="C235" s="315" t="s">
        <v>4086</v>
      </c>
      <c r="D235" s="315" t="s">
        <v>5581</v>
      </c>
      <c r="E235" s="20" t="s">
        <v>206</v>
      </c>
      <c r="F235" s="316">
        <v>61.18</v>
      </c>
      <c r="G235" s="41"/>
      <c r="H235" s="47"/>
    </row>
    <row r="236" s="2" customFormat="1" ht="16.8" customHeight="1">
      <c r="A236" s="41"/>
      <c r="B236" s="47"/>
      <c r="C236" s="315" t="s">
        <v>670</v>
      </c>
      <c r="D236" s="315" t="s">
        <v>5570</v>
      </c>
      <c r="E236" s="20" t="s">
        <v>206</v>
      </c>
      <c r="F236" s="316">
        <v>61.18</v>
      </c>
      <c r="G236" s="41"/>
      <c r="H236" s="47"/>
    </row>
    <row r="237" s="2" customFormat="1" ht="16.8" customHeight="1">
      <c r="A237" s="41"/>
      <c r="B237" s="47"/>
      <c r="C237" s="315" t="s">
        <v>2578</v>
      </c>
      <c r="D237" s="315" t="s">
        <v>5580</v>
      </c>
      <c r="E237" s="20" t="s">
        <v>206</v>
      </c>
      <c r="F237" s="316">
        <v>61.18</v>
      </c>
      <c r="G237" s="41"/>
      <c r="H237" s="47"/>
    </row>
    <row r="238" s="2" customFormat="1" ht="16.8" customHeight="1">
      <c r="A238" s="41"/>
      <c r="B238" s="47"/>
      <c r="C238" s="315" t="s">
        <v>686</v>
      </c>
      <c r="D238" s="315" t="s">
        <v>5573</v>
      </c>
      <c r="E238" s="20" t="s">
        <v>214</v>
      </c>
      <c r="F238" s="316">
        <v>62.640000000000001</v>
      </c>
      <c r="G238" s="41"/>
      <c r="H238" s="47"/>
    </row>
    <row r="239" s="2" customFormat="1" ht="16.8" customHeight="1">
      <c r="A239" s="41"/>
      <c r="B239" s="47"/>
      <c r="C239" s="315" t="s">
        <v>2586</v>
      </c>
      <c r="D239" s="315" t="s">
        <v>5576</v>
      </c>
      <c r="E239" s="20" t="s">
        <v>206</v>
      </c>
      <c r="F239" s="316">
        <v>26.379999999999999</v>
      </c>
      <c r="G239" s="41"/>
      <c r="H239" s="47"/>
    </row>
    <row r="240" s="2" customFormat="1" ht="16.8" customHeight="1">
      <c r="A240" s="41"/>
      <c r="B240" s="47"/>
      <c r="C240" s="311" t="s">
        <v>2560</v>
      </c>
      <c r="D240" s="312" t="s">
        <v>4061</v>
      </c>
      <c r="E240" s="313" t="s">
        <v>206</v>
      </c>
      <c r="F240" s="314">
        <v>26.379999999999999</v>
      </c>
      <c r="G240" s="41"/>
      <c r="H240" s="47"/>
    </row>
    <row r="241" s="2" customFormat="1" ht="16.8" customHeight="1">
      <c r="A241" s="41"/>
      <c r="B241" s="47"/>
      <c r="C241" s="315" t="s">
        <v>2560</v>
      </c>
      <c r="D241" s="315" t="s">
        <v>4109</v>
      </c>
      <c r="E241" s="20" t="s">
        <v>19</v>
      </c>
      <c r="F241" s="316">
        <v>26.379999999999999</v>
      </c>
      <c r="G241" s="41"/>
      <c r="H241" s="47"/>
    </row>
    <row r="242" s="2" customFormat="1" ht="16.8" customHeight="1">
      <c r="A242" s="41"/>
      <c r="B242" s="47"/>
      <c r="C242" s="317" t="s">
        <v>5525</v>
      </c>
      <c r="D242" s="41"/>
      <c r="E242" s="41"/>
      <c r="F242" s="41"/>
      <c r="G242" s="41"/>
      <c r="H242" s="47"/>
    </row>
    <row r="243" s="2" customFormat="1" ht="16.8" customHeight="1">
      <c r="A243" s="41"/>
      <c r="B243" s="47"/>
      <c r="C243" s="315" t="s">
        <v>2586</v>
      </c>
      <c r="D243" s="315" t="s">
        <v>5576</v>
      </c>
      <c r="E243" s="20" t="s">
        <v>206</v>
      </c>
      <c r="F243" s="316">
        <v>26.379999999999999</v>
      </c>
      <c r="G243" s="41"/>
      <c r="H243" s="47"/>
    </row>
    <row r="244" s="2" customFormat="1" ht="16.8" customHeight="1">
      <c r="A244" s="41"/>
      <c r="B244" s="47"/>
      <c r="C244" s="315" t="s">
        <v>686</v>
      </c>
      <c r="D244" s="315" t="s">
        <v>5573</v>
      </c>
      <c r="E244" s="20" t="s">
        <v>214</v>
      </c>
      <c r="F244" s="316">
        <v>62.640000000000001</v>
      </c>
      <c r="G244" s="41"/>
      <c r="H244" s="47"/>
    </row>
    <row r="245" s="2" customFormat="1" ht="26.4" customHeight="1">
      <c r="A245" s="41"/>
      <c r="B245" s="47"/>
      <c r="C245" s="310" t="s">
        <v>91</v>
      </c>
      <c r="D245" s="310" t="s">
        <v>102</v>
      </c>
      <c r="E245" s="41"/>
      <c r="F245" s="41"/>
      <c r="G245" s="41"/>
      <c r="H245" s="47"/>
    </row>
    <row r="246" s="2" customFormat="1" ht="16.8" customHeight="1">
      <c r="A246" s="41"/>
      <c r="B246" s="47"/>
      <c r="C246" s="311" t="s">
        <v>2549</v>
      </c>
      <c r="D246" s="312" t="s">
        <v>2550</v>
      </c>
      <c r="E246" s="313" t="s">
        <v>206</v>
      </c>
      <c r="F246" s="314">
        <v>5.9640000000000004</v>
      </c>
      <c r="G246" s="41"/>
      <c r="H246" s="47"/>
    </row>
    <row r="247" s="2" customFormat="1" ht="16.8" customHeight="1">
      <c r="A247" s="41"/>
      <c r="B247" s="47"/>
      <c r="C247" s="315" t="s">
        <v>2549</v>
      </c>
      <c r="D247" s="315" t="s">
        <v>4304</v>
      </c>
      <c r="E247" s="20" t="s">
        <v>19</v>
      </c>
      <c r="F247" s="316">
        <v>5.9640000000000004</v>
      </c>
      <c r="G247" s="41"/>
      <c r="H247" s="47"/>
    </row>
    <row r="248" s="2" customFormat="1" ht="16.8" customHeight="1">
      <c r="A248" s="41"/>
      <c r="B248" s="47"/>
      <c r="C248" s="317" t="s">
        <v>5525</v>
      </c>
      <c r="D248" s="41"/>
      <c r="E248" s="41"/>
      <c r="F248" s="41"/>
      <c r="G248" s="41"/>
      <c r="H248" s="47"/>
    </row>
    <row r="249" s="2" customFormat="1" ht="16.8" customHeight="1">
      <c r="A249" s="41"/>
      <c r="B249" s="47"/>
      <c r="C249" s="315" t="s">
        <v>2600</v>
      </c>
      <c r="D249" s="315" t="s">
        <v>5575</v>
      </c>
      <c r="E249" s="20" t="s">
        <v>206</v>
      </c>
      <c r="F249" s="316">
        <v>5.9640000000000004</v>
      </c>
      <c r="G249" s="41"/>
      <c r="H249" s="47"/>
    </row>
    <row r="250" s="2" customFormat="1" ht="16.8" customHeight="1">
      <c r="A250" s="41"/>
      <c r="B250" s="47"/>
      <c r="C250" s="315" t="s">
        <v>2586</v>
      </c>
      <c r="D250" s="315" t="s">
        <v>5576</v>
      </c>
      <c r="E250" s="20" t="s">
        <v>206</v>
      </c>
      <c r="F250" s="316">
        <v>86.436000000000007</v>
      </c>
      <c r="G250" s="41"/>
      <c r="H250" s="47"/>
    </row>
    <row r="251" s="2" customFormat="1" ht="16.8" customHeight="1">
      <c r="A251" s="41"/>
      <c r="B251" s="47"/>
      <c r="C251" s="311" t="s">
        <v>605</v>
      </c>
      <c r="D251" s="312" t="s">
        <v>4265</v>
      </c>
      <c r="E251" s="313" t="s">
        <v>206</v>
      </c>
      <c r="F251" s="314">
        <v>47.100000000000001</v>
      </c>
      <c r="G251" s="41"/>
      <c r="H251" s="47"/>
    </row>
    <row r="252" s="2" customFormat="1" ht="16.8" customHeight="1">
      <c r="A252" s="41"/>
      <c r="B252" s="47"/>
      <c r="C252" s="315" t="s">
        <v>605</v>
      </c>
      <c r="D252" s="315" t="s">
        <v>4300</v>
      </c>
      <c r="E252" s="20" t="s">
        <v>19</v>
      </c>
      <c r="F252" s="316">
        <v>47.100000000000001</v>
      </c>
      <c r="G252" s="41"/>
      <c r="H252" s="47"/>
    </row>
    <row r="253" s="2" customFormat="1" ht="16.8" customHeight="1">
      <c r="A253" s="41"/>
      <c r="B253" s="47"/>
      <c r="C253" s="317" t="s">
        <v>5525</v>
      </c>
      <c r="D253" s="41"/>
      <c r="E253" s="41"/>
      <c r="F253" s="41"/>
      <c r="G253" s="41"/>
      <c r="H253" s="47"/>
    </row>
    <row r="254" s="2" customFormat="1" ht="16.8" customHeight="1">
      <c r="A254" s="41"/>
      <c r="B254" s="47"/>
      <c r="C254" s="315" t="s">
        <v>2591</v>
      </c>
      <c r="D254" s="315" t="s">
        <v>5577</v>
      </c>
      <c r="E254" s="20" t="s">
        <v>206</v>
      </c>
      <c r="F254" s="316">
        <v>47.100000000000001</v>
      </c>
      <c r="G254" s="41"/>
      <c r="H254" s="47"/>
    </row>
    <row r="255" s="2" customFormat="1" ht="16.8" customHeight="1">
      <c r="A255" s="41"/>
      <c r="B255" s="47"/>
      <c r="C255" s="315" t="s">
        <v>2586</v>
      </c>
      <c r="D255" s="315" t="s">
        <v>5576</v>
      </c>
      <c r="E255" s="20" t="s">
        <v>206</v>
      </c>
      <c r="F255" s="316">
        <v>86.436000000000007</v>
      </c>
      <c r="G255" s="41"/>
      <c r="H255" s="47"/>
    </row>
    <row r="256" s="2" customFormat="1" ht="16.8" customHeight="1">
      <c r="A256" s="41"/>
      <c r="B256" s="47"/>
      <c r="C256" s="311" t="s">
        <v>4057</v>
      </c>
      <c r="D256" s="312" t="s">
        <v>4058</v>
      </c>
      <c r="E256" s="313" t="s">
        <v>206</v>
      </c>
      <c r="F256" s="314">
        <v>59.264000000000003</v>
      </c>
      <c r="G256" s="41"/>
      <c r="H256" s="47"/>
    </row>
    <row r="257" s="2" customFormat="1" ht="16.8" customHeight="1">
      <c r="A257" s="41"/>
      <c r="B257" s="47"/>
      <c r="C257" s="315" t="s">
        <v>4057</v>
      </c>
      <c r="D257" s="315" t="s">
        <v>4106</v>
      </c>
      <c r="E257" s="20" t="s">
        <v>19</v>
      </c>
      <c r="F257" s="316">
        <v>59.264000000000003</v>
      </c>
      <c r="G257" s="41"/>
      <c r="H257" s="47"/>
    </row>
    <row r="258" s="2" customFormat="1" ht="16.8" customHeight="1">
      <c r="A258" s="41"/>
      <c r="B258" s="47"/>
      <c r="C258" s="317" t="s">
        <v>5525</v>
      </c>
      <c r="D258" s="41"/>
      <c r="E258" s="41"/>
      <c r="F258" s="41"/>
      <c r="G258" s="41"/>
      <c r="H258" s="47"/>
    </row>
    <row r="259" s="2" customFormat="1" ht="16.8" customHeight="1">
      <c r="A259" s="41"/>
      <c r="B259" s="47"/>
      <c r="C259" s="315" t="s">
        <v>686</v>
      </c>
      <c r="D259" s="315" t="s">
        <v>5573</v>
      </c>
      <c r="E259" s="20" t="s">
        <v>214</v>
      </c>
      <c r="F259" s="316">
        <v>59.264000000000003</v>
      </c>
      <c r="G259" s="41"/>
      <c r="H259" s="47"/>
    </row>
    <row r="260" s="2" customFormat="1" ht="16.8" customHeight="1">
      <c r="A260" s="41"/>
      <c r="B260" s="47"/>
      <c r="C260" s="315" t="s">
        <v>675</v>
      </c>
      <c r="D260" s="315" t="s">
        <v>5571</v>
      </c>
      <c r="E260" s="20" t="s">
        <v>206</v>
      </c>
      <c r="F260" s="316">
        <v>59.264000000000003</v>
      </c>
      <c r="G260" s="41"/>
      <c r="H260" s="47"/>
    </row>
    <row r="261" s="2" customFormat="1" ht="16.8" customHeight="1">
      <c r="A261" s="41"/>
      <c r="B261" s="47"/>
      <c r="C261" s="311" t="s">
        <v>641</v>
      </c>
      <c r="D261" s="312" t="s">
        <v>642</v>
      </c>
      <c r="E261" s="313" t="s">
        <v>206</v>
      </c>
      <c r="F261" s="314">
        <v>145.69999999999999</v>
      </c>
      <c r="G261" s="41"/>
      <c r="H261" s="47"/>
    </row>
    <row r="262" s="2" customFormat="1" ht="16.8" customHeight="1">
      <c r="A262" s="41"/>
      <c r="B262" s="47"/>
      <c r="C262" s="315" t="s">
        <v>641</v>
      </c>
      <c r="D262" s="315" t="s">
        <v>4268</v>
      </c>
      <c r="E262" s="20" t="s">
        <v>19</v>
      </c>
      <c r="F262" s="316">
        <v>145.69999999999999</v>
      </c>
      <c r="G262" s="41"/>
      <c r="H262" s="47"/>
    </row>
    <row r="263" s="2" customFormat="1" ht="16.8" customHeight="1">
      <c r="A263" s="41"/>
      <c r="B263" s="47"/>
      <c r="C263" s="317" t="s">
        <v>5525</v>
      </c>
      <c r="D263" s="41"/>
      <c r="E263" s="41"/>
      <c r="F263" s="41"/>
      <c r="G263" s="41"/>
      <c r="H263" s="47"/>
    </row>
    <row r="264" s="2" customFormat="1" ht="16.8" customHeight="1">
      <c r="A264" s="41"/>
      <c r="B264" s="47"/>
      <c r="C264" s="315" t="s">
        <v>663</v>
      </c>
      <c r="D264" s="315" t="s">
        <v>5537</v>
      </c>
      <c r="E264" s="20" t="s">
        <v>206</v>
      </c>
      <c r="F264" s="316">
        <v>87.420000000000002</v>
      </c>
      <c r="G264" s="41"/>
      <c r="H264" s="47"/>
    </row>
    <row r="265" s="2" customFormat="1" ht="16.8" customHeight="1">
      <c r="A265" s="41"/>
      <c r="B265" s="47"/>
      <c r="C265" s="315" t="s">
        <v>4282</v>
      </c>
      <c r="D265" s="315" t="s">
        <v>5582</v>
      </c>
      <c r="E265" s="20" t="s">
        <v>206</v>
      </c>
      <c r="F265" s="316">
        <v>58.280000000000001</v>
      </c>
      <c r="G265" s="41"/>
      <c r="H265" s="47"/>
    </row>
    <row r="266" s="2" customFormat="1" ht="16.8" customHeight="1">
      <c r="A266" s="41"/>
      <c r="B266" s="47"/>
      <c r="C266" s="315" t="s">
        <v>204</v>
      </c>
      <c r="D266" s="315" t="s">
        <v>5579</v>
      </c>
      <c r="E266" s="20" t="s">
        <v>206</v>
      </c>
      <c r="F266" s="316">
        <v>145.69999999999999</v>
      </c>
      <c r="G266" s="41"/>
      <c r="H266" s="47"/>
    </row>
    <row r="267" s="2" customFormat="1" ht="16.8" customHeight="1">
      <c r="A267" s="41"/>
      <c r="B267" s="47"/>
      <c r="C267" s="315" t="s">
        <v>2578</v>
      </c>
      <c r="D267" s="315" t="s">
        <v>5580</v>
      </c>
      <c r="E267" s="20" t="s">
        <v>206</v>
      </c>
      <c r="F267" s="316">
        <v>145.69999999999999</v>
      </c>
      <c r="G267" s="41"/>
      <c r="H267" s="47"/>
    </row>
    <row r="268" s="2" customFormat="1" ht="16.8" customHeight="1">
      <c r="A268" s="41"/>
      <c r="B268" s="47"/>
      <c r="C268" s="315" t="s">
        <v>686</v>
      </c>
      <c r="D268" s="315" t="s">
        <v>5573</v>
      </c>
      <c r="E268" s="20" t="s">
        <v>214</v>
      </c>
      <c r="F268" s="316">
        <v>106.675</v>
      </c>
      <c r="G268" s="41"/>
      <c r="H268" s="47"/>
    </row>
    <row r="269" s="2" customFormat="1" ht="16.8" customHeight="1">
      <c r="A269" s="41"/>
      <c r="B269" s="47"/>
      <c r="C269" s="315" t="s">
        <v>2586</v>
      </c>
      <c r="D269" s="315" t="s">
        <v>5576</v>
      </c>
      <c r="E269" s="20" t="s">
        <v>206</v>
      </c>
      <c r="F269" s="316">
        <v>86.436000000000007</v>
      </c>
      <c r="G269" s="41"/>
      <c r="H269" s="47"/>
    </row>
    <row r="270" s="2" customFormat="1" ht="16.8" customHeight="1">
      <c r="A270" s="41"/>
      <c r="B270" s="47"/>
      <c r="C270" s="311" t="s">
        <v>2560</v>
      </c>
      <c r="D270" s="312" t="s">
        <v>645</v>
      </c>
      <c r="E270" s="313" t="s">
        <v>206</v>
      </c>
      <c r="F270" s="314">
        <v>86.436000000000007</v>
      </c>
      <c r="G270" s="41"/>
      <c r="H270" s="47"/>
    </row>
    <row r="271" s="2" customFormat="1" ht="16.8" customHeight="1">
      <c r="A271" s="41"/>
      <c r="B271" s="47"/>
      <c r="C271" s="315" t="s">
        <v>2560</v>
      </c>
      <c r="D271" s="315" t="s">
        <v>4298</v>
      </c>
      <c r="E271" s="20" t="s">
        <v>19</v>
      </c>
      <c r="F271" s="316">
        <v>86.436000000000007</v>
      </c>
      <c r="G271" s="41"/>
      <c r="H271" s="47"/>
    </row>
    <row r="272" s="2" customFormat="1" ht="16.8" customHeight="1">
      <c r="A272" s="41"/>
      <c r="B272" s="47"/>
      <c r="C272" s="317" t="s">
        <v>5525</v>
      </c>
      <c r="D272" s="41"/>
      <c r="E272" s="41"/>
      <c r="F272" s="41"/>
      <c r="G272" s="41"/>
      <c r="H272" s="47"/>
    </row>
    <row r="273" s="2" customFormat="1" ht="16.8" customHeight="1">
      <c r="A273" s="41"/>
      <c r="B273" s="47"/>
      <c r="C273" s="315" t="s">
        <v>2586</v>
      </c>
      <c r="D273" s="315" t="s">
        <v>5576</v>
      </c>
      <c r="E273" s="20" t="s">
        <v>206</v>
      </c>
      <c r="F273" s="316">
        <v>86.436000000000007</v>
      </c>
      <c r="G273" s="41"/>
      <c r="H273" s="47"/>
    </row>
    <row r="274" s="2" customFormat="1" ht="16.8" customHeight="1">
      <c r="A274" s="41"/>
      <c r="B274" s="47"/>
      <c r="C274" s="315" t="s">
        <v>686</v>
      </c>
      <c r="D274" s="315" t="s">
        <v>5573</v>
      </c>
      <c r="E274" s="20" t="s">
        <v>214</v>
      </c>
      <c r="F274" s="316">
        <v>106.675</v>
      </c>
      <c r="G274" s="41"/>
      <c r="H274" s="47"/>
    </row>
    <row r="275" s="2" customFormat="1" ht="26.4" customHeight="1">
      <c r="A275" s="41"/>
      <c r="B275" s="47"/>
      <c r="C275" s="310" t="s">
        <v>94</v>
      </c>
      <c r="D275" s="310" t="s">
        <v>104</v>
      </c>
      <c r="E275" s="41"/>
      <c r="F275" s="41"/>
      <c r="G275" s="41"/>
      <c r="H275" s="47"/>
    </row>
    <row r="276" s="2" customFormat="1" ht="16.8" customHeight="1">
      <c r="A276" s="41"/>
      <c r="B276" s="47"/>
      <c r="C276" s="311" t="s">
        <v>2549</v>
      </c>
      <c r="D276" s="312" t="s">
        <v>2550</v>
      </c>
      <c r="E276" s="313" t="s">
        <v>206</v>
      </c>
      <c r="F276" s="314">
        <v>23.038</v>
      </c>
      <c r="G276" s="41"/>
      <c r="H276" s="47"/>
    </row>
    <row r="277" s="2" customFormat="1" ht="16.8" customHeight="1">
      <c r="A277" s="41"/>
      <c r="B277" s="47"/>
      <c r="C277" s="315" t="s">
        <v>2549</v>
      </c>
      <c r="D277" s="315" t="s">
        <v>4434</v>
      </c>
      <c r="E277" s="20" t="s">
        <v>19</v>
      </c>
      <c r="F277" s="316">
        <v>23.038</v>
      </c>
      <c r="G277" s="41"/>
      <c r="H277" s="47"/>
    </row>
    <row r="278" s="2" customFormat="1" ht="16.8" customHeight="1">
      <c r="A278" s="41"/>
      <c r="B278" s="47"/>
      <c r="C278" s="317" t="s">
        <v>5525</v>
      </c>
      <c r="D278" s="41"/>
      <c r="E278" s="41"/>
      <c r="F278" s="41"/>
      <c r="G278" s="41"/>
      <c r="H278" s="47"/>
    </row>
    <row r="279" s="2" customFormat="1" ht="16.8" customHeight="1">
      <c r="A279" s="41"/>
      <c r="B279" s="47"/>
      <c r="C279" s="315" t="s">
        <v>2600</v>
      </c>
      <c r="D279" s="315" t="s">
        <v>5575</v>
      </c>
      <c r="E279" s="20" t="s">
        <v>206</v>
      </c>
      <c r="F279" s="316">
        <v>23.038</v>
      </c>
      <c r="G279" s="41"/>
      <c r="H279" s="47"/>
    </row>
    <row r="280" s="2" customFormat="1" ht="16.8" customHeight="1">
      <c r="A280" s="41"/>
      <c r="B280" s="47"/>
      <c r="C280" s="315" t="s">
        <v>2586</v>
      </c>
      <c r="D280" s="315" t="s">
        <v>5576</v>
      </c>
      <c r="E280" s="20" t="s">
        <v>206</v>
      </c>
      <c r="F280" s="316">
        <v>497.71199999999999</v>
      </c>
      <c r="G280" s="41"/>
      <c r="H280" s="47"/>
    </row>
    <row r="281" s="2" customFormat="1" ht="16.8" customHeight="1">
      <c r="A281" s="41"/>
      <c r="B281" s="47"/>
      <c r="C281" s="311" t="s">
        <v>605</v>
      </c>
      <c r="D281" s="312" t="s">
        <v>4265</v>
      </c>
      <c r="E281" s="313" t="s">
        <v>206</v>
      </c>
      <c r="F281" s="314">
        <v>110.55</v>
      </c>
      <c r="G281" s="41"/>
      <c r="H281" s="47"/>
    </row>
    <row r="282" s="2" customFormat="1" ht="16.8" customHeight="1">
      <c r="A282" s="41"/>
      <c r="B282" s="47"/>
      <c r="C282" s="315" t="s">
        <v>605</v>
      </c>
      <c r="D282" s="315" t="s">
        <v>4430</v>
      </c>
      <c r="E282" s="20" t="s">
        <v>19</v>
      </c>
      <c r="F282" s="316">
        <v>110.55</v>
      </c>
      <c r="G282" s="41"/>
      <c r="H282" s="47"/>
    </row>
    <row r="283" s="2" customFormat="1" ht="16.8" customHeight="1">
      <c r="A283" s="41"/>
      <c r="B283" s="47"/>
      <c r="C283" s="317" t="s">
        <v>5525</v>
      </c>
      <c r="D283" s="41"/>
      <c r="E283" s="41"/>
      <c r="F283" s="41"/>
      <c r="G283" s="41"/>
      <c r="H283" s="47"/>
    </row>
    <row r="284" s="2" customFormat="1" ht="16.8" customHeight="1">
      <c r="A284" s="41"/>
      <c r="B284" s="47"/>
      <c r="C284" s="315" t="s">
        <v>2591</v>
      </c>
      <c r="D284" s="315" t="s">
        <v>5577</v>
      </c>
      <c r="E284" s="20" t="s">
        <v>206</v>
      </c>
      <c r="F284" s="316">
        <v>110.55</v>
      </c>
      <c r="G284" s="41"/>
      <c r="H284" s="47"/>
    </row>
    <row r="285" s="2" customFormat="1" ht="16.8" customHeight="1">
      <c r="A285" s="41"/>
      <c r="B285" s="47"/>
      <c r="C285" s="315" t="s">
        <v>2586</v>
      </c>
      <c r="D285" s="315" t="s">
        <v>5576</v>
      </c>
      <c r="E285" s="20" t="s">
        <v>206</v>
      </c>
      <c r="F285" s="316">
        <v>497.71199999999999</v>
      </c>
      <c r="G285" s="41"/>
      <c r="H285" s="47"/>
    </row>
    <row r="286" s="2" customFormat="1" ht="16.8" customHeight="1">
      <c r="A286" s="41"/>
      <c r="B286" s="47"/>
      <c r="C286" s="311" t="s">
        <v>2555</v>
      </c>
      <c r="D286" s="312" t="s">
        <v>4058</v>
      </c>
      <c r="E286" s="313" t="s">
        <v>206</v>
      </c>
      <c r="F286" s="314">
        <v>135.18799999999999</v>
      </c>
      <c r="G286" s="41"/>
      <c r="H286" s="47"/>
    </row>
    <row r="287" s="2" customFormat="1" ht="16.8" customHeight="1">
      <c r="A287" s="41"/>
      <c r="B287" s="47"/>
      <c r="C287" s="315" t="s">
        <v>2555</v>
      </c>
      <c r="D287" s="315" t="s">
        <v>4106</v>
      </c>
      <c r="E287" s="20" t="s">
        <v>19</v>
      </c>
      <c r="F287" s="316">
        <v>135.18799999999999</v>
      </c>
      <c r="G287" s="41"/>
      <c r="H287" s="47"/>
    </row>
    <row r="288" s="2" customFormat="1" ht="16.8" customHeight="1">
      <c r="A288" s="41"/>
      <c r="B288" s="47"/>
      <c r="C288" s="317" t="s">
        <v>5525</v>
      </c>
      <c r="D288" s="41"/>
      <c r="E288" s="41"/>
      <c r="F288" s="41"/>
      <c r="G288" s="41"/>
      <c r="H288" s="47"/>
    </row>
    <row r="289" s="2" customFormat="1" ht="16.8" customHeight="1">
      <c r="A289" s="41"/>
      <c r="B289" s="47"/>
      <c r="C289" s="315" t="s">
        <v>686</v>
      </c>
      <c r="D289" s="315" t="s">
        <v>5573</v>
      </c>
      <c r="E289" s="20" t="s">
        <v>214</v>
      </c>
      <c r="F289" s="316">
        <v>135.18799999999999</v>
      </c>
      <c r="G289" s="41"/>
      <c r="H289" s="47"/>
    </row>
    <row r="290" s="2" customFormat="1" ht="16.8" customHeight="1">
      <c r="A290" s="41"/>
      <c r="B290" s="47"/>
      <c r="C290" s="315" t="s">
        <v>675</v>
      </c>
      <c r="D290" s="315" t="s">
        <v>5571</v>
      </c>
      <c r="E290" s="20" t="s">
        <v>206</v>
      </c>
      <c r="F290" s="316">
        <v>135.18799999999999</v>
      </c>
      <c r="G290" s="41"/>
      <c r="H290" s="47"/>
    </row>
    <row r="291" s="2" customFormat="1" ht="16.8" customHeight="1">
      <c r="A291" s="41"/>
      <c r="B291" s="47"/>
      <c r="C291" s="311" t="s">
        <v>641</v>
      </c>
      <c r="D291" s="312" t="s">
        <v>642</v>
      </c>
      <c r="E291" s="313" t="s">
        <v>206</v>
      </c>
      <c r="F291" s="314">
        <v>632.89999999999998</v>
      </c>
      <c r="G291" s="41"/>
      <c r="H291" s="47"/>
    </row>
    <row r="292" s="2" customFormat="1" ht="16.8" customHeight="1">
      <c r="A292" s="41"/>
      <c r="B292" s="47"/>
      <c r="C292" s="315" t="s">
        <v>641</v>
      </c>
      <c r="D292" s="315" t="s">
        <v>4402</v>
      </c>
      <c r="E292" s="20" t="s">
        <v>19</v>
      </c>
      <c r="F292" s="316">
        <v>632.89999999999998</v>
      </c>
      <c r="G292" s="41"/>
      <c r="H292" s="47"/>
    </row>
    <row r="293" s="2" customFormat="1" ht="16.8" customHeight="1">
      <c r="A293" s="41"/>
      <c r="B293" s="47"/>
      <c r="C293" s="317" t="s">
        <v>5525</v>
      </c>
      <c r="D293" s="41"/>
      <c r="E293" s="41"/>
      <c r="F293" s="41"/>
      <c r="G293" s="41"/>
      <c r="H293" s="47"/>
    </row>
    <row r="294" s="2" customFormat="1" ht="16.8" customHeight="1">
      <c r="A294" s="41"/>
      <c r="B294" s="47"/>
      <c r="C294" s="315" t="s">
        <v>4398</v>
      </c>
      <c r="D294" s="315" t="s">
        <v>5583</v>
      </c>
      <c r="E294" s="20" t="s">
        <v>206</v>
      </c>
      <c r="F294" s="316">
        <v>379.74000000000001</v>
      </c>
      <c r="G294" s="41"/>
      <c r="H294" s="47"/>
    </row>
    <row r="295" s="2" customFormat="1" ht="16.8" customHeight="1">
      <c r="A295" s="41"/>
      <c r="B295" s="47"/>
      <c r="C295" s="315" t="s">
        <v>4393</v>
      </c>
      <c r="D295" s="315" t="s">
        <v>5584</v>
      </c>
      <c r="E295" s="20" t="s">
        <v>206</v>
      </c>
      <c r="F295" s="316">
        <v>12.658</v>
      </c>
      <c r="G295" s="41"/>
      <c r="H295" s="47"/>
    </row>
    <row r="296" s="2" customFormat="1" ht="16.8" customHeight="1">
      <c r="A296" s="41"/>
      <c r="B296" s="47"/>
      <c r="C296" s="315" t="s">
        <v>4403</v>
      </c>
      <c r="D296" s="315" t="s">
        <v>5585</v>
      </c>
      <c r="E296" s="20" t="s">
        <v>206</v>
      </c>
      <c r="F296" s="316">
        <v>31.645</v>
      </c>
      <c r="G296" s="41"/>
      <c r="H296" s="47"/>
    </row>
    <row r="297" s="2" customFormat="1" ht="16.8" customHeight="1">
      <c r="A297" s="41"/>
      <c r="B297" s="47"/>
      <c r="C297" s="315" t="s">
        <v>4408</v>
      </c>
      <c r="D297" s="315" t="s">
        <v>5586</v>
      </c>
      <c r="E297" s="20" t="s">
        <v>206</v>
      </c>
      <c r="F297" s="316">
        <v>208.857</v>
      </c>
      <c r="G297" s="41"/>
      <c r="H297" s="47"/>
    </row>
    <row r="298" s="2" customFormat="1" ht="16.8" customHeight="1">
      <c r="A298" s="41"/>
      <c r="B298" s="47"/>
      <c r="C298" s="315" t="s">
        <v>204</v>
      </c>
      <c r="D298" s="315" t="s">
        <v>5579</v>
      </c>
      <c r="E298" s="20" t="s">
        <v>206</v>
      </c>
      <c r="F298" s="316">
        <v>632.89999999999998</v>
      </c>
      <c r="G298" s="41"/>
      <c r="H298" s="47"/>
    </row>
    <row r="299" s="2" customFormat="1" ht="16.8" customHeight="1">
      <c r="A299" s="41"/>
      <c r="B299" s="47"/>
      <c r="C299" s="315" t="s">
        <v>2578</v>
      </c>
      <c r="D299" s="315" t="s">
        <v>5580</v>
      </c>
      <c r="E299" s="20" t="s">
        <v>206</v>
      </c>
      <c r="F299" s="316">
        <v>632.89999999999998</v>
      </c>
      <c r="G299" s="41"/>
      <c r="H299" s="47"/>
    </row>
    <row r="300" s="2" customFormat="1" ht="16.8" customHeight="1">
      <c r="A300" s="41"/>
      <c r="B300" s="47"/>
      <c r="C300" s="315" t="s">
        <v>686</v>
      </c>
      <c r="D300" s="315" t="s">
        <v>5573</v>
      </c>
      <c r="E300" s="20" t="s">
        <v>214</v>
      </c>
      <c r="F300" s="316">
        <v>243.33799999999999</v>
      </c>
      <c r="G300" s="41"/>
      <c r="H300" s="47"/>
    </row>
    <row r="301" s="2" customFormat="1" ht="16.8" customHeight="1">
      <c r="A301" s="41"/>
      <c r="B301" s="47"/>
      <c r="C301" s="315" t="s">
        <v>2586</v>
      </c>
      <c r="D301" s="315" t="s">
        <v>5576</v>
      </c>
      <c r="E301" s="20" t="s">
        <v>206</v>
      </c>
      <c r="F301" s="316">
        <v>497.71199999999999</v>
      </c>
      <c r="G301" s="41"/>
      <c r="H301" s="47"/>
    </row>
    <row r="302" s="2" customFormat="1" ht="16.8" customHeight="1">
      <c r="A302" s="41"/>
      <c r="B302" s="47"/>
      <c r="C302" s="311" t="s">
        <v>2560</v>
      </c>
      <c r="D302" s="312" t="s">
        <v>4389</v>
      </c>
      <c r="E302" s="313" t="s">
        <v>206</v>
      </c>
      <c r="F302" s="314">
        <v>497.71199999999999</v>
      </c>
      <c r="G302" s="41"/>
      <c r="H302" s="47"/>
    </row>
    <row r="303" s="2" customFormat="1" ht="16.8" customHeight="1">
      <c r="A303" s="41"/>
      <c r="B303" s="47"/>
      <c r="C303" s="315" t="s">
        <v>2560</v>
      </c>
      <c r="D303" s="315" t="s">
        <v>4428</v>
      </c>
      <c r="E303" s="20" t="s">
        <v>19</v>
      </c>
      <c r="F303" s="316">
        <v>497.71199999999999</v>
      </c>
      <c r="G303" s="41"/>
      <c r="H303" s="47"/>
    </row>
    <row r="304" s="2" customFormat="1" ht="16.8" customHeight="1">
      <c r="A304" s="41"/>
      <c r="B304" s="47"/>
      <c r="C304" s="317" t="s">
        <v>5525</v>
      </c>
      <c r="D304" s="41"/>
      <c r="E304" s="41"/>
      <c r="F304" s="41"/>
      <c r="G304" s="41"/>
      <c r="H304" s="47"/>
    </row>
    <row r="305" s="2" customFormat="1" ht="16.8" customHeight="1">
      <c r="A305" s="41"/>
      <c r="B305" s="47"/>
      <c r="C305" s="315" t="s">
        <v>2586</v>
      </c>
      <c r="D305" s="315" t="s">
        <v>5576</v>
      </c>
      <c r="E305" s="20" t="s">
        <v>206</v>
      </c>
      <c r="F305" s="316">
        <v>497.71199999999999</v>
      </c>
      <c r="G305" s="41"/>
      <c r="H305" s="47"/>
    </row>
    <row r="306" s="2" customFormat="1" ht="16.8" customHeight="1">
      <c r="A306" s="41"/>
      <c r="B306" s="47"/>
      <c r="C306" s="315" t="s">
        <v>686</v>
      </c>
      <c r="D306" s="315" t="s">
        <v>5573</v>
      </c>
      <c r="E306" s="20" t="s">
        <v>214</v>
      </c>
      <c r="F306" s="316">
        <v>243.33799999999999</v>
      </c>
      <c r="G306" s="41"/>
      <c r="H306" s="47"/>
    </row>
    <row r="307" s="2" customFormat="1" ht="26.4" customHeight="1">
      <c r="A307" s="41"/>
      <c r="B307" s="47"/>
      <c r="C307" s="310" t="s">
        <v>5587</v>
      </c>
      <c r="D307" s="310" t="s">
        <v>110</v>
      </c>
      <c r="E307" s="41"/>
      <c r="F307" s="41"/>
      <c r="G307" s="41"/>
      <c r="H307" s="47"/>
    </row>
    <row r="308" s="2" customFormat="1" ht="16.8" customHeight="1">
      <c r="A308" s="41"/>
      <c r="B308" s="47"/>
      <c r="C308" s="311" t="s">
        <v>599</v>
      </c>
      <c r="D308" s="312" t="s">
        <v>600</v>
      </c>
      <c r="E308" s="313" t="s">
        <v>166</v>
      </c>
      <c r="F308" s="314">
        <v>94.730000000000004</v>
      </c>
      <c r="G308" s="41"/>
      <c r="H308" s="47"/>
    </row>
    <row r="309" s="2" customFormat="1" ht="16.8" customHeight="1">
      <c r="A309" s="41"/>
      <c r="B309" s="47"/>
      <c r="C309" s="315" t="s">
        <v>19</v>
      </c>
      <c r="D309" s="315" t="s">
        <v>5008</v>
      </c>
      <c r="E309" s="20" t="s">
        <v>19</v>
      </c>
      <c r="F309" s="316">
        <v>44.329999999999998</v>
      </c>
      <c r="G309" s="41"/>
      <c r="H309" s="47"/>
    </row>
    <row r="310" s="2" customFormat="1" ht="16.8" customHeight="1">
      <c r="A310" s="41"/>
      <c r="B310" s="47"/>
      <c r="C310" s="315" t="s">
        <v>19</v>
      </c>
      <c r="D310" s="315" t="s">
        <v>5009</v>
      </c>
      <c r="E310" s="20" t="s">
        <v>19</v>
      </c>
      <c r="F310" s="316">
        <v>50.399999999999999</v>
      </c>
      <c r="G310" s="41"/>
      <c r="H310" s="47"/>
    </row>
    <row r="311" s="2" customFormat="1" ht="16.8" customHeight="1">
      <c r="A311" s="41"/>
      <c r="B311" s="47"/>
      <c r="C311" s="315" t="s">
        <v>599</v>
      </c>
      <c r="D311" s="315" t="s">
        <v>221</v>
      </c>
      <c r="E311" s="20" t="s">
        <v>19</v>
      </c>
      <c r="F311" s="316">
        <v>94.730000000000004</v>
      </c>
      <c r="G311" s="41"/>
      <c r="H311" s="47"/>
    </row>
    <row r="312" s="2" customFormat="1" ht="16.8" customHeight="1">
      <c r="A312" s="41"/>
      <c r="B312" s="47"/>
      <c r="C312" s="317" t="s">
        <v>5525</v>
      </c>
      <c r="D312" s="41"/>
      <c r="E312" s="41"/>
      <c r="F312" s="41"/>
      <c r="G312" s="41"/>
      <c r="H312" s="47"/>
    </row>
    <row r="313" s="2" customFormat="1" ht="16.8" customHeight="1">
      <c r="A313" s="41"/>
      <c r="B313" s="47"/>
      <c r="C313" s="315" t="s">
        <v>1272</v>
      </c>
      <c r="D313" s="315" t="s">
        <v>1273</v>
      </c>
      <c r="E313" s="20" t="s">
        <v>166</v>
      </c>
      <c r="F313" s="316">
        <v>94.730000000000004</v>
      </c>
      <c r="G313" s="41"/>
      <c r="H313" s="47"/>
    </row>
    <row r="314" s="2" customFormat="1" ht="16.8" customHeight="1">
      <c r="A314" s="41"/>
      <c r="B314" s="47"/>
      <c r="C314" s="315" t="s">
        <v>1235</v>
      </c>
      <c r="D314" s="315" t="s">
        <v>5526</v>
      </c>
      <c r="E314" s="20" t="s">
        <v>166</v>
      </c>
      <c r="F314" s="316">
        <v>123.28</v>
      </c>
      <c r="G314" s="41"/>
      <c r="H314" s="47"/>
    </row>
    <row r="315" s="2" customFormat="1" ht="16.8" customHeight="1">
      <c r="A315" s="41"/>
      <c r="B315" s="47"/>
      <c r="C315" s="315" t="s">
        <v>1243</v>
      </c>
      <c r="D315" s="315" t="s">
        <v>5527</v>
      </c>
      <c r="E315" s="20" t="s">
        <v>166</v>
      </c>
      <c r="F315" s="316">
        <v>129.44399999999999</v>
      </c>
      <c r="G315" s="41"/>
      <c r="H315" s="47"/>
    </row>
    <row r="316" s="2" customFormat="1" ht="16.8" customHeight="1">
      <c r="A316" s="41"/>
      <c r="B316" s="47"/>
      <c r="C316" s="315" t="s">
        <v>1267</v>
      </c>
      <c r="D316" s="315" t="s">
        <v>5528</v>
      </c>
      <c r="E316" s="20" t="s">
        <v>166</v>
      </c>
      <c r="F316" s="316">
        <v>94.730000000000004</v>
      </c>
      <c r="G316" s="41"/>
      <c r="H316" s="47"/>
    </row>
    <row r="317" s="2" customFormat="1" ht="16.8" customHeight="1">
      <c r="A317" s="41"/>
      <c r="B317" s="47"/>
      <c r="C317" s="315" t="s">
        <v>1324</v>
      </c>
      <c r="D317" s="315" t="s">
        <v>5529</v>
      </c>
      <c r="E317" s="20" t="s">
        <v>166</v>
      </c>
      <c r="F317" s="316">
        <v>52.920000000000002</v>
      </c>
      <c r="G317" s="41"/>
      <c r="H317" s="47"/>
    </row>
    <row r="318" s="2" customFormat="1" ht="16.8" customHeight="1">
      <c r="A318" s="41"/>
      <c r="B318" s="47"/>
      <c r="C318" s="311" t="s">
        <v>4610</v>
      </c>
      <c r="D318" s="312" t="s">
        <v>4611</v>
      </c>
      <c r="E318" s="313" t="s">
        <v>166</v>
      </c>
      <c r="F318" s="314">
        <v>28.550000000000001</v>
      </c>
      <c r="G318" s="41"/>
      <c r="H318" s="47"/>
    </row>
    <row r="319" s="2" customFormat="1" ht="16.8" customHeight="1">
      <c r="A319" s="41"/>
      <c r="B319" s="47"/>
      <c r="C319" s="315" t="s">
        <v>4610</v>
      </c>
      <c r="D319" s="315" t="s">
        <v>5025</v>
      </c>
      <c r="E319" s="20" t="s">
        <v>19</v>
      </c>
      <c r="F319" s="316">
        <v>28.550000000000001</v>
      </c>
      <c r="G319" s="41"/>
      <c r="H319" s="47"/>
    </row>
    <row r="320" s="2" customFormat="1" ht="16.8" customHeight="1">
      <c r="A320" s="41"/>
      <c r="B320" s="47"/>
      <c r="C320" s="317" t="s">
        <v>5525</v>
      </c>
      <c r="D320" s="41"/>
      <c r="E320" s="41"/>
      <c r="F320" s="41"/>
      <c r="G320" s="41"/>
      <c r="H320" s="47"/>
    </row>
    <row r="321" s="2" customFormat="1" ht="16.8" customHeight="1">
      <c r="A321" s="41"/>
      <c r="B321" s="47"/>
      <c r="C321" s="315" t="s">
        <v>1368</v>
      </c>
      <c r="D321" s="315" t="s">
        <v>5530</v>
      </c>
      <c r="E321" s="20" t="s">
        <v>166</v>
      </c>
      <c r="F321" s="316">
        <v>28.550000000000001</v>
      </c>
      <c r="G321" s="41"/>
      <c r="H321" s="47"/>
    </row>
    <row r="322" s="2" customFormat="1" ht="16.8" customHeight="1">
      <c r="A322" s="41"/>
      <c r="B322" s="47"/>
      <c r="C322" s="315" t="s">
        <v>1257</v>
      </c>
      <c r="D322" s="315" t="s">
        <v>5531</v>
      </c>
      <c r="E322" s="20" t="s">
        <v>166</v>
      </c>
      <c r="F322" s="316">
        <v>28.550000000000001</v>
      </c>
      <c r="G322" s="41"/>
      <c r="H322" s="47"/>
    </row>
    <row r="323" s="2" customFormat="1" ht="16.8" customHeight="1">
      <c r="A323" s="41"/>
      <c r="B323" s="47"/>
      <c r="C323" s="315" t="s">
        <v>1235</v>
      </c>
      <c r="D323" s="315" t="s">
        <v>5526</v>
      </c>
      <c r="E323" s="20" t="s">
        <v>166</v>
      </c>
      <c r="F323" s="316">
        <v>123.28</v>
      </c>
      <c r="G323" s="41"/>
      <c r="H323" s="47"/>
    </row>
    <row r="324" s="2" customFormat="1" ht="16.8" customHeight="1">
      <c r="A324" s="41"/>
      <c r="B324" s="47"/>
      <c r="C324" s="315" t="s">
        <v>1243</v>
      </c>
      <c r="D324" s="315" t="s">
        <v>5527</v>
      </c>
      <c r="E324" s="20" t="s">
        <v>166</v>
      </c>
      <c r="F324" s="316">
        <v>129.44399999999999</v>
      </c>
      <c r="G324" s="41"/>
      <c r="H324" s="47"/>
    </row>
    <row r="325" s="2" customFormat="1" ht="16.8" customHeight="1">
      <c r="A325" s="41"/>
      <c r="B325" s="47"/>
      <c r="C325" s="315" t="s">
        <v>1250</v>
      </c>
      <c r="D325" s="315" t="s">
        <v>5532</v>
      </c>
      <c r="E325" s="20" t="s">
        <v>166</v>
      </c>
      <c r="F325" s="316">
        <v>29.978000000000002</v>
      </c>
      <c r="G325" s="41"/>
      <c r="H325" s="47"/>
    </row>
    <row r="326" s="2" customFormat="1" ht="16.8" customHeight="1">
      <c r="A326" s="41"/>
      <c r="B326" s="47"/>
      <c r="C326" s="315" t="s">
        <v>1379</v>
      </c>
      <c r="D326" s="315" t="s">
        <v>5533</v>
      </c>
      <c r="E326" s="20" t="s">
        <v>166</v>
      </c>
      <c r="F326" s="316">
        <v>68.519999999999996</v>
      </c>
      <c r="G326" s="41"/>
      <c r="H326" s="47"/>
    </row>
    <row r="327" s="2" customFormat="1">
      <c r="A327" s="41"/>
      <c r="B327" s="47"/>
      <c r="C327" s="315" t="s">
        <v>1385</v>
      </c>
      <c r="D327" s="315" t="s">
        <v>1386</v>
      </c>
      <c r="E327" s="20" t="s">
        <v>166</v>
      </c>
      <c r="F327" s="316">
        <v>53.648000000000003</v>
      </c>
      <c r="G327" s="41"/>
      <c r="H327" s="47"/>
    </row>
    <row r="328" s="2" customFormat="1">
      <c r="A328" s="41"/>
      <c r="B328" s="47"/>
      <c r="C328" s="315" t="s">
        <v>1391</v>
      </c>
      <c r="D328" s="315" t="s">
        <v>1392</v>
      </c>
      <c r="E328" s="20" t="s">
        <v>166</v>
      </c>
      <c r="F328" s="316">
        <v>53.648000000000003</v>
      </c>
      <c r="G328" s="41"/>
      <c r="H328" s="47"/>
    </row>
    <row r="329" s="2" customFormat="1" ht="16.8" customHeight="1">
      <c r="A329" s="41"/>
      <c r="B329" s="47"/>
      <c r="C329" s="311" t="s">
        <v>4613</v>
      </c>
      <c r="D329" s="312" t="s">
        <v>4614</v>
      </c>
      <c r="E329" s="313" t="s">
        <v>166</v>
      </c>
      <c r="F329" s="314">
        <v>5.4000000000000004</v>
      </c>
      <c r="G329" s="41"/>
      <c r="H329" s="47"/>
    </row>
    <row r="330" s="2" customFormat="1" ht="16.8" customHeight="1">
      <c r="A330" s="41"/>
      <c r="B330" s="47"/>
      <c r="C330" s="315" t="s">
        <v>4613</v>
      </c>
      <c r="D330" s="315" t="s">
        <v>5246</v>
      </c>
      <c r="E330" s="20" t="s">
        <v>19</v>
      </c>
      <c r="F330" s="316">
        <v>5.4000000000000004</v>
      </c>
      <c r="G330" s="41"/>
      <c r="H330" s="47"/>
    </row>
    <row r="331" s="2" customFormat="1" ht="16.8" customHeight="1">
      <c r="A331" s="41"/>
      <c r="B331" s="47"/>
      <c r="C331" s="317" t="s">
        <v>5525</v>
      </c>
      <c r="D331" s="41"/>
      <c r="E331" s="41"/>
      <c r="F331" s="41"/>
      <c r="G331" s="41"/>
      <c r="H331" s="47"/>
    </row>
    <row r="332" s="2" customFormat="1" ht="16.8" customHeight="1">
      <c r="A332" s="41"/>
      <c r="B332" s="47"/>
      <c r="C332" s="315" t="s">
        <v>2219</v>
      </c>
      <c r="D332" s="315" t="s">
        <v>5555</v>
      </c>
      <c r="E332" s="20" t="s">
        <v>166</v>
      </c>
      <c r="F332" s="316">
        <v>5.4000000000000004</v>
      </c>
      <c r="G332" s="41"/>
      <c r="H332" s="47"/>
    </row>
    <row r="333" s="2" customFormat="1" ht="16.8" customHeight="1">
      <c r="A333" s="41"/>
      <c r="B333" s="47"/>
      <c r="C333" s="315" t="s">
        <v>998</v>
      </c>
      <c r="D333" s="315" t="s">
        <v>5551</v>
      </c>
      <c r="E333" s="20" t="s">
        <v>206</v>
      </c>
      <c r="F333" s="316">
        <v>4.6660000000000004</v>
      </c>
      <c r="G333" s="41"/>
      <c r="H333" s="47"/>
    </row>
    <row r="334" s="2" customFormat="1" ht="16.8" customHeight="1">
      <c r="A334" s="41"/>
      <c r="B334" s="47"/>
      <c r="C334" s="315" t="s">
        <v>1016</v>
      </c>
      <c r="D334" s="315" t="s">
        <v>5552</v>
      </c>
      <c r="E334" s="20" t="s">
        <v>214</v>
      </c>
      <c r="F334" s="316">
        <v>0.26600000000000001</v>
      </c>
      <c r="G334" s="41"/>
      <c r="H334" s="47"/>
    </row>
    <row r="335" s="2" customFormat="1" ht="16.8" customHeight="1">
      <c r="A335" s="41"/>
      <c r="B335" s="47"/>
      <c r="C335" s="315" t="s">
        <v>1537</v>
      </c>
      <c r="D335" s="315" t="s">
        <v>5553</v>
      </c>
      <c r="E335" s="20" t="s">
        <v>166</v>
      </c>
      <c r="F335" s="316">
        <v>18.100000000000001</v>
      </c>
      <c r="G335" s="41"/>
      <c r="H335" s="47"/>
    </row>
    <row r="336" s="2" customFormat="1" ht="16.8" customHeight="1">
      <c r="A336" s="41"/>
      <c r="B336" s="47"/>
      <c r="C336" s="315" t="s">
        <v>1549</v>
      </c>
      <c r="D336" s="315" t="s">
        <v>5554</v>
      </c>
      <c r="E336" s="20" t="s">
        <v>166</v>
      </c>
      <c r="F336" s="316">
        <v>36.200000000000003</v>
      </c>
      <c r="G336" s="41"/>
      <c r="H336" s="47"/>
    </row>
    <row r="337" s="2" customFormat="1" ht="16.8" customHeight="1">
      <c r="A337" s="41"/>
      <c r="B337" s="47"/>
      <c r="C337" s="315" t="s">
        <v>1571</v>
      </c>
      <c r="D337" s="315" t="s">
        <v>5588</v>
      </c>
      <c r="E337" s="20" t="s">
        <v>166</v>
      </c>
      <c r="F337" s="316">
        <v>59</v>
      </c>
      <c r="G337" s="41"/>
      <c r="H337" s="47"/>
    </row>
    <row r="338" s="2" customFormat="1" ht="16.8" customHeight="1">
      <c r="A338" s="41"/>
      <c r="B338" s="47"/>
      <c r="C338" s="315" t="s">
        <v>1605</v>
      </c>
      <c r="D338" s="315" t="s">
        <v>5547</v>
      </c>
      <c r="E338" s="20" t="s">
        <v>166</v>
      </c>
      <c r="F338" s="316">
        <v>59</v>
      </c>
      <c r="G338" s="41"/>
      <c r="H338" s="47"/>
    </row>
    <row r="339" s="2" customFormat="1" ht="16.8" customHeight="1">
      <c r="A339" s="41"/>
      <c r="B339" s="47"/>
      <c r="C339" s="315" t="s">
        <v>2192</v>
      </c>
      <c r="D339" s="315" t="s">
        <v>5556</v>
      </c>
      <c r="E339" s="20" t="s">
        <v>166</v>
      </c>
      <c r="F339" s="316">
        <v>5.4000000000000004</v>
      </c>
      <c r="G339" s="41"/>
      <c r="H339" s="47"/>
    </row>
    <row r="340" s="2" customFormat="1" ht="16.8" customHeight="1">
      <c r="A340" s="41"/>
      <c r="B340" s="47"/>
      <c r="C340" s="315" t="s">
        <v>2198</v>
      </c>
      <c r="D340" s="315" t="s">
        <v>5557</v>
      </c>
      <c r="E340" s="20" t="s">
        <v>166</v>
      </c>
      <c r="F340" s="316">
        <v>5.4000000000000004</v>
      </c>
      <c r="G340" s="41"/>
      <c r="H340" s="47"/>
    </row>
    <row r="341" s="2" customFormat="1" ht="16.8" customHeight="1">
      <c r="A341" s="41"/>
      <c r="B341" s="47"/>
      <c r="C341" s="315" t="s">
        <v>2453</v>
      </c>
      <c r="D341" s="315" t="s">
        <v>5589</v>
      </c>
      <c r="E341" s="20" t="s">
        <v>166</v>
      </c>
      <c r="F341" s="316">
        <v>59</v>
      </c>
      <c r="G341" s="41"/>
      <c r="H341" s="47"/>
    </row>
    <row r="342" s="2" customFormat="1" ht="16.8" customHeight="1">
      <c r="A342" s="41"/>
      <c r="B342" s="47"/>
      <c r="C342" s="315" t="s">
        <v>2468</v>
      </c>
      <c r="D342" s="315" t="s">
        <v>5590</v>
      </c>
      <c r="E342" s="20" t="s">
        <v>166</v>
      </c>
      <c r="F342" s="316">
        <v>250.43199999999999</v>
      </c>
      <c r="G342" s="41"/>
      <c r="H342" s="47"/>
    </row>
    <row r="343" s="2" customFormat="1" ht="16.8" customHeight="1">
      <c r="A343" s="41"/>
      <c r="B343" s="47"/>
      <c r="C343" s="315" t="s">
        <v>1582</v>
      </c>
      <c r="D343" s="315" t="s">
        <v>1583</v>
      </c>
      <c r="E343" s="20" t="s">
        <v>166</v>
      </c>
      <c r="F343" s="316">
        <v>19.004999999999999</v>
      </c>
      <c r="G343" s="41"/>
      <c r="H343" s="47"/>
    </row>
    <row r="344" s="2" customFormat="1">
      <c r="A344" s="41"/>
      <c r="B344" s="47"/>
      <c r="C344" s="315" t="s">
        <v>1385</v>
      </c>
      <c r="D344" s="315" t="s">
        <v>1386</v>
      </c>
      <c r="E344" s="20" t="s">
        <v>166</v>
      </c>
      <c r="F344" s="316">
        <v>53.648000000000003</v>
      </c>
      <c r="G344" s="41"/>
      <c r="H344" s="47"/>
    </row>
    <row r="345" s="2" customFormat="1">
      <c r="A345" s="41"/>
      <c r="B345" s="47"/>
      <c r="C345" s="315" t="s">
        <v>1391</v>
      </c>
      <c r="D345" s="315" t="s">
        <v>1392</v>
      </c>
      <c r="E345" s="20" t="s">
        <v>166</v>
      </c>
      <c r="F345" s="316">
        <v>53.648000000000003</v>
      </c>
      <c r="G345" s="41"/>
      <c r="H345" s="47"/>
    </row>
    <row r="346" s="2" customFormat="1" ht="16.8" customHeight="1">
      <c r="A346" s="41"/>
      <c r="B346" s="47"/>
      <c r="C346" s="311" t="s">
        <v>4616</v>
      </c>
      <c r="D346" s="312" t="s">
        <v>4617</v>
      </c>
      <c r="E346" s="313" t="s">
        <v>166</v>
      </c>
      <c r="F346" s="314">
        <v>40.899999999999999</v>
      </c>
      <c r="G346" s="41"/>
      <c r="H346" s="47"/>
    </row>
    <row r="347" s="2" customFormat="1" ht="16.8" customHeight="1">
      <c r="A347" s="41"/>
      <c r="B347" s="47"/>
      <c r="C347" s="315" t="s">
        <v>4616</v>
      </c>
      <c r="D347" s="315" t="s">
        <v>5269</v>
      </c>
      <c r="E347" s="20" t="s">
        <v>19</v>
      </c>
      <c r="F347" s="316">
        <v>40.899999999999999</v>
      </c>
      <c r="G347" s="41"/>
      <c r="H347" s="47"/>
    </row>
    <row r="348" s="2" customFormat="1" ht="16.8" customHeight="1">
      <c r="A348" s="41"/>
      <c r="B348" s="47"/>
      <c r="C348" s="317" t="s">
        <v>5525</v>
      </c>
      <c r="D348" s="41"/>
      <c r="E348" s="41"/>
      <c r="F348" s="41"/>
      <c r="G348" s="41"/>
      <c r="H348" s="47"/>
    </row>
    <row r="349" s="2" customFormat="1" ht="16.8" customHeight="1">
      <c r="A349" s="41"/>
      <c r="B349" s="47"/>
      <c r="C349" s="315" t="s">
        <v>5265</v>
      </c>
      <c r="D349" s="315" t="s">
        <v>5591</v>
      </c>
      <c r="E349" s="20" t="s">
        <v>166</v>
      </c>
      <c r="F349" s="316">
        <v>53.600000000000001</v>
      </c>
      <c r="G349" s="41"/>
      <c r="H349" s="47"/>
    </row>
    <row r="350" s="2" customFormat="1" ht="16.8" customHeight="1">
      <c r="A350" s="41"/>
      <c r="B350" s="47"/>
      <c r="C350" s="315" t="s">
        <v>998</v>
      </c>
      <c r="D350" s="315" t="s">
        <v>5551</v>
      </c>
      <c r="E350" s="20" t="s">
        <v>206</v>
      </c>
      <c r="F350" s="316">
        <v>4.6660000000000004</v>
      </c>
      <c r="G350" s="41"/>
      <c r="H350" s="47"/>
    </row>
    <row r="351" s="2" customFormat="1" ht="16.8" customHeight="1">
      <c r="A351" s="41"/>
      <c r="B351" s="47"/>
      <c r="C351" s="315" t="s">
        <v>1016</v>
      </c>
      <c r="D351" s="315" t="s">
        <v>5552</v>
      </c>
      <c r="E351" s="20" t="s">
        <v>214</v>
      </c>
      <c r="F351" s="316">
        <v>0.26600000000000001</v>
      </c>
      <c r="G351" s="41"/>
      <c r="H351" s="47"/>
    </row>
    <row r="352" s="2" customFormat="1" ht="16.8" customHeight="1">
      <c r="A352" s="41"/>
      <c r="B352" s="47"/>
      <c r="C352" s="315" t="s">
        <v>1571</v>
      </c>
      <c r="D352" s="315" t="s">
        <v>5588</v>
      </c>
      <c r="E352" s="20" t="s">
        <v>166</v>
      </c>
      <c r="F352" s="316">
        <v>59</v>
      </c>
      <c r="G352" s="41"/>
      <c r="H352" s="47"/>
    </row>
    <row r="353" s="2" customFormat="1" ht="16.8" customHeight="1">
      <c r="A353" s="41"/>
      <c r="B353" s="47"/>
      <c r="C353" s="315" t="s">
        <v>1605</v>
      </c>
      <c r="D353" s="315" t="s">
        <v>5547</v>
      </c>
      <c r="E353" s="20" t="s">
        <v>166</v>
      </c>
      <c r="F353" s="316">
        <v>59</v>
      </c>
      <c r="G353" s="41"/>
      <c r="H353" s="47"/>
    </row>
    <row r="354" s="2" customFormat="1" ht="16.8" customHeight="1">
      <c r="A354" s="41"/>
      <c r="B354" s="47"/>
      <c r="C354" s="315" t="s">
        <v>5271</v>
      </c>
      <c r="D354" s="315" t="s">
        <v>5592</v>
      </c>
      <c r="E354" s="20" t="s">
        <v>166</v>
      </c>
      <c r="F354" s="316">
        <v>107.2</v>
      </c>
      <c r="G354" s="41"/>
      <c r="H354" s="47"/>
    </row>
    <row r="355" s="2" customFormat="1" ht="16.8" customHeight="1">
      <c r="A355" s="41"/>
      <c r="B355" s="47"/>
      <c r="C355" s="315" t="s">
        <v>2453</v>
      </c>
      <c r="D355" s="315" t="s">
        <v>5589</v>
      </c>
      <c r="E355" s="20" t="s">
        <v>166</v>
      </c>
      <c r="F355" s="316">
        <v>59</v>
      </c>
      <c r="G355" s="41"/>
      <c r="H355" s="47"/>
    </row>
    <row r="356" s="2" customFormat="1" ht="16.8" customHeight="1">
      <c r="A356" s="41"/>
      <c r="B356" s="47"/>
      <c r="C356" s="315" t="s">
        <v>2468</v>
      </c>
      <c r="D356" s="315" t="s">
        <v>5590</v>
      </c>
      <c r="E356" s="20" t="s">
        <v>166</v>
      </c>
      <c r="F356" s="316">
        <v>250.43199999999999</v>
      </c>
      <c r="G356" s="41"/>
      <c r="H356" s="47"/>
    </row>
    <row r="357" s="2" customFormat="1" ht="16.8" customHeight="1">
      <c r="A357" s="41"/>
      <c r="B357" s="47"/>
      <c r="C357" s="315" t="s">
        <v>1600</v>
      </c>
      <c r="D357" s="315" t="s">
        <v>1601</v>
      </c>
      <c r="E357" s="20" t="s">
        <v>166</v>
      </c>
      <c r="F357" s="316">
        <v>42.945</v>
      </c>
      <c r="G357" s="41"/>
      <c r="H357" s="47"/>
    </row>
    <row r="358" s="2" customFormat="1" ht="16.8" customHeight="1">
      <c r="A358" s="41"/>
      <c r="B358" s="47"/>
      <c r="C358" s="311" t="s">
        <v>4619</v>
      </c>
      <c r="D358" s="312" t="s">
        <v>4620</v>
      </c>
      <c r="E358" s="313" t="s">
        <v>166</v>
      </c>
      <c r="F358" s="314">
        <v>12.699999999999999</v>
      </c>
      <c r="G358" s="41"/>
      <c r="H358" s="47"/>
    </row>
    <row r="359" s="2" customFormat="1" ht="16.8" customHeight="1">
      <c r="A359" s="41"/>
      <c r="B359" s="47"/>
      <c r="C359" s="315" t="s">
        <v>4619</v>
      </c>
      <c r="D359" s="315" t="s">
        <v>5270</v>
      </c>
      <c r="E359" s="20" t="s">
        <v>19</v>
      </c>
      <c r="F359" s="316">
        <v>12.699999999999999</v>
      </c>
      <c r="G359" s="41"/>
      <c r="H359" s="47"/>
    </row>
    <row r="360" s="2" customFormat="1" ht="16.8" customHeight="1">
      <c r="A360" s="41"/>
      <c r="B360" s="47"/>
      <c r="C360" s="317" t="s">
        <v>5525</v>
      </c>
      <c r="D360" s="41"/>
      <c r="E360" s="41"/>
      <c r="F360" s="41"/>
      <c r="G360" s="41"/>
      <c r="H360" s="47"/>
    </row>
    <row r="361" s="2" customFormat="1" ht="16.8" customHeight="1">
      <c r="A361" s="41"/>
      <c r="B361" s="47"/>
      <c r="C361" s="315" t="s">
        <v>5265</v>
      </c>
      <c r="D361" s="315" t="s">
        <v>5591</v>
      </c>
      <c r="E361" s="20" t="s">
        <v>166</v>
      </c>
      <c r="F361" s="316">
        <v>53.600000000000001</v>
      </c>
      <c r="G361" s="41"/>
      <c r="H361" s="47"/>
    </row>
    <row r="362" s="2" customFormat="1" ht="16.8" customHeight="1">
      <c r="A362" s="41"/>
      <c r="B362" s="47"/>
      <c r="C362" s="315" t="s">
        <v>998</v>
      </c>
      <c r="D362" s="315" t="s">
        <v>5551</v>
      </c>
      <c r="E362" s="20" t="s">
        <v>206</v>
      </c>
      <c r="F362" s="316">
        <v>4.6660000000000004</v>
      </c>
      <c r="G362" s="41"/>
      <c r="H362" s="47"/>
    </row>
    <row r="363" s="2" customFormat="1" ht="16.8" customHeight="1">
      <c r="A363" s="41"/>
      <c r="B363" s="47"/>
      <c r="C363" s="315" t="s">
        <v>1016</v>
      </c>
      <c r="D363" s="315" t="s">
        <v>5552</v>
      </c>
      <c r="E363" s="20" t="s">
        <v>214</v>
      </c>
      <c r="F363" s="316">
        <v>0.26600000000000001</v>
      </c>
      <c r="G363" s="41"/>
      <c r="H363" s="47"/>
    </row>
    <row r="364" s="2" customFormat="1" ht="16.8" customHeight="1">
      <c r="A364" s="41"/>
      <c r="B364" s="47"/>
      <c r="C364" s="315" t="s">
        <v>1537</v>
      </c>
      <c r="D364" s="315" t="s">
        <v>5553</v>
      </c>
      <c r="E364" s="20" t="s">
        <v>166</v>
      </c>
      <c r="F364" s="316">
        <v>18.100000000000001</v>
      </c>
      <c r="G364" s="41"/>
      <c r="H364" s="47"/>
    </row>
    <row r="365" s="2" customFormat="1" ht="16.8" customHeight="1">
      <c r="A365" s="41"/>
      <c r="B365" s="47"/>
      <c r="C365" s="315" t="s">
        <v>1549</v>
      </c>
      <c r="D365" s="315" t="s">
        <v>5554</v>
      </c>
      <c r="E365" s="20" t="s">
        <v>166</v>
      </c>
      <c r="F365" s="316">
        <v>36.200000000000003</v>
      </c>
      <c r="G365" s="41"/>
      <c r="H365" s="47"/>
    </row>
    <row r="366" s="2" customFormat="1" ht="16.8" customHeight="1">
      <c r="A366" s="41"/>
      <c r="B366" s="47"/>
      <c r="C366" s="315" t="s">
        <v>1571</v>
      </c>
      <c r="D366" s="315" t="s">
        <v>5588</v>
      </c>
      <c r="E366" s="20" t="s">
        <v>166</v>
      </c>
      <c r="F366" s="316">
        <v>59</v>
      </c>
      <c r="G366" s="41"/>
      <c r="H366" s="47"/>
    </row>
    <row r="367" s="2" customFormat="1" ht="16.8" customHeight="1">
      <c r="A367" s="41"/>
      <c r="B367" s="47"/>
      <c r="C367" s="315" t="s">
        <v>1605</v>
      </c>
      <c r="D367" s="315" t="s">
        <v>5547</v>
      </c>
      <c r="E367" s="20" t="s">
        <v>166</v>
      </c>
      <c r="F367" s="316">
        <v>59</v>
      </c>
      <c r="G367" s="41"/>
      <c r="H367" s="47"/>
    </row>
    <row r="368" s="2" customFormat="1" ht="16.8" customHeight="1">
      <c r="A368" s="41"/>
      <c r="B368" s="47"/>
      <c r="C368" s="315" t="s">
        <v>5271</v>
      </c>
      <c r="D368" s="315" t="s">
        <v>5592</v>
      </c>
      <c r="E368" s="20" t="s">
        <v>166</v>
      </c>
      <c r="F368" s="316">
        <v>107.2</v>
      </c>
      <c r="G368" s="41"/>
      <c r="H368" s="47"/>
    </row>
    <row r="369" s="2" customFormat="1" ht="16.8" customHeight="1">
      <c r="A369" s="41"/>
      <c r="B369" s="47"/>
      <c r="C369" s="315" t="s">
        <v>2453</v>
      </c>
      <c r="D369" s="315" t="s">
        <v>5589</v>
      </c>
      <c r="E369" s="20" t="s">
        <v>166</v>
      </c>
      <c r="F369" s="316">
        <v>59</v>
      </c>
      <c r="G369" s="41"/>
      <c r="H369" s="47"/>
    </row>
    <row r="370" s="2" customFormat="1" ht="16.8" customHeight="1">
      <c r="A370" s="41"/>
      <c r="B370" s="47"/>
      <c r="C370" s="315" t="s">
        <v>2468</v>
      </c>
      <c r="D370" s="315" t="s">
        <v>5590</v>
      </c>
      <c r="E370" s="20" t="s">
        <v>166</v>
      </c>
      <c r="F370" s="316">
        <v>250.43199999999999</v>
      </c>
      <c r="G370" s="41"/>
      <c r="H370" s="47"/>
    </row>
    <row r="371" s="2" customFormat="1" ht="16.8" customHeight="1">
      <c r="A371" s="41"/>
      <c r="B371" s="47"/>
      <c r="C371" s="315" t="s">
        <v>1582</v>
      </c>
      <c r="D371" s="315" t="s">
        <v>1583</v>
      </c>
      <c r="E371" s="20" t="s">
        <v>166</v>
      </c>
      <c r="F371" s="316">
        <v>19.004999999999999</v>
      </c>
      <c r="G371" s="41"/>
      <c r="H371" s="47"/>
    </row>
    <row r="372" s="2" customFormat="1">
      <c r="A372" s="41"/>
      <c r="B372" s="47"/>
      <c r="C372" s="315" t="s">
        <v>1385</v>
      </c>
      <c r="D372" s="315" t="s">
        <v>1386</v>
      </c>
      <c r="E372" s="20" t="s">
        <v>166</v>
      </c>
      <c r="F372" s="316">
        <v>53.648000000000003</v>
      </c>
      <c r="G372" s="41"/>
      <c r="H372" s="47"/>
    </row>
    <row r="373" s="2" customFormat="1">
      <c r="A373" s="41"/>
      <c r="B373" s="47"/>
      <c r="C373" s="315" t="s">
        <v>1391</v>
      </c>
      <c r="D373" s="315" t="s">
        <v>1392</v>
      </c>
      <c r="E373" s="20" t="s">
        <v>166</v>
      </c>
      <c r="F373" s="316">
        <v>53.648000000000003</v>
      </c>
      <c r="G373" s="41"/>
      <c r="H373" s="47"/>
    </row>
    <row r="374" s="2" customFormat="1" ht="16.8" customHeight="1">
      <c r="A374" s="41"/>
      <c r="B374" s="47"/>
      <c r="C374" s="311" t="s">
        <v>4622</v>
      </c>
      <c r="D374" s="312" t="s">
        <v>4623</v>
      </c>
      <c r="E374" s="313" t="s">
        <v>166</v>
      </c>
      <c r="F374" s="314">
        <v>28.129999999999999</v>
      </c>
      <c r="G374" s="41"/>
      <c r="H374" s="47"/>
    </row>
    <row r="375" s="2" customFormat="1" ht="16.8" customHeight="1">
      <c r="A375" s="41"/>
      <c r="B375" s="47"/>
      <c r="C375" s="315" t="s">
        <v>4622</v>
      </c>
      <c r="D375" s="315" t="s">
        <v>5039</v>
      </c>
      <c r="E375" s="20" t="s">
        <v>19</v>
      </c>
      <c r="F375" s="316">
        <v>28.129999999999999</v>
      </c>
      <c r="G375" s="41"/>
      <c r="H375" s="47"/>
    </row>
    <row r="376" s="2" customFormat="1" ht="16.8" customHeight="1">
      <c r="A376" s="41"/>
      <c r="B376" s="47"/>
      <c r="C376" s="317" t="s">
        <v>5525</v>
      </c>
      <c r="D376" s="41"/>
      <c r="E376" s="41"/>
      <c r="F376" s="41"/>
      <c r="G376" s="41"/>
      <c r="H376" s="47"/>
    </row>
    <row r="377" s="2" customFormat="1" ht="16.8" customHeight="1">
      <c r="A377" s="41"/>
      <c r="B377" s="47"/>
      <c r="C377" s="315" t="s">
        <v>1421</v>
      </c>
      <c r="D377" s="315" t="s">
        <v>5565</v>
      </c>
      <c r="E377" s="20" t="s">
        <v>166</v>
      </c>
      <c r="F377" s="316">
        <v>28.129999999999999</v>
      </c>
      <c r="G377" s="41"/>
      <c r="H377" s="47"/>
    </row>
    <row r="378" s="2" customFormat="1" ht="16.8" customHeight="1">
      <c r="A378" s="41"/>
      <c r="B378" s="47"/>
      <c r="C378" s="315" t="s">
        <v>1432</v>
      </c>
      <c r="D378" s="315" t="s">
        <v>5566</v>
      </c>
      <c r="E378" s="20" t="s">
        <v>166</v>
      </c>
      <c r="F378" s="316">
        <v>28.129999999999999</v>
      </c>
      <c r="G378" s="41"/>
      <c r="H378" s="47"/>
    </row>
    <row r="379" s="2" customFormat="1" ht="16.8" customHeight="1">
      <c r="A379" s="41"/>
      <c r="B379" s="47"/>
      <c r="C379" s="315" t="s">
        <v>1442</v>
      </c>
      <c r="D379" s="315" t="s">
        <v>5567</v>
      </c>
      <c r="E379" s="20" t="s">
        <v>166</v>
      </c>
      <c r="F379" s="316">
        <v>28.129999999999999</v>
      </c>
      <c r="G379" s="41"/>
      <c r="H379" s="47"/>
    </row>
    <row r="380" s="2" customFormat="1" ht="16.8" customHeight="1">
      <c r="A380" s="41"/>
      <c r="B380" s="47"/>
      <c r="C380" s="315" t="s">
        <v>1452</v>
      </c>
      <c r="D380" s="315" t="s">
        <v>5568</v>
      </c>
      <c r="E380" s="20" t="s">
        <v>166</v>
      </c>
      <c r="F380" s="316">
        <v>28.129999999999999</v>
      </c>
      <c r="G380" s="41"/>
      <c r="H380" s="47"/>
    </row>
    <row r="381" s="2" customFormat="1" ht="16.8" customHeight="1">
      <c r="A381" s="41"/>
      <c r="B381" s="47"/>
      <c r="C381" s="315" t="s">
        <v>1457</v>
      </c>
      <c r="D381" s="315" t="s">
        <v>5569</v>
      </c>
      <c r="E381" s="20" t="s">
        <v>166</v>
      </c>
      <c r="F381" s="316">
        <v>28.129999999999999</v>
      </c>
      <c r="G381" s="41"/>
      <c r="H381" s="47"/>
    </row>
    <row r="382" s="2" customFormat="1" ht="16.8" customHeight="1">
      <c r="A382" s="41"/>
      <c r="B382" s="47"/>
      <c r="C382" s="311" t="s">
        <v>641</v>
      </c>
      <c r="D382" s="312" t="s">
        <v>642</v>
      </c>
      <c r="E382" s="313" t="s">
        <v>206</v>
      </c>
      <c r="F382" s="314">
        <v>57.119999999999997</v>
      </c>
      <c r="G382" s="41"/>
      <c r="H382" s="47"/>
    </row>
    <row r="383" s="2" customFormat="1" ht="16.8" customHeight="1">
      <c r="A383" s="41"/>
      <c r="B383" s="47"/>
      <c r="C383" s="315" t="s">
        <v>19</v>
      </c>
      <c r="D383" s="315" t="s">
        <v>4634</v>
      </c>
      <c r="E383" s="20" t="s">
        <v>19</v>
      </c>
      <c r="F383" s="316">
        <v>57.119999999999997</v>
      </c>
      <c r="G383" s="41"/>
      <c r="H383" s="47"/>
    </row>
    <row r="384" s="2" customFormat="1" ht="16.8" customHeight="1">
      <c r="A384" s="41"/>
      <c r="B384" s="47"/>
      <c r="C384" s="315" t="s">
        <v>641</v>
      </c>
      <c r="D384" s="315" t="s">
        <v>221</v>
      </c>
      <c r="E384" s="20" t="s">
        <v>19</v>
      </c>
      <c r="F384" s="316">
        <v>57.119999999999997</v>
      </c>
      <c r="G384" s="41"/>
      <c r="H384" s="47"/>
    </row>
    <row r="385" s="2" customFormat="1" ht="16.8" customHeight="1">
      <c r="A385" s="41"/>
      <c r="B385" s="47"/>
      <c r="C385" s="317" t="s">
        <v>5525</v>
      </c>
      <c r="D385" s="41"/>
      <c r="E385" s="41"/>
      <c r="F385" s="41"/>
      <c r="G385" s="41"/>
      <c r="H385" s="47"/>
    </row>
    <row r="386" s="2" customFormat="1" ht="16.8" customHeight="1">
      <c r="A386" s="41"/>
      <c r="B386" s="47"/>
      <c r="C386" s="315" t="s">
        <v>663</v>
      </c>
      <c r="D386" s="315" t="s">
        <v>5537</v>
      </c>
      <c r="E386" s="20" t="s">
        <v>206</v>
      </c>
      <c r="F386" s="316">
        <v>57.119999999999997</v>
      </c>
      <c r="G386" s="41"/>
      <c r="H386" s="47"/>
    </row>
    <row r="387" s="2" customFormat="1" ht="16.8" customHeight="1">
      <c r="A387" s="41"/>
      <c r="B387" s="47"/>
      <c r="C387" s="315" t="s">
        <v>204</v>
      </c>
      <c r="D387" s="315" t="s">
        <v>5579</v>
      </c>
      <c r="E387" s="20" t="s">
        <v>206</v>
      </c>
      <c r="F387" s="316">
        <v>78.369</v>
      </c>
      <c r="G387" s="41"/>
      <c r="H387" s="47"/>
    </row>
    <row r="388" s="2" customFormat="1" ht="16.8" customHeight="1">
      <c r="A388" s="41"/>
      <c r="B388" s="47"/>
      <c r="C388" s="315" t="s">
        <v>4637</v>
      </c>
      <c r="D388" s="315" t="s">
        <v>5593</v>
      </c>
      <c r="E388" s="20" t="s">
        <v>206</v>
      </c>
      <c r="F388" s="316">
        <v>35.871000000000002</v>
      </c>
      <c r="G388" s="41"/>
      <c r="H388" s="47"/>
    </row>
    <row r="389" s="2" customFormat="1" ht="16.8" customHeight="1">
      <c r="A389" s="41"/>
      <c r="B389" s="47"/>
      <c r="C389" s="315" t="s">
        <v>681</v>
      </c>
      <c r="D389" s="315" t="s">
        <v>5572</v>
      </c>
      <c r="E389" s="20" t="s">
        <v>206</v>
      </c>
      <c r="F389" s="316">
        <v>57.119999999999997</v>
      </c>
      <c r="G389" s="41"/>
      <c r="H389" s="47"/>
    </row>
    <row r="390" s="2" customFormat="1" ht="16.8" customHeight="1">
      <c r="A390" s="41"/>
      <c r="B390" s="47"/>
      <c r="C390" s="315" t="s">
        <v>686</v>
      </c>
      <c r="D390" s="315" t="s">
        <v>5573</v>
      </c>
      <c r="E390" s="20" t="s">
        <v>214</v>
      </c>
      <c r="F390" s="316">
        <v>64.567999999999998</v>
      </c>
      <c r="G390" s="41"/>
      <c r="H390" s="47"/>
    </row>
    <row r="391" s="2" customFormat="1" ht="16.8" customHeight="1">
      <c r="A391" s="41"/>
      <c r="B391" s="47"/>
      <c r="C391" s="315" t="s">
        <v>691</v>
      </c>
      <c r="D391" s="315" t="s">
        <v>5538</v>
      </c>
      <c r="E391" s="20" t="s">
        <v>206</v>
      </c>
      <c r="F391" s="316">
        <v>21.248999999999999</v>
      </c>
      <c r="G391" s="41"/>
      <c r="H391" s="47"/>
    </row>
    <row r="392" s="2" customFormat="1" ht="16.8" customHeight="1">
      <c r="A392" s="41"/>
      <c r="B392" s="47"/>
      <c r="C392" s="311" t="s">
        <v>644</v>
      </c>
      <c r="D392" s="312" t="s">
        <v>645</v>
      </c>
      <c r="E392" s="313" t="s">
        <v>206</v>
      </c>
      <c r="F392" s="314">
        <v>21.248999999999999</v>
      </c>
      <c r="G392" s="41"/>
      <c r="H392" s="47"/>
    </row>
    <row r="393" s="2" customFormat="1" ht="16.8" customHeight="1">
      <c r="A393" s="41"/>
      <c r="B393" s="47"/>
      <c r="C393" s="315" t="s">
        <v>19</v>
      </c>
      <c r="D393" s="315" t="s">
        <v>695</v>
      </c>
      <c r="E393" s="20" t="s">
        <v>19</v>
      </c>
      <c r="F393" s="316">
        <v>57.119999999999997</v>
      </c>
      <c r="G393" s="41"/>
      <c r="H393" s="47"/>
    </row>
    <row r="394" s="2" customFormat="1" ht="16.8" customHeight="1">
      <c r="A394" s="41"/>
      <c r="B394" s="47"/>
      <c r="C394" s="315" t="s">
        <v>19</v>
      </c>
      <c r="D394" s="315" t="s">
        <v>4653</v>
      </c>
      <c r="E394" s="20" t="s">
        <v>19</v>
      </c>
      <c r="F394" s="316">
        <v>-33.261000000000003</v>
      </c>
      <c r="G394" s="41"/>
      <c r="H394" s="47"/>
    </row>
    <row r="395" s="2" customFormat="1" ht="16.8" customHeight="1">
      <c r="A395" s="41"/>
      <c r="B395" s="47"/>
      <c r="C395" s="315" t="s">
        <v>19</v>
      </c>
      <c r="D395" s="315" t="s">
        <v>4654</v>
      </c>
      <c r="E395" s="20" t="s">
        <v>19</v>
      </c>
      <c r="F395" s="316">
        <v>-2.6099999999999999</v>
      </c>
      <c r="G395" s="41"/>
      <c r="H395" s="47"/>
    </row>
    <row r="396" s="2" customFormat="1" ht="16.8" customHeight="1">
      <c r="A396" s="41"/>
      <c r="B396" s="47"/>
      <c r="C396" s="315" t="s">
        <v>644</v>
      </c>
      <c r="D396" s="315" t="s">
        <v>221</v>
      </c>
      <c r="E396" s="20" t="s">
        <v>19</v>
      </c>
      <c r="F396" s="316">
        <v>21.248999999999999</v>
      </c>
      <c r="G396" s="41"/>
      <c r="H396" s="47"/>
    </row>
    <row r="397" s="2" customFormat="1" ht="16.8" customHeight="1">
      <c r="A397" s="41"/>
      <c r="B397" s="47"/>
      <c r="C397" s="317" t="s">
        <v>5525</v>
      </c>
      <c r="D397" s="41"/>
      <c r="E397" s="41"/>
      <c r="F397" s="41"/>
      <c r="G397" s="41"/>
      <c r="H397" s="47"/>
    </row>
    <row r="398" s="2" customFormat="1" ht="16.8" customHeight="1">
      <c r="A398" s="41"/>
      <c r="B398" s="47"/>
      <c r="C398" s="315" t="s">
        <v>691</v>
      </c>
      <c r="D398" s="315" t="s">
        <v>5538</v>
      </c>
      <c r="E398" s="20" t="s">
        <v>206</v>
      </c>
      <c r="F398" s="316">
        <v>21.248999999999999</v>
      </c>
      <c r="G398" s="41"/>
      <c r="H398" s="47"/>
    </row>
    <row r="399" s="2" customFormat="1" ht="16.8" customHeight="1">
      <c r="A399" s="41"/>
      <c r="B399" s="47"/>
      <c r="C399" s="315" t="s">
        <v>204</v>
      </c>
      <c r="D399" s="315" t="s">
        <v>5579</v>
      </c>
      <c r="E399" s="20" t="s">
        <v>206</v>
      </c>
      <c r="F399" s="316">
        <v>78.369</v>
      </c>
      <c r="G399" s="41"/>
      <c r="H399" s="47"/>
    </row>
    <row r="400" s="2" customFormat="1" ht="16.8" customHeight="1">
      <c r="A400" s="41"/>
      <c r="B400" s="47"/>
      <c r="C400" s="315" t="s">
        <v>4637</v>
      </c>
      <c r="D400" s="315" t="s">
        <v>5593</v>
      </c>
      <c r="E400" s="20" t="s">
        <v>206</v>
      </c>
      <c r="F400" s="316">
        <v>35.871000000000002</v>
      </c>
      <c r="G400" s="41"/>
      <c r="H400" s="47"/>
    </row>
    <row r="401" s="2" customFormat="1" ht="16.8" customHeight="1">
      <c r="A401" s="41"/>
      <c r="B401" s="47"/>
      <c r="C401" s="315" t="s">
        <v>686</v>
      </c>
      <c r="D401" s="315" t="s">
        <v>5573</v>
      </c>
      <c r="E401" s="20" t="s">
        <v>214</v>
      </c>
      <c r="F401" s="316">
        <v>64.567999999999998</v>
      </c>
      <c r="G401" s="41"/>
      <c r="H401" s="47"/>
    </row>
    <row r="402" s="2" customFormat="1" ht="7.44" customHeight="1">
      <c r="A402" s="41"/>
      <c r="B402" s="168"/>
      <c r="C402" s="169"/>
      <c r="D402" s="169"/>
      <c r="E402" s="169"/>
      <c r="F402" s="169"/>
      <c r="G402" s="169"/>
      <c r="H402" s="47"/>
    </row>
    <row r="403" s="2" customFormat="1">
      <c r="A403" s="41"/>
      <c r="B403" s="41"/>
      <c r="C403" s="41"/>
      <c r="D403" s="41"/>
      <c r="E403" s="41"/>
      <c r="F403" s="41"/>
      <c r="G403" s="41"/>
      <c r="H403" s="41"/>
    </row>
  </sheetData>
  <sheetProtection sheet="1" formatColumns="0" formatRows="0" objects="1" scenarios="1" spinCount="100000" saltValue="mmnF09ehBHqhDxIjr7mfV4U20XA4Ik+6FvpmyrcU725cXdNisH8JkRT1GZQeFQzih85+zST3pxvC9Ij9WbKBKw==" hashValue="du4ttkv4wCk5VQUfrurOzkjPt4c9in13GMIsQVV46MUFst20NUCfHwnyyrcwNaze3x4pJJqt/0cqwFJKp/h2Ew==" algorithmName="SHA-512" password="C7B2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8" customWidth="1"/>
    <col min="2" max="2" width="1.667969" style="318" customWidth="1"/>
    <col min="3" max="4" width="5" style="318" customWidth="1"/>
    <col min="5" max="5" width="11.66016" style="318" customWidth="1"/>
    <col min="6" max="6" width="9.160156" style="318" customWidth="1"/>
    <col min="7" max="7" width="5" style="318" customWidth="1"/>
    <col min="8" max="8" width="77.83203" style="318" customWidth="1"/>
    <col min="9" max="10" width="20" style="318" customWidth="1"/>
    <col min="11" max="11" width="1.667969" style="318" customWidth="1"/>
  </cols>
  <sheetData>
    <row r="1" s="1" customFormat="1" ht="37.5" customHeight="1"/>
    <row r="2" s="1" customFormat="1" ht="7.5" customHeight="1">
      <c r="B2" s="319"/>
      <c r="C2" s="320"/>
      <c r="D2" s="320"/>
      <c r="E2" s="320"/>
      <c r="F2" s="320"/>
      <c r="G2" s="320"/>
      <c r="H2" s="320"/>
      <c r="I2" s="320"/>
      <c r="J2" s="320"/>
      <c r="K2" s="321"/>
    </row>
    <row r="3" s="17" customFormat="1" ht="45" customHeight="1">
      <c r="B3" s="322"/>
      <c r="C3" s="323" t="s">
        <v>5594</v>
      </c>
      <c r="D3" s="323"/>
      <c r="E3" s="323"/>
      <c r="F3" s="323"/>
      <c r="G3" s="323"/>
      <c r="H3" s="323"/>
      <c r="I3" s="323"/>
      <c r="J3" s="323"/>
      <c r="K3" s="324"/>
    </row>
    <row r="4" s="1" customFormat="1" ht="25.5" customHeight="1">
      <c r="B4" s="325"/>
      <c r="C4" s="326" t="s">
        <v>5595</v>
      </c>
      <c r="D4" s="326"/>
      <c r="E4" s="326"/>
      <c r="F4" s="326"/>
      <c r="G4" s="326"/>
      <c r="H4" s="326"/>
      <c r="I4" s="326"/>
      <c r="J4" s="326"/>
      <c r="K4" s="327"/>
    </row>
    <row r="5" s="1" customFormat="1" ht="5.25" customHeight="1">
      <c r="B5" s="325"/>
      <c r="C5" s="328"/>
      <c r="D5" s="328"/>
      <c r="E5" s="328"/>
      <c r="F5" s="328"/>
      <c r="G5" s="328"/>
      <c r="H5" s="328"/>
      <c r="I5" s="328"/>
      <c r="J5" s="328"/>
      <c r="K5" s="327"/>
    </row>
    <row r="6" s="1" customFormat="1" ht="15" customHeight="1">
      <c r="B6" s="325"/>
      <c r="C6" s="329" t="s">
        <v>5596</v>
      </c>
      <c r="D6" s="329"/>
      <c r="E6" s="329"/>
      <c r="F6" s="329"/>
      <c r="G6" s="329"/>
      <c r="H6" s="329"/>
      <c r="I6" s="329"/>
      <c r="J6" s="329"/>
      <c r="K6" s="327"/>
    </row>
    <row r="7" s="1" customFormat="1" ht="15" customHeight="1">
      <c r="B7" s="330"/>
      <c r="C7" s="329" t="s">
        <v>5597</v>
      </c>
      <c r="D7" s="329"/>
      <c r="E7" s="329"/>
      <c r="F7" s="329"/>
      <c r="G7" s="329"/>
      <c r="H7" s="329"/>
      <c r="I7" s="329"/>
      <c r="J7" s="329"/>
      <c r="K7" s="327"/>
    </row>
    <row r="8" s="1" customFormat="1" ht="12.75" customHeight="1">
      <c r="B8" s="330"/>
      <c r="C8" s="329"/>
      <c r="D8" s="329"/>
      <c r="E8" s="329"/>
      <c r="F8" s="329"/>
      <c r="G8" s="329"/>
      <c r="H8" s="329"/>
      <c r="I8" s="329"/>
      <c r="J8" s="329"/>
      <c r="K8" s="327"/>
    </row>
    <row r="9" s="1" customFormat="1" ht="15" customHeight="1">
      <c r="B9" s="330"/>
      <c r="C9" s="329" t="s">
        <v>5598</v>
      </c>
      <c r="D9" s="329"/>
      <c r="E9" s="329"/>
      <c r="F9" s="329"/>
      <c r="G9" s="329"/>
      <c r="H9" s="329"/>
      <c r="I9" s="329"/>
      <c r="J9" s="329"/>
      <c r="K9" s="327"/>
    </row>
    <row r="10" s="1" customFormat="1" ht="15" customHeight="1">
      <c r="B10" s="330"/>
      <c r="C10" s="329"/>
      <c r="D10" s="329" t="s">
        <v>5599</v>
      </c>
      <c r="E10" s="329"/>
      <c r="F10" s="329"/>
      <c r="G10" s="329"/>
      <c r="H10" s="329"/>
      <c r="I10" s="329"/>
      <c r="J10" s="329"/>
      <c r="K10" s="327"/>
    </row>
    <row r="11" s="1" customFormat="1" ht="15" customHeight="1">
      <c r="B11" s="330"/>
      <c r="C11" s="331"/>
      <c r="D11" s="329" t="s">
        <v>5600</v>
      </c>
      <c r="E11" s="329"/>
      <c r="F11" s="329"/>
      <c r="G11" s="329"/>
      <c r="H11" s="329"/>
      <c r="I11" s="329"/>
      <c r="J11" s="329"/>
      <c r="K11" s="327"/>
    </row>
    <row r="12" s="1" customFormat="1" ht="15" customHeight="1">
      <c r="B12" s="330"/>
      <c r="C12" s="331"/>
      <c r="D12" s="329"/>
      <c r="E12" s="329"/>
      <c r="F12" s="329"/>
      <c r="G12" s="329"/>
      <c r="H12" s="329"/>
      <c r="I12" s="329"/>
      <c r="J12" s="329"/>
      <c r="K12" s="327"/>
    </row>
    <row r="13" s="1" customFormat="1" ht="15" customHeight="1">
      <c r="B13" s="330"/>
      <c r="C13" s="331"/>
      <c r="D13" s="332" t="s">
        <v>5601</v>
      </c>
      <c r="E13" s="329"/>
      <c r="F13" s="329"/>
      <c r="G13" s="329"/>
      <c r="H13" s="329"/>
      <c r="I13" s="329"/>
      <c r="J13" s="329"/>
      <c r="K13" s="327"/>
    </row>
    <row r="14" s="1" customFormat="1" ht="12.7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27"/>
    </row>
    <row r="15" s="1" customFormat="1" ht="15" customHeight="1">
      <c r="B15" s="330"/>
      <c r="C15" s="331"/>
      <c r="D15" s="329" t="s">
        <v>5602</v>
      </c>
      <c r="E15" s="329"/>
      <c r="F15" s="329"/>
      <c r="G15" s="329"/>
      <c r="H15" s="329"/>
      <c r="I15" s="329"/>
      <c r="J15" s="329"/>
      <c r="K15" s="327"/>
    </row>
    <row r="16" s="1" customFormat="1" ht="15" customHeight="1">
      <c r="B16" s="330"/>
      <c r="C16" s="331"/>
      <c r="D16" s="329" t="s">
        <v>5603</v>
      </c>
      <c r="E16" s="329"/>
      <c r="F16" s="329"/>
      <c r="G16" s="329"/>
      <c r="H16" s="329"/>
      <c r="I16" s="329"/>
      <c r="J16" s="329"/>
      <c r="K16" s="327"/>
    </row>
    <row r="17" s="1" customFormat="1" ht="15" customHeight="1">
      <c r="B17" s="330"/>
      <c r="C17" s="331"/>
      <c r="D17" s="329" t="s">
        <v>5604</v>
      </c>
      <c r="E17" s="329"/>
      <c r="F17" s="329"/>
      <c r="G17" s="329"/>
      <c r="H17" s="329"/>
      <c r="I17" s="329"/>
      <c r="J17" s="329"/>
      <c r="K17" s="327"/>
    </row>
    <row r="18" s="1" customFormat="1" ht="15" customHeight="1">
      <c r="B18" s="330"/>
      <c r="C18" s="331"/>
      <c r="D18" s="331"/>
      <c r="E18" s="333" t="s">
        <v>76</v>
      </c>
      <c r="F18" s="329" t="s">
        <v>5605</v>
      </c>
      <c r="G18" s="329"/>
      <c r="H18" s="329"/>
      <c r="I18" s="329"/>
      <c r="J18" s="329"/>
      <c r="K18" s="327"/>
    </row>
    <row r="19" s="1" customFormat="1" ht="15" customHeight="1">
      <c r="B19" s="330"/>
      <c r="C19" s="331"/>
      <c r="D19" s="331"/>
      <c r="E19" s="333" t="s">
        <v>5606</v>
      </c>
      <c r="F19" s="329" t="s">
        <v>5607</v>
      </c>
      <c r="G19" s="329"/>
      <c r="H19" s="329"/>
      <c r="I19" s="329"/>
      <c r="J19" s="329"/>
      <c r="K19" s="327"/>
    </row>
    <row r="20" s="1" customFormat="1" ht="15" customHeight="1">
      <c r="B20" s="330"/>
      <c r="C20" s="331"/>
      <c r="D20" s="331"/>
      <c r="E20" s="333" t="s">
        <v>5608</v>
      </c>
      <c r="F20" s="329" t="s">
        <v>5609</v>
      </c>
      <c r="G20" s="329"/>
      <c r="H20" s="329"/>
      <c r="I20" s="329"/>
      <c r="J20" s="329"/>
      <c r="K20" s="327"/>
    </row>
    <row r="21" s="1" customFormat="1" ht="15" customHeight="1">
      <c r="B21" s="330"/>
      <c r="C21" s="331"/>
      <c r="D21" s="331"/>
      <c r="E21" s="333" t="s">
        <v>120</v>
      </c>
      <c r="F21" s="329" t="s">
        <v>5610</v>
      </c>
      <c r="G21" s="329"/>
      <c r="H21" s="329"/>
      <c r="I21" s="329"/>
      <c r="J21" s="329"/>
      <c r="K21" s="327"/>
    </row>
    <row r="22" s="1" customFormat="1" ht="15" customHeight="1">
      <c r="B22" s="330"/>
      <c r="C22" s="331"/>
      <c r="D22" s="331"/>
      <c r="E22" s="333" t="s">
        <v>5611</v>
      </c>
      <c r="F22" s="329" t="s">
        <v>3080</v>
      </c>
      <c r="G22" s="329"/>
      <c r="H22" s="329"/>
      <c r="I22" s="329"/>
      <c r="J22" s="329"/>
      <c r="K22" s="327"/>
    </row>
    <row r="23" s="1" customFormat="1" ht="15" customHeight="1">
      <c r="B23" s="330"/>
      <c r="C23" s="331"/>
      <c r="D23" s="331"/>
      <c r="E23" s="333" t="s">
        <v>84</v>
      </c>
      <c r="F23" s="329" t="s">
        <v>5612</v>
      </c>
      <c r="G23" s="329"/>
      <c r="H23" s="329"/>
      <c r="I23" s="329"/>
      <c r="J23" s="329"/>
      <c r="K23" s="327"/>
    </row>
    <row r="24" s="1" customFormat="1" ht="12.75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27"/>
    </row>
    <row r="25" s="1" customFormat="1" ht="15" customHeight="1">
      <c r="B25" s="330"/>
      <c r="C25" s="329" t="s">
        <v>5613</v>
      </c>
      <c r="D25" s="329"/>
      <c r="E25" s="329"/>
      <c r="F25" s="329"/>
      <c r="G25" s="329"/>
      <c r="H25" s="329"/>
      <c r="I25" s="329"/>
      <c r="J25" s="329"/>
      <c r="K25" s="327"/>
    </row>
    <row r="26" s="1" customFormat="1" ht="15" customHeight="1">
      <c r="B26" s="330"/>
      <c r="C26" s="329" t="s">
        <v>5614</v>
      </c>
      <c r="D26" s="329"/>
      <c r="E26" s="329"/>
      <c r="F26" s="329"/>
      <c r="G26" s="329"/>
      <c r="H26" s="329"/>
      <c r="I26" s="329"/>
      <c r="J26" s="329"/>
      <c r="K26" s="327"/>
    </row>
    <row r="27" s="1" customFormat="1" ht="15" customHeight="1">
      <c r="B27" s="330"/>
      <c r="C27" s="329"/>
      <c r="D27" s="329" t="s">
        <v>5615</v>
      </c>
      <c r="E27" s="329"/>
      <c r="F27" s="329"/>
      <c r="G27" s="329"/>
      <c r="H27" s="329"/>
      <c r="I27" s="329"/>
      <c r="J27" s="329"/>
      <c r="K27" s="327"/>
    </row>
    <row r="28" s="1" customFormat="1" ht="15" customHeight="1">
      <c r="B28" s="330"/>
      <c r="C28" s="331"/>
      <c r="D28" s="329" t="s">
        <v>5616</v>
      </c>
      <c r="E28" s="329"/>
      <c r="F28" s="329"/>
      <c r="G28" s="329"/>
      <c r="H28" s="329"/>
      <c r="I28" s="329"/>
      <c r="J28" s="329"/>
      <c r="K28" s="327"/>
    </row>
    <row r="29" s="1" customFormat="1" ht="12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27"/>
    </row>
    <row r="30" s="1" customFormat="1" ht="15" customHeight="1">
      <c r="B30" s="330"/>
      <c r="C30" s="331"/>
      <c r="D30" s="329" t="s">
        <v>5617</v>
      </c>
      <c r="E30" s="329"/>
      <c r="F30" s="329"/>
      <c r="G30" s="329"/>
      <c r="H30" s="329"/>
      <c r="I30" s="329"/>
      <c r="J30" s="329"/>
      <c r="K30" s="327"/>
    </row>
    <row r="31" s="1" customFormat="1" ht="15" customHeight="1">
      <c r="B31" s="330"/>
      <c r="C31" s="331"/>
      <c r="D31" s="329" t="s">
        <v>5618</v>
      </c>
      <c r="E31" s="329"/>
      <c r="F31" s="329"/>
      <c r="G31" s="329"/>
      <c r="H31" s="329"/>
      <c r="I31" s="329"/>
      <c r="J31" s="329"/>
      <c r="K31" s="327"/>
    </row>
    <row r="32" s="1" customFormat="1" ht="12.75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27"/>
    </row>
    <row r="33" s="1" customFormat="1" ht="15" customHeight="1">
      <c r="B33" s="330"/>
      <c r="C33" s="331"/>
      <c r="D33" s="329" t="s">
        <v>5619</v>
      </c>
      <c r="E33" s="329"/>
      <c r="F33" s="329"/>
      <c r="G33" s="329"/>
      <c r="H33" s="329"/>
      <c r="I33" s="329"/>
      <c r="J33" s="329"/>
      <c r="K33" s="327"/>
    </row>
    <row r="34" s="1" customFormat="1" ht="15" customHeight="1">
      <c r="B34" s="330"/>
      <c r="C34" s="331"/>
      <c r="D34" s="329" t="s">
        <v>5620</v>
      </c>
      <c r="E34" s="329"/>
      <c r="F34" s="329"/>
      <c r="G34" s="329"/>
      <c r="H34" s="329"/>
      <c r="I34" s="329"/>
      <c r="J34" s="329"/>
      <c r="K34" s="327"/>
    </row>
    <row r="35" s="1" customFormat="1" ht="15" customHeight="1">
      <c r="B35" s="330"/>
      <c r="C35" s="331"/>
      <c r="D35" s="329" t="s">
        <v>5621</v>
      </c>
      <c r="E35" s="329"/>
      <c r="F35" s="329"/>
      <c r="G35" s="329"/>
      <c r="H35" s="329"/>
      <c r="I35" s="329"/>
      <c r="J35" s="329"/>
      <c r="K35" s="327"/>
    </row>
    <row r="36" s="1" customFormat="1" ht="15" customHeight="1">
      <c r="B36" s="330"/>
      <c r="C36" s="331"/>
      <c r="D36" s="329"/>
      <c r="E36" s="332" t="s">
        <v>147</v>
      </c>
      <c r="F36" s="329"/>
      <c r="G36" s="329" t="s">
        <v>5622</v>
      </c>
      <c r="H36" s="329"/>
      <c r="I36" s="329"/>
      <c r="J36" s="329"/>
      <c r="K36" s="327"/>
    </row>
    <row r="37" s="1" customFormat="1" ht="30.75" customHeight="1">
      <c r="B37" s="330"/>
      <c r="C37" s="331"/>
      <c r="D37" s="329"/>
      <c r="E37" s="332" t="s">
        <v>5623</v>
      </c>
      <c r="F37" s="329"/>
      <c r="G37" s="329" t="s">
        <v>5624</v>
      </c>
      <c r="H37" s="329"/>
      <c r="I37" s="329"/>
      <c r="J37" s="329"/>
      <c r="K37" s="327"/>
    </row>
    <row r="38" s="1" customFormat="1" ht="15" customHeight="1">
      <c r="B38" s="330"/>
      <c r="C38" s="331"/>
      <c r="D38" s="329"/>
      <c r="E38" s="332" t="s">
        <v>50</v>
      </c>
      <c r="F38" s="329"/>
      <c r="G38" s="329" t="s">
        <v>5625</v>
      </c>
      <c r="H38" s="329"/>
      <c r="I38" s="329"/>
      <c r="J38" s="329"/>
      <c r="K38" s="327"/>
    </row>
    <row r="39" s="1" customFormat="1" ht="15" customHeight="1">
      <c r="B39" s="330"/>
      <c r="C39" s="331"/>
      <c r="D39" s="329"/>
      <c r="E39" s="332" t="s">
        <v>51</v>
      </c>
      <c r="F39" s="329"/>
      <c r="G39" s="329" t="s">
        <v>5626</v>
      </c>
      <c r="H39" s="329"/>
      <c r="I39" s="329"/>
      <c r="J39" s="329"/>
      <c r="K39" s="327"/>
    </row>
    <row r="40" s="1" customFormat="1" ht="15" customHeight="1">
      <c r="B40" s="330"/>
      <c r="C40" s="331"/>
      <c r="D40" s="329"/>
      <c r="E40" s="332" t="s">
        <v>148</v>
      </c>
      <c r="F40" s="329"/>
      <c r="G40" s="329" t="s">
        <v>5627</v>
      </c>
      <c r="H40" s="329"/>
      <c r="I40" s="329"/>
      <c r="J40" s="329"/>
      <c r="K40" s="327"/>
    </row>
    <row r="41" s="1" customFormat="1" ht="15" customHeight="1">
      <c r="B41" s="330"/>
      <c r="C41" s="331"/>
      <c r="D41" s="329"/>
      <c r="E41" s="332" t="s">
        <v>149</v>
      </c>
      <c r="F41" s="329"/>
      <c r="G41" s="329" t="s">
        <v>5628</v>
      </c>
      <c r="H41" s="329"/>
      <c r="I41" s="329"/>
      <c r="J41" s="329"/>
      <c r="K41" s="327"/>
    </row>
    <row r="42" s="1" customFormat="1" ht="15" customHeight="1">
      <c r="B42" s="330"/>
      <c r="C42" s="331"/>
      <c r="D42" s="329"/>
      <c r="E42" s="332" t="s">
        <v>5629</v>
      </c>
      <c r="F42" s="329"/>
      <c r="G42" s="329" t="s">
        <v>5630</v>
      </c>
      <c r="H42" s="329"/>
      <c r="I42" s="329"/>
      <c r="J42" s="329"/>
      <c r="K42" s="327"/>
    </row>
    <row r="43" s="1" customFormat="1" ht="15" customHeight="1">
      <c r="B43" s="330"/>
      <c r="C43" s="331"/>
      <c r="D43" s="329"/>
      <c r="E43" s="332"/>
      <c r="F43" s="329"/>
      <c r="G43" s="329" t="s">
        <v>5631</v>
      </c>
      <c r="H43" s="329"/>
      <c r="I43" s="329"/>
      <c r="J43" s="329"/>
      <c r="K43" s="327"/>
    </row>
    <row r="44" s="1" customFormat="1" ht="15" customHeight="1">
      <c r="B44" s="330"/>
      <c r="C44" s="331"/>
      <c r="D44" s="329"/>
      <c r="E44" s="332" t="s">
        <v>5632</v>
      </c>
      <c r="F44" s="329"/>
      <c r="G44" s="329" t="s">
        <v>5633</v>
      </c>
      <c r="H44" s="329"/>
      <c r="I44" s="329"/>
      <c r="J44" s="329"/>
      <c r="K44" s="327"/>
    </row>
    <row r="45" s="1" customFormat="1" ht="15" customHeight="1">
      <c r="B45" s="330"/>
      <c r="C45" s="331"/>
      <c r="D45" s="329"/>
      <c r="E45" s="332" t="s">
        <v>151</v>
      </c>
      <c r="F45" s="329"/>
      <c r="G45" s="329" t="s">
        <v>5634</v>
      </c>
      <c r="H45" s="329"/>
      <c r="I45" s="329"/>
      <c r="J45" s="329"/>
      <c r="K45" s="327"/>
    </row>
    <row r="46" s="1" customFormat="1" ht="12.75" customHeight="1">
      <c r="B46" s="330"/>
      <c r="C46" s="331"/>
      <c r="D46" s="329"/>
      <c r="E46" s="329"/>
      <c r="F46" s="329"/>
      <c r="G46" s="329"/>
      <c r="H46" s="329"/>
      <c r="I46" s="329"/>
      <c r="J46" s="329"/>
      <c r="K46" s="327"/>
    </row>
    <row r="47" s="1" customFormat="1" ht="15" customHeight="1">
      <c r="B47" s="330"/>
      <c r="C47" s="331"/>
      <c r="D47" s="329" t="s">
        <v>5635</v>
      </c>
      <c r="E47" s="329"/>
      <c r="F47" s="329"/>
      <c r="G47" s="329"/>
      <c r="H47" s="329"/>
      <c r="I47" s="329"/>
      <c r="J47" s="329"/>
      <c r="K47" s="327"/>
    </row>
    <row r="48" s="1" customFormat="1" ht="15" customHeight="1">
      <c r="B48" s="330"/>
      <c r="C48" s="331"/>
      <c r="D48" s="331"/>
      <c r="E48" s="329" t="s">
        <v>5636</v>
      </c>
      <c r="F48" s="329"/>
      <c r="G48" s="329"/>
      <c r="H48" s="329"/>
      <c r="I48" s="329"/>
      <c r="J48" s="329"/>
      <c r="K48" s="327"/>
    </row>
    <row r="49" s="1" customFormat="1" ht="15" customHeight="1">
      <c r="B49" s="330"/>
      <c r="C49" s="331"/>
      <c r="D49" s="331"/>
      <c r="E49" s="329" t="s">
        <v>5637</v>
      </c>
      <c r="F49" s="329"/>
      <c r="G49" s="329"/>
      <c r="H49" s="329"/>
      <c r="I49" s="329"/>
      <c r="J49" s="329"/>
      <c r="K49" s="327"/>
    </row>
    <row r="50" s="1" customFormat="1" ht="15" customHeight="1">
      <c r="B50" s="330"/>
      <c r="C50" s="331"/>
      <c r="D50" s="331"/>
      <c r="E50" s="329" t="s">
        <v>5638</v>
      </c>
      <c r="F50" s="329"/>
      <c r="G50" s="329"/>
      <c r="H50" s="329"/>
      <c r="I50" s="329"/>
      <c r="J50" s="329"/>
      <c r="K50" s="327"/>
    </row>
    <row r="51" s="1" customFormat="1" ht="15" customHeight="1">
      <c r="B51" s="330"/>
      <c r="C51" s="331"/>
      <c r="D51" s="329" t="s">
        <v>5639</v>
      </c>
      <c r="E51" s="329"/>
      <c r="F51" s="329"/>
      <c r="G51" s="329"/>
      <c r="H51" s="329"/>
      <c r="I51" s="329"/>
      <c r="J51" s="329"/>
      <c r="K51" s="327"/>
    </row>
    <row r="52" s="1" customFormat="1" ht="25.5" customHeight="1">
      <c r="B52" s="325"/>
      <c r="C52" s="326" t="s">
        <v>5640</v>
      </c>
      <c r="D52" s="326"/>
      <c r="E52" s="326"/>
      <c r="F52" s="326"/>
      <c r="G52" s="326"/>
      <c r="H52" s="326"/>
      <c r="I52" s="326"/>
      <c r="J52" s="326"/>
      <c r="K52" s="327"/>
    </row>
    <row r="53" s="1" customFormat="1" ht="5.25" customHeight="1">
      <c r="B53" s="325"/>
      <c r="C53" s="328"/>
      <c r="D53" s="328"/>
      <c r="E53" s="328"/>
      <c r="F53" s="328"/>
      <c r="G53" s="328"/>
      <c r="H53" s="328"/>
      <c r="I53" s="328"/>
      <c r="J53" s="328"/>
      <c r="K53" s="327"/>
    </row>
    <row r="54" s="1" customFormat="1" ht="15" customHeight="1">
      <c r="B54" s="325"/>
      <c r="C54" s="329" t="s">
        <v>5641</v>
      </c>
      <c r="D54" s="329"/>
      <c r="E54" s="329"/>
      <c r="F54" s="329"/>
      <c r="G54" s="329"/>
      <c r="H54" s="329"/>
      <c r="I54" s="329"/>
      <c r="J54" s="329"/>
      <c r="K54" s="327"/>
    </row>
    <row r="55" s="1" customFormat="1" ht="15" customHeight="1">
      <c r="B55" s="325"/>
      <c r="C55" s="329" t="s">
        <v>5642</v>
      </c>
      <c r="D55" s="329"/>
      <c r="E55" s="329"/>
      <c r="F55" s="329"/>
      <c r="G55" s="329"/>
      <c r="H55" s="329"/>
      <c r="I55" s="329"/>
      <c r="J55" s="329"/>
      <c r="K55" s="327"/>
    </row>
    <row r="56" s="1" customFormat="1" ht="12.75" customHeight="1">
      <c r="B56" s="325"/>
      <c r="C56" s="329"/>
      <c r="D56" s="329"/>
      <c r="E56" s="329"/>
      <c r="F56" s="329"/>
      <c r="G56" s="329"/>
      <c r="H56" s="329"/>
      <c r="I56" s="329"/>
      <c r="J56" s="329"/>
      <c r="K56" s="327"/>
    </row>
    <row r="57" s="1" customFormat="1" ht="15" customHeight="1">
      <c r="B57" s="325"/>
      <c r="C57" s="329" t="s">
        <v>5643</v>
      </c>
      <c r="D57" s="329"/>
      <c r="E57" s="329"/>
      <c r="F57" s="329"/>
      <c r="G57" s="329"/>
      <c r="H57" s="329"/>
      <c r="I57" s="329"/>
      <c r="J57" s="329"/>
      <c r="K57" s="327"/>
    </row>
    <row r="58" s="1" customFormat="1" ht="15" customHeight="1">
      <c r="B58" s="325"/>
      <c r="C58" s="331"/>
      <c r="D58" s="329" t="s">
        <v>5644</v>
      </c>
      <c r="E58" s="329"/>
      <c r="F58" s="329"/>
      <c r="G58" s="329"/>
      <c r="H58" s="329"/>
      <c r="I58" s="329"/>
      <c r="J58" s="329"/>
      <c r="K58" s="327"/>
    </row>
    <row r="59" s="1" customFormat="1" ht="15" customHeight="1">
      <c r="B59" s="325"/>
      <c r="C59" s="331"/>
      <c r="D59" s="329" t="s">
        <v>5645</v>
      </c>
      <c r="E59" s="329"/>
      <c r="F59" s="329"/>
      <c r="G59" s="329"/>
      <c r="H59" s="329"/>
      <c r="I59" s="329"/>
      <c r="J59" s="329"/>
      <c r="K59" s="327"/>
    </row>
    <row r="60" s="1" customFormat="1" ht="15" customHeight="1">
      <c r="B60" s="325"/>
      <c r="C60" s="331"/>
      <c r="D60" s="329" t="s">
        <v>5646</v>
      </c>
      <c r="E60" s="329"/>
      <c r="F60" s="329"/>
      <c r="G60" s="329"/>
      <c r="H60" s="329"/>
      <c r="I60" s="329"/>
      <c r="J60" s="329"/>
      <c r="K60" s="327"/>
    </row>
    <row r="61" s="1" customFormat="1" ht="15" customHeight="1">
      <c r="B61" s="325"/>
      <c r="C61" s="331"/>
      <c r="D61" s="329" t="s">
        <v>5647</v>
      </c>
      <c r="E61" s="329"/>
      <c r="F61" s="329"/>
      <c r="G61" s="329"/>
      <c r="H61" s="329"/>
      <c r="I61" s="329"/>
      <c r="J61" s="329"/>
      <c r="K61" s="327"/>
    </row>
    <row r="62" s="1" customFormat="1" ht="15" customHeight="1">
      <c r="B62" s="325"/>
      <c r="C62" s="331"/>
      <c r="D62" s="334" t="s">
        <v>5648</v>
      </c>
      <c r="E62" s="334"/>
      <c r="F62" s="334"/>
      <c r="G62" s="334"/>
      <c r="H62" s="334"/>
      <c r="I62" s="334"/>
      <c r="J62" s="334"/>
      <c r="K62" s="327"/>
    </row>
    <row r="63" s="1" customFormat="1" ht="15" customHeight="1">
      <c r="B63" s="325"/>
      <c r="C63" s="331"/>
      <c r="D63" s="329" t="s">
        <v>5649</v>
      </c>
      <c r="E63" s="329"/>
      <c r="F63" s="329"/>
      <c r="G63" s="329"/>
      <c r="H63" s="329"/>
      <c r="I63" s="329"/>
      <c r="J63" s="329"/>
      <c r="K63" s="327"/>
    </row>
    <row r="64" s="1" customFormat="1" ht="12.75" customHeight="1">
      <c r="B64" s="325"/>
      <c r="C64" s="331"/>
      <c r="D64" s="331"/>
      <c r="E64" s="335"/>
      <c r="F64" s="331"/>
      <c r="G64" s="331"/>
      <c r="H64" s="331"/>
      <c r="I64" s="331"/>
      <c r="J64" s="331"/>
      <c r="K64" s="327"/>
    </row>
    <row r="65" s="1" customFormat="1" ht="15" customHeight="1">
      <c r="B65" s="325"/>
      <c r="C65" s="331"/>
      <c r="D65" s="329" t="s">
        <v>5650</v>
      </c>
      <c r="E65" s="329"/>
      <c r="F65" s="329"/>
      <c r="G65" s="329"/>
      <c r="H65" s="329"/>
      <c r="I65" s="329"/>
      <c r="J65" s="329"/>
      <c r="K65" s="327"/>
    </row>
    <row r="66" s="1" customFormat="1" ht="15" customHeight="1">
      <c r="B66" s="325"/>
      <c r="C66" s="331"/>
      <c r="D66" s="334" t="s">
        <v>5651</v>
      </c>
      <c r="E66" s="334"/>
      <c r="F66" s="334"/>
      <c r="G66" s="334"/>
      <c r="H66" s="334"/>
      <c r="I66" s="334"/>
      <c r="J66" s="334"/>
      <c r="K66" s="327"/>
    </row>
    <row r="67" s="1" customFormat="1" ht="15" customHeight="1">
      <c r="B67" s="325"/>
      <c r="C67" s="331"/>
      <c r="D67" s="329" t="s">
        <v>5652</v>
      </c>
      <c r="E67" s="329"/>
      <c r="F67" s="329"/>
      <c r="G67" s="329"/>
      <c r="H67" s="329"/>
      <c r="I67" s="329"/>
      <c r="J67" s="329"/>
      <c r="K67" s="327"/>
    </row>
    <row r="68" s="1" customFormat="1" ht="15" customHeight="1">
      <c r="B68" s="325"/>
      <c r="C68" s="331"/>
      <c r="D68" s="329" t="s">
        <v>5653</v>
      </c>
      <c r="E68" s="329"/>
      <c r="F68" s="329"/>
      <c r="G68" s="329"/>
      <c r="H68" s="329"/>
      <c r="I68" s="329"/>
      <c r="J68" s="329"/>
      <c r="K68" s="327"/>
    </row>
    <row r="69" s="1" customFormat="1" ht="15" customHeight="1">
      <c r="B69" s="325"/>
      <c r="C69" s="331"/>
      <c r="D69" s="329" t="s">
        <v>5654</v>
      </c>
      <c r="E69" s="329"/>
      <c r="F69" s="329"/>
      <c r="G69" s="329"/>
      <c r="H69" s="329"/>
      <c r="I69" s="329"/>
      <c r="J69" s="329"/>
      <c r="K69" s="327"/>
    </row>
    <row r="70" s="1" customFormat="1" ht="15" customHeight="1">
      <c r="B70" s="325"/>
      <c r="C70" s="331"/>
      <c r="D70" s="329" t="s">
        <v>5655</v>
      </c>
      <c r="E70" s="329"/>
      <c r="F70" s="329"/>
      <c r="G70" s="329"/>
      <c r="H70" s="329"/>
      <c r="I70" s="329"/>
      <c r="J70" s="329"/>
      <c r="K70" s="327"/>
    </row>
    <row r="71" s="1" customFormat="1" ht="12.75" customHeight="1">
      <c r="B71" s="336"/>
      <c r="C71" s="337"/>
      <c r="D71" s="337"/>
      <c r="E71" s="337"/>
      <c r="F71" s="337"/>
      <c r="G71" s="337"/>
      <c r="H71" s="337"/>
      <c r="I71" s="337"/>
      <c r="J71" s="337"/>
      <c r="K71" s="338"/>
    </row>
    <row r="72" s="1" customFormat="1" ht="18.75" customHeight="1">
      <c r="B72" s="339"/>
      <c r="C72" s="339"/>
      <c r="D72" s="339"/>
      <c r="E72" s="339"/>
      <c r="F72" s="339"/>
      <c r="G72" s="339"/>
      <c r="H72" s="339"/>
      <c r="I72" s="339"/>
      <c r="J72" s="339"/>
      <c r="K72" s="340"/>
    </row>
    <row r="73" s="1" customFormat="1" ht="18.75" customHeight="1">
      <c r="B73" s="340"/>
      <c r="C73" s="340"/>
      <c r="D73" s="340"/>
      <c r="E73" s="340"/>
      <c r="F73" s="340"/>
      <c r="G73" s="340"/>
      <c r="H73" s="340"/>
      <c r="I73" s="340"/>
      <c r="J73" s="340"/>
      <c r="K73" s="340"/>
    </row>
    <row r="74" s="1" customFormat="1" ht="7.5" customHeight="1">
      <c r="B74" s="341"/>
      <c r="C74" s="342"/>
      <c r="D74" s="342"/>
      <c r="E74" s="342"/>
      <c r="F74" s="342"/>
      <c r="G74" s="342"/>
      <c r="H74" s="342"/>
      <c r="I74" s="342"/>
      <c r="J74" s="342"/>
      <c r="K74" s="343"/>
    </row>
    <row r="75" s="1" customFormat="1" ht="45" customHeight="1">
      <c r="B75" s="344"/>
      <c r="C75" s="345" t="s">
        <v>5656</v>
      </c>
      <c r="D75" s="345"/>
      <c r="E75" s="345"/>
      <c r="F75" s="345"/>
      <c r="G75" s="345"/>
      <c r="H75" s="345"/>
      <c r="I75" s="345"/>
      <c r="J75" s="345"/>
      <c r="K75" s="346"/>
    </row>
    <row r="76" s="1" customFormat="1" ht="17.25" customHeight="1">
      <c r="B76" s="344"/>
      <c r="C76" s="347" t="s">
        <v>5657</v>
      </c>
      <c r="D76" s="347"/>
      <c r="E76" s="347"/>
      <c r="F76" s="347" t="s">
        <v>5658</v>
      </c>
      <c r="G76" s="348"/>
      <c r="H76" s="347" t="s">
        <v>51</v>
      </c>
      <c r="I76" s="347" t="s">
        <v>54</v>
      </c>
      <c r="J76" s="347" t="s">
        <v>5659</v>
      </c>
      <c r="K76" s="346"/>
    </row>
    <row r="77" s="1" customFormat="1" ht="17.25" customHeight="1">
      <c r="B77" s="344"/>
      <c r="C77" s="349" t="s">
        <v>5660</v>
      </c>
      <c r="D77" s="349"/>
      <c r="E77" s="349"/>
      <c r="F77" s="350" t="s">
        <v>5661</v>
      </c>
      <c r="G77" s="351"/>
      <c r="H77" s="349"/>
      <c r="I77" s="349"/>
      <c r="J77" s="349" t="s">
        <v>5662</v>
      </c>
      <c r="K77" s="346"/>
    </row>
    <row r="78" s="1" customFormat="1" ht="5.25" customHeight="1">
      <c r="B78" s="344"/>
      <c r="C78" s="352"/>
      <c r="D78" s="352"/>
      <c r="E78" s="352"/>
      <c r="F78" s="352"/>
      <c r="G78" s="353"/>
      <c r="H78" s="352"/>
      <c r="I78" s="352"/>
      <c r="J78" s="352"/>
      <c r="K78" s="346"/>
    </row>
    <row r="79" s="1" customFormat="1" ht="15" customHeight="1">
      <c r="B79" s="344"/>
      <c r="C79" s="332" t="s">
        <v>50</v>
      </c>
      <c r="D79" s="354"/>
      <c r="E79" s="354"/>
      <c r="F79" s="355" t="s">
        <v>5663</v>
      </c>
      <c r="G79" s="356"/>
      <c r="H79" s="332" t="s">
        <v>5664</v>
      </c>
      <c r="I79" s="332" t="s">
        <v>5665</v>
      </c>
      <c r="J79" s="332">
        <v>20</v>
      </c>
      <c r="K79" s="346"/>
    </row>
    <row r="80" s="1" customFormat="1" ht="15" customHeight="1">
      <c r="B80" s="344"/>
      <c r="C80" s="332" t="s">
        <v>5666</v>
      </c>
      <c r="D80" s="332"/>
      <c r="E80" s="332"/>
      <c r="F80" s="355" t="s">
        <v>5663</v>
      </c>
      <c r="G80" s="356"/>
      <c r="H80" s="332" t="s">
        <v>5667</v>
      </c>
      <c r="I80" s="332" t="s">
        <v>5665</v>
      </c>
      <c r="J80" s="332">
        <v>120</v>
      </c>
      <c r="K80" s="346"/>
    </row>
    <row r="81" s="1" customFormat="1" ht="15" customHeight="1">
      <c r="B81" s="357"/>
      <c r="C81" s="332" t="s">
        <v>5668</v>
      </c>
      <c r="D81" s="332"/>
      <c r="E81" s="332"/>
      <c r="F81" s="355" t="s">
        <v>5669</v>
      </c>
      <c r="G81" s="356"/>
      <c r="H81" s="332" t="s">
        <v>5670</v>
      </c>
      <c r="I81" s="332" t="s">
        <v>5665</v>
      </c>
      <c r="J81" s="332">
        <v>50</v>
      </c>
      <c r="K81" s="346"/>
    </row>
    <row r="82" s="1" customFormat="1" ht="15" customHeight="1">
      <c r="B82" s="357"/>
      <c r="C82" s="332" t="s">
        <v>5671</v>
      </c>
      <c r="D82" s="332"/>
      <c r="E82" s="332"/>
      <c r="F82" s="355" t="s">
        <v>5663</v>
      </c>
      <c r="G82" s="356"/>
      <c r="H82" s="332" t="s">
        <v>5672</v>
      </c>
      <c r="I82" s="332" t="s">
        <v>5673</v>
      </c>
      <c r="J82" s="332"/>
      <c r="K82" s="346"/>
    </row>
    <row r="83" s="1" customFormat="1" ht="15" customHeight="1">
      <c r="B83" s="357"/>
      <c r="C83" s="358" t="s">
        <v>5674</v>
      </c>
      <c r="D83" s="358"/>
      <c r="E83" s="358"/>
      <c r="F83" s="359" t="s">
        <v>5669</v>
      </c>
      <c r="G83" s="358"/>
      <c r="H83" s="358" t="s">
        <v>5675</v>
      </c>
      <c r="I83" s="358" t="s">
        <v>5665</v>
      </c>
      <c r="J83" s="358">
        <v>15</v>
      </c>
      <c r="K83" s="346"/>
    </row>
    <row r="84" s="1" customFormat="1" ht="15" customHeight="1">
      <c r="B84" s="357"/>
      <c r="C84" s="358" t="s">
        <v>5676</v>
      </c>
      <c r="D84" s="358"/>
      <c r="E84" s="358"/>
      <c r="F84" s="359" t="s">
        <v>5669</v>
      </c>
      <c r="G84" s="358"/>
      <c r="H84" s="358" t="s">
        <v>5677</v>
      </c>
      <c r="I84" s="358" t="s">
        <v>5665</v>
      </c>
      <c r="J84" s="358">
        <v>15</v>
      </c>
      <c r="K84" s="346"/>
    </row>
    <row r="85" s="1" customFormat="1" ht="15" customHeight="1">
      <c r="B85" s="357"/>
      <c r="C85" s="358" t="s">
        <v>5678</v>
      </c>
      <c r="D85" s="358"/>
      <c r="E85" s="358"/>
      <c r="F85" s="359" t="s">
        <v>5669</v>
      </c>
      <c r="G85" s="358"/>
      <c r="H85" s="358" t="s">
        <v>5679</v>
      </c>
      <c r="I85" s="358" t="s">
        <v>5665</v>
      </c>
      <c r="J85" s="358">
        <v>20</v>
      </c>
      <c r="K85" s="346"/>
    </row>
    <row r="86" s="1" customFormat="1" ht="15" customHeight="1">
      <c r="B86" s="357"/>
      <c r="C86" s="358" t="s">
        <v>5680</v>
      </c>
      <c r="D86" s="358"/>
      <c r="E86" s="358"/>
      <c r="F86" s="359" t="s">
        <v>5669</v>
      </c>
      <c r="G86" s="358"/>
      <c r="H86" s="358" t="s">
        <v>5681</v>
      </c>
      <c r="I86" s="358" t="s">
        <v>5665</v>
      </c>
      <c r="J86" s="358">
        <v>20</v>
      </c>
      <c r="K86" s="346"/>
    </row>
    <row r="87" s="1" customFormat="1" ht="15" customHeight="1">
      <c r="B87" s="357"/>
      <c r="C87" s="332" t="s">
        <v>5682</v>
      </c>
      <c r="D87" s="332"/>
      <c r="E87" s="332"/>
      <c r="F87" s="355" t="s">
        <v>5669</v>
      </c>
      <c r="G87" s="356"/>
      <c r="H87" s="332" t="s">
        <v>5683</v>
      </c>
      <c r="I87" s="332" t="s">
        <v>5665</v>
      </c>
      <c r="J87" s="332">
        <v>50</v>
      </c>
      <c r="K87" s="346"/>
    </row>
    <row r="88" s="1" customFormat="1" ht="15" customHeight="1">
      <c r="B88" s="357"/>
      <c r="C88" s="332" t="s">
        <v>5684</v>
      </c>
      <c r="D88" s="332"/>
      <c r="E88" s="332"/>
      <c r="F88" s="355" t="s">
        <v>5669</v>
      </c>
      <c r="G88" s="356"/>
      <c r="H88" s="332" t="s">
        <v>5685</v>
      </c>
      <c r="I88" s="332" t="s">
        <v>5665</v>
      </c>
      <c r="J88" s="332">
        <v>20</v>
      </c>
      <c r="K88" s="346"/>
    </row>
    <row r="89" s="1" customFormat="1" ht="15" customHeight="1">
      <c r="B89" s="357"/>
      <c r="C89" s="332" t="s">
        <v>5686</v>
      </c>
      <c r="D89" s="332"/>
      <c r="E89" s="332"/>
      <c r="F89" s="355" t="s">
        <v>5669</v>
      </c>
      <c r="G89" s="356"/>
      <c r="H89" s="332" t="s">
        <v>5687</v>
      </c>
      <c r="I89" s="332" t="s">
        <v>5665</v>
      </c>
      <c r="J89" s="332">
        <v>20</v>
      </c>
      <c r="K89" s="346"/>
    </row>
    <row r="90" s="1" customFormat="1" ht="15" customHeight="1">
      <c r="B90" s="357"/>
      <c r="C90" s="332" t="s">
        <v>5688</v>
      </c>
      <c r="D90" s="332"/>
      <c r="E90" s="332"/>
      <c r="F90" s="355" t="s">
        <v>5669</v>
      </c>
      <c r="G90" s="356"/>
      <c r="H90" s="332" t="s">
        <v>5689</v>
      </c>
      <c r="I90" s="332" t="s">
        <v>5665</v>
      </c>
      <c r="J90" s="332">
        <v>50</v>
      </c>
      <c r="K90" s="346"/>
    </row>
    <row r="91" s="1" customFormat="1" ht="15" customHeight="1">
      <c r="B91" s="357"/>
      <c r="C91" s="332" t="s">
        <v>5690</v>
      </c>
      <c r="D91" s="332"/>
      <c r="E91" s="332"/>
      <c r="F91" s="355" t="s">
        <v>5669</v>
      </c>
      <c r="G91" s="356"/>
      <c r="H91" s="332" t="s">
        <v>5690</v>
      </c>
      <c r="I91" s="332" t="s">
        <v>5665</v>
      </c>
      <c r="J91" s="332">
        <v>50</v>
      </c>
      <c r="K91" s="346"/>
    </row>
    <row r="92" s="1" customFormat="1" ht="15" customHeight="1">
      <c r="B92" s="357"/>
      <c r="C92" s="332" t="s">
        <v>5691</v>
      </c>
      <c r="D92" s="332"/>
      <c r="E92" s="332"/>
      <c r="F92" s="355" t="s">
        <v>5669</v>
      </c>
      <c r="G92" s="356"/>
      <c r="H92" s="332" t="s">
        <v>5692</v>
      </c>
      <c r="I92" s="332" t="s">
        <v>5665</v>
      </c>
      <c r="J92" s="332">
        <v>255</v>
      </c>
      <c r="K92" s="346"/>
    </row>
    <row r="93" s="1" customFormat="1" ht="15" customHeight="1">
      <c r="B93" s="357"/>
      <c r="C93" s="332" t="s">
        <v>5693</v>
      </c>
      <c r="D93" s="332"/>
      <c r="E93" s="332"/>
      <c r="F93" s="355" t="s">
        <v>5663</v>
      </c>
      <c r="G93" s="356"/>
      <c r="H93" s="332" t="s">
        <v>5694</v>
      </c>
      <c r="I93" s="332" t="s">
        <v>5695</v>
      </c>
      <c r="J93" s="332"/>
      <c r="K93" s="346"/>
    </row>
    <row r="94" s="1" customFormat="1" ht="15" customHeight="1">
      <c r="B94" s="357"/>
      <c r="C94" s="332" t="s">
        <v>5696</v>
      </c>
      <c r="D94" s="332"/>
      <c r="E94" s="332"/>
      <c r="F94" s="355" t="s">
        <v>5663</v>
      </c>
      <c r="G94" s="356"/>
      <c r="H94" s="332" t="s">
        <v>5697</v>
      </c>
      <c r="I94" s="332" t="s">
        <v>5698</v>
      </c>
      <c r="J94" s="332"/>
      <c r="K94" s="346"/>
    </row>
    <row r="95" s="1" customFormat="1" ht="15" customHeight="1">
      <c r="B95" s="357"/>
      <c r="C95" s="332" t="s">
        <v>5699</v>
      </c>
      <c r="D95" s="332"/>
      <c r="E95" s="332"/>
      <c r="F95" s="355" t="s">
        <v>5663</v>
      </c>
      <c r="G95" s="356"/>
      <c r="H95" s="332" t="s">
        <v>5699</v>
      </c>
      <c r="I95" s="332" t="s">
        <v>5698</v>
      </c>
      <c r="J95" s="332"/>
      <c r="K95" s="346"/>
    </row>
    <row r="96" s="1" customFormat="1" ht="15" customHeight="1">
      <c r="B96" s="357"/>
      <c r="C96" s="332" t="s">
        <v>35</v>
      </c>
      <c r="D96" s="332"/>
      <c r="E96" s="332"/>
      <c r="F96" s="355" t="s">
        <v>5663</v>
      </c>
      <c r="G96" s="356"/>
      <c r="H96" s="332" t="s">
        <v>5700</v>
      </c>
      <c r="I96" s="332" t="s">
        <v>5698</v>
      </c>
      <c r="J96" s="332"/>
      <c r="K96" s="346"/>
    </row>
    <row r="97" s="1" customFormat="1" ht="15" customHeight="1">
      <c r="B97" s="357"/>
      <c r="C97" s="332" t="s">
        <v>45</v>
      </c>
      <c r="D97" s="332"/>
      <c r="E97" s="332"/>
      <c r="F97" s="355" t="s">
        <v>5663</v>
      </c>
      <c r="G97" s="356"/>
      <c r="H97" s="332" t="s">
        <v>5701</v>
      </c>
      <c r="I97" s="332" t="s">
        <v>5698</v>
      </c>
      <c r="J97" s="332"/>
      <c r="K97" s="346"/>
    </row>
    <row r="98" s="1" customFormat="1" ht="15" customHeight="1">
      <c r="B98" s="360"/>
      <c r="C98" s="361"/>
      <c r="D98" s="361"/>
      <c r="E98" s="361"/>
      <c r="F98" s="361"/>
      <c r="G98" s="361"/>
      <c r="H98" s="361"/>
      <c r="I98" s="361"/>
      <c r="J98" s="361"/>
      <c r="K98" s="362"/>
    </row>
    <row r="99" s="1" customFormat="1" ht="18.75" customHeight="1">
      <c r="B99" s="363"/>
      <c r="C99" s="364"/>
      <c r="D99" s="364"/>
      <c r="E99" s="364"/>
      <c r="F99" s="364"/>
      <c r="G99" s="364"/>
      <c r="H99" s="364"/>
      <c r="I99" s="364"/>
      <c r="J99" s="364"/>
      <c r="K99" s="363"/>
    </row>
    <row r="100" s="1" customFormat="1" ht="18.75" customHeight="1"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</row>
    <row r="101" s="1" customFormat="1" ht="7.5" customHeight="1">
      <c r="B101" s="341"/>
      <c r="C101" s="342"/>
      <c r="D101" s="342"/>
      <c r="E101" s="342"/>
      <c r="F101" s="342"/>
      <c r="G101" s="342"/>
      <c r="H101" s="342"/>
      <c r="I101" s="342"/>
      <c r="J101" s="342"/>
      <c r="K101" s="343"/>
    </row>
    <row r="102" s="1" customFormat="1" ht="45" customHeight="1">
      <c r="B102" s="344"/>
      <c r="C102" s="345" t="s">
        <v>5702</v>
      </c>
      <c r="D102" s="345"/>
      <c r="E102" s="345"/>
      <c r="F102" s="345"/>
      <c r="G102" s="345"/>
      <c r="H102" s="345"/>
      <c r="I102" s="345"/>
      <c r="J102" s="345"/>
      <c r="K102" s="346"/>
    </row>
    <row r="103" s="1" customFormat="1" ht="17.25" customHeight="1">
      <c r="B103" s="344"/>
      <c r="C103" s="347" t="s">
        <v>5657</v>
      </c>
      <c r="D103" s="347"/>
      <c r="E103" s="347"/>
      <c r="F103" s="347" t="s">
        <v>5658</v>
      </c>
      <c r="G103" s="348"/>
      <c r="H103" s="347" t="s">
        <v>51</v>
      </c>
      <c r="I103" s="347" t="s">
        <v>54</v>
      </c>
      <c r="J103" s="347" t="s">
        <v>5659</v>
      </c>
      <c r="K103" s="346"/>
    </row>
    <row r="104" s="1" customFormat="1" ht="17.25" customHeight="1">
      <c r="B104" s="344"/>
      <c r="C104" s="349" t="s">
        <v>5660</v>
      </c>
      <c r="D104" s="349"/>
      <c r="E104" s="349"/>
      <c r="F104" s="350" t="s">
        <v>5661</v>
      </c>
      <c r="G104" s="351"/>
      <c r="H104" s="349"/>
      <c r="I104" s="349"/>
      <c r="J104" s="349" t="s">
        <v>5662</v>
      </c>
      <c r="K104" s="346"/>
    </row>
    <row r="105" s="1" customFormat="1" ht="5.25" customHeight="1">
      <c r="B105" s="344"/>
      <c r="C105" s="347"/>
      <c r="D105" s="347"/>
      <c r="E105" s="347"/>
      <c r="F105" s="347"/>
      <c r="G105" s="365"/>
      <c r="H105" s="347"/>
      <c r="I105" s="347"/>
      <c r="J105" s="347"/>
      <c r="K105" s="346"/>
    </row>
    <row r="106" s="1" customFormat="1" ht="15" customHeight="1">
      <c r="B106" s="344"/>
      <c r="C106" s="332" t="s">
        <v>50</v>
      </c>
      <c r="D106" s="354"/>
      <c r="E106" s="354"/>
      <c r="F106" s="355" t="s">
        <v>5663</v>
      </c>
      <c r="G106" s="332"/>
      <c r="H106" s="332" t="s">
        <v>5703</v>
      </c>
      <c r="I106" s="332" t="s">
        <v>5665</v>
      </c>
      <c r="J106" s="332">
        <v>20</v>
      </c>
      <c r="K106" s="346"/>
    </row>
    <row r="107" s="1" customFormat="1" ht="15" customHeight="1">
      <c r="B107" s="344"/>
      <c r="C107" s="332" t="s">
        <v>5666</v>
      </c>
      <c r="D107" s="332"/>
      <c r="E107" s="332"/>
      <c r="F107" s="355" t="s">
        <v>5663</v>
      </c>
      <c r="G107" s="332"/>
      <c r="H107" s="332" t="s">
        <v>5703</v>
      </c>
      <c r="I107" s="332" t="s">
        <v>5665</v>
      </c>
      <c r="J107" s="332">
        <v>120</v>
      </c>
      <c r="K107" s="346"/>
    </row>
    <row r="108" s="1" customFormat="1" ht="15" customHeight="1">
      <c r="B108" s="357"/>
      <c r="C108" s="332" t="s">
        <v>5668</v>
      </c>
      <c r="D108" s="332"/>
      <c r="E108" s="332"/>
      <c r="F108" s="355" t="s">
        <v>5669</v>
      </c>
      <c r="G108" s="332"/>
      <c r="H108" s="332" t="s">
        <v>5703</v>
      </c>
      <c r="I108" s="332" t="s">
        <v>5665</v>
      </c>
      <c r="J108" s="332">
        <v>50</v>
      </c>
      <c r="K108" s="346"/>
    </row>
    <row r="109" s="1" customFormat="1" ht="15" customHeight="1">
      <c r="B109" s="357"/>
      <c r="C109" s="332" t="s">
        <v>5671</v>
      </c>
      <c r="D109" s="332"/>
      <c r="E109" s="332"/>
      <c r="F109" s="355" t="s">
        <v>5663</v>
      </c>
      <c r="G109" s="332"/>
      <c r="H109" s="332" t="s">
        <v>5703</v>
      </c>
      <c r="I109" s="332" t="s">
        <v>5673</v>
      </c>
      <c r="J109" s="332"/>
      <c r="K109" s="346"/>
    </row>
    <row r="110" s="1" customFormat="1" ht="15" customHeight="1">
      <c r="B110" s="357"/>
      <c r="C110" s="332" t="s">
        <v>5682</v>
      </c>
      <c r="D110" s="332"/>
      <c r="E110" s="332"/>
      <c r="F110" s="355" t="s">
        <v>5669</v>
      </c>
      <c r="G110" s="332"/>
      <c r="H110" s="332" t="s">
        <v>5703</v>
      </c>
      <c r="I110" s="332" t="s">
        <v>5665</v>
      </c>
      <c r="J110" s="332">
        <v>50</v>
      </c>
      <c r="K110" s="346"/>
    </row>
    <row r="111" s="1" customFormat="1" ht="15" customHeight="1">
      <c r="B111" s="357"/>
      <c r="C111" s="332" t="s">
        <v>5690</v>
      </c>
      <c r="D111" s="332"/>
      <c r="E111" s="332"/>
      <c r="F111" s="355" t="s">
        <v>5669</v>
      </c>
      <c r="G111" s="332"/>
      <c r="H111" s="332" t="s">
        <v>5703</v>
      </c>
      <c r="I111" s="332" t="s">
        <v>5665</v>
      </c>
      <c r="J111" s="332">
        <v>50</v>
      </c>
      <c r="K111" s="346"/>
    </row>
    <row r="112" s="1" customFormat="1" ht="15" customHeight="1">
      <c r="B112" s="357"/>
      <c r="C112" s="332" t="s">
        <v>5688</v>
      </c>
      <c r="D112" s="332"/>
      <c r="E112" s="332"/>
      <c r="F112" s="355" t="s">
        <v>5669</v>
      </c>
      <c r="G112" s="332"/>
      <c r="H112" s="332" t="s">
        <v>5703</v>
      </c>
      <c r="I112" s="332" t="s">
        <v>5665</v>
      </c>
      <c r="J112" s="332">
        <v>50</v>
      </c>
      <c r="K112" s="346"/>
    </row>
    <row r="113" s="1" customFormat="1" ht="15" customHeight="1">
      <c r="B113" s="357"/>
      <c r="C113" s="332" t="s">
        <v>50</v>
      </c>
      <c r="D113" s="332"/>
      <c r="E113" s="332"/>
      <c r="F113" s="355" t="s">
        <v>5663</v>
      </c>
      <c r="G113" s="332"/>
      <c r="H113" s="332" t="s">
        <v>5704</v>
      </c>
      <c r="I113" s="332" t="s">
        <v>5665</v>
      </c>
      <c r="J113" s="332">
        <v>20</v>
      </c>
      <c r="K113" s="346"/>
    </row>
    <row r="114" s="1" customFormat="1" ht="15" customHeight="1">
      <c r="B114" s="357"/>
      <c r="C114" s="332" t="s">
        <v>5705</v>
      </c>
      <c r="D114" s="332"/>
      <c r="E114" s="332"/>
      <c r="F114" s="355" t="s">
        <v>5663</v>
      </c>
      <c r="G114" s="332"/>
      <c r="H114" s="332" t="s">
        <v>5706</v>
      </c>
      <c r="I114" s="332" t="s">
        <v>5665</v>
      </c>
      <c r="J114" s="332">
        <v>120</v>
      </c>
      <c r="K114" s="346"/>
    </row>
    <row r="115" s="1" customFormat="1" ht="15" customHeight="1">
      <c r="B115" s="357"/>
      <c r="C115" s="332" t="s">
        <v>35</v>
      </c>
      <c r="D115" s="332"/>
      <c r="E115" s="332"/>
      <c r="F115" s="355" t="s">
        <v>5663</v>
      </c>
      <c r="G115" s="332"/>
      <c r="H115" s="332" t="s">
        <v>5707</v>
      </c>
      <c r="I115" s="332" t="s">
        <v>5698</v>
      </c>
      <c r="J115" s="332"/>
      <c r="K115" s="346"/>
    </row>
    <row r="116" s="1" customFormat="1" ht="15" customHeight="1">
      <c r="B116" s="357"/>
      <c r="C116" s="332" t="s">
        <v>45</v>
      </c>
      <c r="D116" s="332"/>
      <c r="E116" s="332"/>
      <c r="F116" s="355" t="s">
        <v>5663</v>
      </c>
      <c r="G116" s="332"/>
      <c r="H116" s="332" t="s">
        <v>5708</v>
      </c>
      <c r="I116" s="332" t="s">
        <v>5698</v>
      </c>
      <c r="J116" s="332"/>
      <c r="K116" s="346"/>
    </row>
    <row r="117" s="1" customFormat="1" ht="15" customHeight="1">
      <c r="B117" s="357"/>
      <c r="C117" s="332" t="s">
        <v>54</v>
      </c>
      <c r="D117" s="332"/>
      <c r="E117" s="332"/>
      <c r="F117" s="355" t="s">
        <v>5663</v>
      </c>
      <c r="G117" s="332"/>
      <c r="H117" s="332" t="s">
        <v>5709</v>
      </c>
      <c r="I117" s="332" t="s">
        <v>5710</v>
      </c>
      <c r="J117" s="332"/>
      <c r="K117" s="346"/>
    </row>
    <row r="118" s="1" customFormat="1" ht="15" customHeight="1">
      <c r="B118" s="360"/>
      <c r="C118" s="366"/>
      <c r="D118" s="366"/>
      <c r="E118" s="366"/>
      <c r="F118" s="366"/>
      <c r="G118" s="366"/>
      <c r="H118" s="366"/>
      <c r="I118" s="366"/>
      <c r="J118" s="366"/>
      <c r="K118" s="362"/>
    </row>
    <row r="119" s="1" customFormat="1" ht="18.75" customHeight="1">
      <c r="B119" s="367"/>
      <c r="C119" s="368"/>
      <c r="D119" s="368"/>
      <c r="E119" s="368"/>
      <c r="F119" s="369"/>
      <c r="G119" s="368"/>
      <c r="H119" s="368"/>
      <c r="I119" s="368"/>
      <c r="J119" s="368"/>
      <c r="K119" s="367"/>
    </row>
    <row r="120" s="1" customFormat="1" ht="18.75" customHeight="1"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3" t="s">
        <v>5711</v>
      </c>
      <c r="D122" s="323"/>
      <c r="E122" s="323"/>
      <c r="F122" s="323"/>
      <c r="G122" s="323"/>
      <c r="H122" s="323"/>
      <c r="I122" s="323"/>
      <c r="J122" s="323"/>
      <c r="K122" s="374"/>
    </row>
    <row r="123" s="1" customFormat="1" ht="17.25" customHeight="1">
      <c r="B123" s="375"/>
      <c r="C123" s="347" t="s">
        <v>5657</v>
      </c>
      <c r="D123" s="347"/>
      <c r="E123" s="347"/>
      <c r="F123" s="347" t="s">
        <v>5658</v>
      </c>
      <c r="G123" s="348"/>
      <c r="H123" s="347" t="s">
        <v>51</v>
      </c>
      <c r="I123" s="347" t="s">
        <v>54</v>
      </c>
      <c r="J123" s="347" t="s">
        <v>5659</v>
      </c>
      <c r="K123" s="376"/>
    </row>
    <row r="124" s="1" customFormat="1" ht="17.25" customHeight="1">
      <c r="B124" s="375"/>
      <c r="C124" s="349" t="s">
        <v>5660</v>
      </c>
      <c r="D124" s="349"/>
      <c r="E124" s="349"/>
      <c r="F124" s="350" t="s">
        <v>5661</v>
      </c>
      <c r="G124" s="351"/>
      <c r="H124" s="349"/>
      <c r="I124" s="349"/>
      <c r="J124" s="349" t="s">
        <v>5662</v>
      </c>
      <c r="K124" s="376"/>
    </row>
    <row r="125" s="1" customFormat="1" ht="5.25" customHeight="1">
      <c r="B125" s="377"/>
      <c r="C125" s="352"/>
      <c r="D125" s="352"/>
      <c r="E125" s="352"/>
      <c r="F125" s="352"/>
      <c r="G125" s="378"/>
      <c r="H125" s="352"/>
      <c r="I125" s="352"/>
      <c r="J125" s="352"/>
      <c r="K125" s="379"/>
    </row>
    <row r="126" s="1" customFormat="1" ht="15" customHeight="1">
      <c r="B126" s="377"/>
      <c r="C126" s="332" t="s">
        <v>5666</v>
      </c>
      <c r="D126" s="354"/>
      <c r="E126" s="354"/>
      <c r="F126" s="355" t="s">
        <v>5663</v>
      </c>
      <c r="G126" s="332"/>
      <c r="H126" s="332" t="s">
        <v>5703</v>
      </c>
      <c r="I126" s="332" t="s">
        <v>5665</v>
      </c>
      <c r="J126" s="332">
        <v>120</v>
      </c>
      <c r="K126" s="380"/>
    </row>
    <row r="127" s="1" customFormat="1" ht="15" customHeight="1">
      <c r="B127" s="377"/>
      <c r="C127" s="332" t="s">
        <v>5712</v>
      </c>
      <c r="D127" s="332"/>
      <c r="E127" s="332"/>
      <c r="F127" s="355" t="s">
        <v>5663</v>
      </c>
      <c r="G127" s="332"/>
      <c r="H127" s="332" t="s">
        <v>5713</v>
      </c>
      <c r="I127" s="332" t="s">
        <v>5665</v>
      </c>
      <c r="J127" s="332" t="s">
        <v>5714</v>
      </c>
      <c r="K127" s="380"/>
    </row>
    <row r="128" s="1" customFormat="1" ht="15" customHeight="1">
      <c r="B128" s="377"/>
      <c r="C128" s="332" t="s">
        <v>84</v>
      </c>
      <c r="D128" s="332"/>
      <c r="E128" s="332"/>
      <c r="F128" s="355" t="s">
        <v>5663</v>
      </c>
      <c r="G128" s="332"/>
      <c r="H128" s="332" t="s">
        <v>5715</v>
      </c>
      <c r="I128" s="332" t="s">
        <v>5665</v>
      </c>
      <c r="J128" s="332" t="s">
        <v>5714</v>
      </c>
      <c r="K128" s="380"/>
    </row>
    <row r="129" s="1" customFormat="1" ht="15" customHeight="1">
      <c r="B129" s="377"/>
      <c r="C129" s="332" t="s">
        <v>5674</v>
      </c>
      <c r="D129" s="332"/>
      <c r="E129" s="332"/>
      <c r="F129" s="355" t="s">
        <v>5669</v>
      </c>
      <c r="G129" s="332"/>
      <c r="H129" s="332" t="s">
        <v>5675</v>
      </c>
      <c r="I129" s="332" t="s">
        <v>5665</v>
      </c>
      <c r="J129" s="332">
        <v>15</v>
      </c>
      <c r="K129" s="380"/>
    </row>
    <row r="130" s="1" customFormat="1" ht="15" customHeight="1">
      <c r="B130" s="377"/>
      <c r="C130" s="358" t="s">
        <v>5676</v>
      </c>
      <c r="D130" s="358"/>
      <c r="E130" s="358"/>
      <c r="F130" s="359" t="s">
        <v>5669</v>
      </c>
      <c r="G130" s="358"/>
      <c r="H130" s="358" t="s">
        <v>5677</v>
      </c>
      <c r="I130" s="358" t="s">
        <v>5665</v>
      </c>
      <c r="J130" s="358">
        <v>15</v>
      </c>
      <c r="K130" s="380"/>
    </row>
    <row r="131" s="1" customFormat="1" ht="15" customHeight="1">
      <c r="B131" s="377"/>
      <c r="C131" s="358" t="s">
        <v>5678</v>
      </c>
      <c r="D131" s="358"/>
      <c r="E131" s="358"/>
      <c r="F131" s="359" t="s">
        <v>5669</v>
      </c>
      <c r="G131" s="358"/>
      <c r="H131" s="358" t="s">
        <v>5679</v>
      </c>
      <c r="I131" s="358" t="s">
        <v>5665</v>
      </c>
      <c r="J131" s="358">
        <v>20</v>
      </c>
      <c r="K131" s="380"/>
    </row>
    <row r="132" s="1" customFormat="1" ht="15" customHeight="1">
      <c r="B132" s="377"/>
      <c r="C132" s="358" t="s">
        <v>5680</v>
      </c>
      <c r="D132" s="358"/>
      <c r="E132" s="358"/>
      <c r="F132" s="359" t="s">
        <v>5669</v>
      </c>
      <c r="G132" s="358"/>
      <c r="H132" s="358" t="s">
        <v>5681</v>
      </c>
      <c r="I132" s="358" t="s">
        <v>5665</v>
      </c>
      <c r="J132" s="358">
        <v>20</v>
      </c>
      <c r="K132" s="380"/>
    </row>
    <row r="133" s="1" customFormat="1" ht="15" customHeight="1">
      <c r="B133" s="377"/>
      <c r="C133" s="332" t="s">
        <v>5668</v>
      </c>
      <c r="D133" s="332"/>
      <c r="E133" s="332"/>
      <c r="F133" s="355" t="s">
        <v>5669</v>
      </c>
      <c r="G133" s="332"/>
      <c r="H133" s="332" t="s">
        <v>5703</v>
      </c>
      <c r="I133" s="332" t="s">
        <v>5665</v>
      </c>
      <c r="J133" s="332">
        <v>50</v>
      </c>
      <c r="K133" s="380"/>
    </row>
    <row r="134" s="1" customFormat="1" ht="15" customHeight="1">
      <c r="B134" s="377"/>
      <c r="C134" s="332" t="s">
        <v>5682</v>
      </c>
      <c r="D134" s="332"/>
      <c r="E134" s="332"/>
      <c r="F134" s="355" t="s">
        <v>5669</v>
      </c>
      <c r="G134" s="332"/>
      <c r="H134" s="332" t="s">
        <v>5703</v>
      </c>
      <c r="I134" s="332" t="s">
        <v>5665</v>
      </c>
      <c r="J134" s="332">
        <v>50</v>
      </c>
      <c r="K134" s="380"/>
    </row>
    <row r="135" s="1" customFormat="1" ht="15" customHeight="1">
      <c r="B135" s="377"/>
      <c r="C135" s="332" t="s">
        <v>5688</v>
      </c>
      <c r="D135" s="332"/>
      <c r="E135" s="332"/>
      <c r="F135" s="355" t="s">
        <v>5669</v>
      </c>
      <c r="G135" s="332"/>
      <c r="H135" s="332" t="s">
        <v>5703</v>
      </c>
      <c r="I135" s="332" t="s">
        <v>5665</v>
      </c>
      <c r="J135" s="332">
        <v>50</v>
      </c>
      <c r="K135" s="380"/>
    </row>
    <row r="136" s="1" customFormat="1" ht="15" customHeight="1">
      <c r="B136" s="377"/>
      <c r="C136" s="332" t="s">
        <v>5690</v>
      </c>
      <c r="D136" s="332"/>
      <c r="E136" s="332"/>
      <c r="F136" s="355" t="s">
        <v>5669</v>
      </c>
      <c r="G136" s="332"/>
      <c r="H136" s="332" t="s">
        <v>5703</v>
      </c>
      <c r="I136" s="332" t="s">
        <v>5665</v>
      </c>
      <c r="J136" s="332">
        <v>50</v>
      </c>
      <c r="K136" s="380"/>
    </row>
    <row r="137" s="1" customFormat="1" ht="15" customHeight="1">
      <c r="B137" s="377"/>
      <c r="C137" s="332" t="s">
        <v>5691</v>
      </c>
      <c r="D137" s="332"/>
      <c r="E137" s="332"/>
      <c r="F137" s="355" t="s">
        <v>5669</v>
      </c>
      <c r="G137" s="332"/>
      <c r="H137" s="332" t="s">
        <v>5716</v>
      </c>
      <c r="I137" s="332" t="s">
        <v>5665</v>
      </c>
      <c r="J137" s="332">
        <v>255</v>
      </c>
      <c r="K137" s="380"/>
    </row>
    <row r="138" s="1" customFormat="1" ht="15" customHeight="1">
      <c r="B138" s="377"/>
      <c r="C138" s="332" t="s">
        <v>5693</v>
      </c>
      <c r="D138" s="332"/>
      <c r="E138" s="332"/>
      <c r="F138" s="355" t="s">
        <v>5663</v>
      </c>
      <c r="G138" s="332"/>
      <c r="H138" s="332" t="s">
        <v>5717</v>
      </c>
      <c r="I138" s="332" t="s">
        <v>5695</v>
      </c>
      <c r="J138" s="332"/>
      <c r="K138" s="380"/>
    </row>
    <row r="139" s="1" customFormat="1" ht="15" customHeight="1">
      <c r="B139" s="377"/>
      <c r="C139" s="332" t="s">
        <v>5696</v>
      </c>
      <c r="D139" s="332"/>
      <c r="E139" s="332"/>
      <c r="F139" s="355" t="s">
        <v>5663</v>
      </c>
      <c r="G139" s="332"/>
      <c r="H139" s="332" t="s">
        <v>5718</v>
      </c>
      <c r="I139" s="332" t="s">
        <v>5698</v>
      </c>
      <c r="J139" s="332"/>
      <c r="K139" s="380"/>
    </row>
    <row r="140" s="1" customFormat="1" ht="15" customHeight="1">
      <c r="B140" s="377"/>
      <c r="C140" s="332" t="s">
        <v>5699</v>
      </c>
      <c r="D140" s="332"/>
      <c r="E140" s="332"/>
      <c r="F140" s="355" t="s">
        <v>5663</v>
      </c>
      <c r="G140" s="332"/>
      <c r="H140" s="332" t="s">
        <v>5699</v>
      </c>
      <c r="I140" s="332" t="s">
        <v>5698</v>
      </c>
      <c r="J140" s="332"/>
      <c r="K140" s="380"/>
    </row>
    <row r="141" s="1" customFormat="1" ht="15" customHeight="1">
      <c r="B141" s="377"/>
      <c r="C141" s="332" t="s">
        <v>35</v>
      </c>
      <c r="D141" s="332"/>
      <c r="E141" s="332"/>
      <c r="F141" s="355" t="s">
        <v>5663</v>
      </c>
      <c r="G141" s="332"/>
      <c r="H141" s="332" t="s">
        <v>5719</v>
      </c>
      <c r="I141" s="332" t="s">
        <v>5698</v>
      </c>
      <c r="J141" s="332"/>
      <c r="K141" s="380"/>
    </row>
    <row r="142" s="1" customFormat="1" ht="15" customHeight="1">
      <c r="B142" s="377"/>
      <c r="C142" s="332" t="s">
        <v>5720</v>
      </c>
      <c r="D142" s="332"/>
      <c r="E142" s="332"/>
      <c r="F142" s="355" t="s">
        <v>5663</v>
      </c>
      <c r="G142" s="332"/>
      <c r="H142" s="332" t="s">
        <v>5721</v>
      </c>
      <c r="I142" s="332" t="s">
        <v>5698</v>
      </c>
      <c r="J142" s="332"/>
      <c r="K142" s="380"/>
    </row>
    <row r="143" s="1" customFormat="1" ht="15" customHeight="1">
      <c r="B143" s="381"/>
      <c r="C143" s="382"/>
      <c r="D143" s="382"/>
      <c r="E143" s="382"/>
      <c r="F143" s="382"/>
      <c r="G143" s="382"/>
      <c r="H143" s="382"/>
      <c r="I143" s="382"/>
      <c r="J143" s="382"/>
      <c r="K143" s="383"/>
    </row>
    <row r="144" s="1" customFormat="1" ht="18.75" customHeight="1">
      <c r="B144" s="368"/>
      <c r="C144" s="368"/>
      <c r="D144" s="368"/>
      <c r="E144" s="368"/>
      <c r="F144" s="369"/>
      <c r="G144" s="368"/>
      <c r="H144" s="368"/>
      <c r="I144" s="368"/>
      <c r="J144" s="368"/>
      <c r="K144" s="368"/>
    </row>
    <row r="145" s="1" customFormat="1" ht="18.75" customHeight="1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</row>
    <row r="146" s="1" customFormat="1" ht="7.5" customHeight="1">
      <c r="B146" s="341"/>
      <c r="C146" s="342"/>
      <c r="D146" s="342"/>
      <c r="E146" s="342"/>
      <c r="F146" s="342"/>
      <c r="G146" s="342"/>
      <c r="H146" s="342"/>
      <c r="I146" s="342"/>
      <c r="J146" s="342"/>
      <c r="K146" s="343"/>
    </row>
    <row r="147" s="1" customFormat="1" ht="45" customHeight="1">
      <c r="B147" s="344"/>
      <c r="C147" s="345" t="s">
        <v>5722</v>
      </c>
      <c r="D147" s="345"/>
      <c r="E147" s="345"/>
      <c r="F147" s="345"/>
      <c r="G147" s="345"/>
      <c r="H147" s="345"/>
      <c r="I147" s="345"/>
      <c r="J147" s="345"/>
      <c r="K147" s="346"/>
    </row>
    <row r="148" s="1" customFormat="1" ht="17.25" customHeight="1">
      <c r="B148" s="344"/>
      <c r="C148" s="347" t="s">
        <v>5657</v>
      </c>
      <c r="D148" s="347"/>
      <c r="E148" s="347"/>
      <c r="F148" s="347" t="s">
        <v>5658</v>
      </c>
      <c r="G148" s="348"/>
      <c r="H148" s="347" t="s">
        <v>51</v>
      </c>
      <c r="I148" s="347" t="s">
        <v>54</v>
      </c>
      <c r="J148" s="347" t="s">
        <v>5659</v>
      </c>
      <c r="K148" s="346"/>
    </row>
    <row r="149" s="1" customFormat="1" ht="17.25" customHeight="1">
      <c r="B149" s="344"/>
      <c r="C149" s="349" t="s">
        <v>5660</v>
      </c>
      <c r="D149" s="349"/>
      <c r="E149" s="349"/>
      <c r="F149" s="350" t="s">
        <v>5661</v>
      </c>
      <c r="G149" s="351"/>
      <c r="H149" s="349"/>
      <c r="I149" s="349"/>
      <c r="J149" s="349" t="s">
        <v>5662</v>
      </c>
      <c r="K149" s="346"/>
    </row>
    <row r="150" s="1" customFormat="1" ht="5.25" customHeight="1">
      <c r="B150" s="357"/>
      <c r="C150" s="352"/>
      <c r="D150" s="352"/>
      <c r="E150" s="352"/>
      <c r="F150" s="352"/>
      <c r="G150" s="353"/>
      <c r="H150" s="352"/>
      <c r="I150" s="352"/>
      <c r="J150" s="352"/>
      <c r="K150" s="380"/>
    </row>
    <row r="151" s="1" customFormat="1" ht="15" customHeight="1">
      <c r="B151" s="357"/>
      <c r="C151" s="384" t="s">
        <v>5666</v>
      </c>
      <c r="D151" s="332"/>
      <c r="E151" s="332"/>
      <c r="F151" s="385" t="s">
        <v>5663</v>
      </c>
      <c r="G151" s="332"/>
      <c r="H151" s="384" t="s">
        <v>5703</v>
      </c>
      <c r="I151" s="384" t="s">
        <v>5665</v>
      </c>
      <c r="J151" s="384">
        <v>120</v>
      </c>
      <c r="K151" s="380"/>
    </row>
    <row r="152" s="1" customFormat="1" ht="15" customHeight="1">
      <c r="B152" s="357"/>
      <c r="C152" s="384" t="s">
        <v>5712</v>
      </c>
      <c r="D152" s="332"/>
      <c r="E152" s="332"/>
      <c r="F152" s="385" t="s">
        <v>5663</v>
      </c>
      <c r="G152" s="332"/>
      <c r="H152" s="384" t="s">
        <v>5723</v>
      </c>
      <c r="I152" s="384" t="s">
        <v>5665</v>
      </c>
      <c r="J152" s="384" t="s">
        <v>5714</v>
      </c>
      <c r="K152" s="380"/>
    </row>
    <row r="153" s="1" customFormat="1" ht="15" customHeight="1">
      <c r="B153" s="357"/>
      <c r="C153" s="384" t="s">
        <v>84</v>
      </c>
      <c r="D153" s="332"/>
      <c r="E153" s="332"/>
      <c r="F153" s="385" t="s">
        <v>5663</v>
      </c>
      <c r="G153" s="332"/>
      <c r="H153" s="384" t="s">
        <v>5724</v>
      </c>
      <c r="I153" s="384" t="s">
        <v>5665</v>
      </c>
      <c r="J153" s="384" t="s">
        <v>5714</v>
      </c>
      <c r="K153" s="380"/>
    </row>
    <row r="154" s="1" customFormat="1" ht="15" customHeight="1">
      <c r="B154" s="357"/>
      <c r="C154" s="384" t="s">
        <v>5668</v>
      </c>
      <c r="D154" s="332"/>
      <c r="E154" s="332"/>
      <c r="F154" s="385" t="s">
        <v>5669</v>
      </c>
      <c r="G154" s="332"/>
      <c r="H154" s="384" t="s">
        <v>5703</v>
      </c>
      <c r="I154" s="384" t="s">
        <v>5665</v>
      </c>
      <c r="J154" s="384">
        <v>50</v>
      </c>
      <c r="K154" s="380"/>
    </row>
    <row r="155" s="1" customFormat="1" ht="15" customHeight="1">
      <c r="B155" s="357"/>
      <c r="C155" s="384" t="s">
        <v>5671</v>
      </c>
      <c r="D155" s="332"/>
      <c r="E155" s="332"/>
      <c r="F155" s="385" t="s">
        <v>5663</v>
      </c>
      <c r="G155" s="332"/>
      <c r="H155" s="384" t="s">
        <v>5703</v>
      </c>
      <c r="I155" s="384" t="s">
        <v>5673</v>
      </c>
      <c r="J155" s="384"/>
      <c r="K155" s="380"/>
    </row>
    <row r="156" s="1" customFormat="1" ht="15" customHeight="1">
      <c r="B156" s="357"/>
      <c r="C156" s="384" t="s">
        <v>5682</v>
      </c>
      <c r="D156" s="332"/>
      <c r="E156" s="332"/>
      <c r="F156" s="385" t="s">
        <v>5669</v>
      </c>
      <c r="G156" s="332"/>
      <c r="H156" s="384" t="s">
        <v>5703</v>
      </c>
      <c r="I156" s="384" t="s">
        <v>5665</v>
      </c>
      <c r="J156" s="384">
        <v>50</v>
      </c>
      <c r="K156" s="380"/>
    </row>
    <row r="157" s="1" customFormat="1" ht="15" customHeight="1">
      <c r="B157" s="357"/>
      <c r="C157" s="384" t="s">
        <v>5690</v>
      </c>
      <c r="D157" s="332"/>
      <c r="E157" s="332"/>
      <c r="F157" s="385" t="s">
        <v>5669</v>
      </c>
      <c r="G157" s="332"/>
      <c r="H157" s="384" t="s">
        <v>5703</v>
      </c>
      <c r="I157" s="384" t="s">
        <v>5665</v>
      </c>
      <c r="J157" s="384">
        <v>50</v>
      </c>
      <c r="K157" s="380"/>
    </row>
    <row r="158" s="1" customFormat="1" ht="15" customHeight="1">
      <c r="B158" s="357"/>
      <c r="C158" s="384" t="s">
        <v>5688</v>
      </c>
      <c r="D158" s="332"/>
      <c r="E158" s="332"/>
      <c r="F158" s="385" t="s">
        <v>5669</v>
      </c>
      <c r="G158" s="332"/>
      <c r="H158" s="384" t="s">
        <v>5703</v>
      </c>
      <c r="I158" s="384" t="s">
        <v>5665</v>
      </c>
      <c r="J158" s="384">
        <v>50</v>
      </c>
      <c r="K158" s="380"/>
    </row>
    <row r="159" s="1" customFormat="1" ht="15" customHeight="1">
      <c r="B159" s="357"/>
      <c r="C159" s="384" t="s">
        <v>130</v>
      </c>
      <c r="D159" s="332"/>
      <c r="E159" s="332"/>
      <c r="F159" s="385" t="s">
        <v>5663</v>
      </c>
      <c r="G159" s="332"/>
      <c r="H159" s="384" t="s">
        <v>5725</v>
      </c>
      <c r="I159" s="384" t="s">
        <v>5665</v>
      </c>
      <c r="J159" s="384" t="s">
        <v>5726</v>
      </c>
      <c r="K159" s="380"/>
    </row>
    <row r="160" s="1" customFormat="1" ht="15" customHeight="1">
      <c r="B160" s="357"/>
      <c r="C160" s="384" t="s">
        <v>5727</v>
      </c>
      <c r="D160" s="332"/>
      <c r="E160" s="332"/>
      <c r="F160" s="385" t="s">
        <v>5663</v>
      </c>
      <c r="G160" s="332"/>
      <c r="H160" s="384" t="s">
        <v>5728</v>
      </c>
      <c r="I160" s="384" t="s">
        <v>5698</v>
      </c>
      <c r="J160" s="384"/>
      <c r="K160" s="380"/>
    </row>
    <row r="161" s="1" customFormat="1" ht="15" customHeight="1">
      <c r="B161" s="386"/>
      <c r="C161" s="366"/>
      <c r="D161" s="366"/>
      <c r="E161" s="366"/>
      <c r="F161" s="366"/>
      <c r="G161" s="366"/>
      <c r="H161" s="366"/>
      <c r="I161" s="366"/>
      <c r="J161" s="366"/>
      <c r="K161" s="387"/>
    </row>
    <row r="162" s="1" customFormat="1" ht="18.75" customHeight="1">
      <c r="B162" s="368"/>
      <c r="C162" s="378"/>
      <c r="D162" s="378"/>
      <c r="E162" s="378"/>
      <c r="F162" s="388"/>
      <c r="G162" s="378"/>
      <c r="H162" s="378"/>
      <c r="I162" s="378"/>
      <c r="J162" s="378"/>
      <c r="K162" s="368"/>
    </row>
    <row r="163" s="1" customFormat="1" ht="18.75" customHeight="1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</row>
    <row r="164" s="1" customFormat="1" ht="7.5" customHeight="1">
      <c r="B164" s="319"/>
      <c r="C164" s="320"/>
      <c r="D164" s="320"/>
      <c r="E164" s="320"/>
      <c r="F164" s="320"/>
      <c r="G164" s="320"/>
      <c r="H164" s="320"/>
      <c r="I164" s="320"/>
      <c r="J164" s="320"/>
      <c r="K164" s="321"/>
    </row>
    <row r="165" s="1" customFormat="1" ht="45" customHeight="1">
      <c r="B165" s="322"/>
      <c r="C165" s="323" t="s">
        <v>5729</v>
      </c>
      <c r="D165" s="323"/>
      <c r="E165" s="323"/>
      <c r="F165" s="323"/>
      <c r="G165" s="323"/>
      <c r="H165" s="323"/>
      <c r="I165" s="323"/>
      <c r="J165" s="323"/>
      <c r="K165" s="324"/>
    </row>
    <row r="166" s="1" customFormat="1" ht="17.25" customHeight="1">
      <c r="B166" s="322"/>
      <c r="C166" s="347" t="s">
        <v>5657</v>
      </c>
      <c r="D166" s="347"/>
      <c r="E166" s="347"/>
      <c r="F166" s="347" t="s">
        <v>5658</v>
      </c>
      <c r="G166" s="389"/>
      <c r="H166" s="390" t="s">
        <v>51</v>
      </c>
      <c r="I166" s="390" t="s">
        <v>54</v>
      </c>
      <c r="J166" s="347" t="s">
        <v>5659</v>
      </c>
      <c r="K166" s="324"/>
    </row>
    <row r="167" s="1" customFormat="1" ht="17.25" customHeight="1">
      <c r="B167" s="325"/>
      <c r="C167" s="349" t="s">
        <v>5660</v>
      </c>
      <c r="D167" s="349"/>
      <c r="E167" s="349"/>
      <c r="F167" s="350" t="s">
        <v>5661</v>
      </c>
      <c r="G167" s="391"/>
      <c r="H167" s="392"/>
      <c r="I167" s="392"/>
      <c r="J167" s="349" t="s">
        <v>5662</v>
      </c>
      <c r="K167" s="327"/>
    </row>
    <row r="168" s="1" customFormat="1" ht="5.25" customHeight="1">
      <c r="B168" s="357"/>
      <c r="C168" s="352"/>
      <c r="D168" s="352"/>
      <c r="E168" s="352"/>
      <c r="F168" s="352"/>
      <c r="G168" s="353"/>
      <c r="H168" s="352"/>
      <c r="I168" s="352"/>
      <c r="J168" s="352"/>
      <c r="K168" s="380"/>
    </row>
    <row r="169" s="1" customFormat="1" ht="15" customHeight="1">
      <c r="B169" s="357"/>
      <c r="C169" s="332" t="s">
        <v>5666</v>
      </c>
      <c r="D169" s="332"/>
      <c r="E169" s="332"/>
      <c r="F169" s="355" t="s">
        <v>5663</v>
      </c>
      <c r="G169" s="332"/>
      <c r="H169" s="332" t="s">
        <v>5703</v>
      </c>
      <c r="I169" s="332" t="s">
        <v>5665</v>
      </c>
      <c r="J169" s="332">
        <v>120</v>
      </c>
      <c r="K169" s="380"/>
    </row>
    <row r="170" s="1" customFormat="1" ht="15" customHeight="1">
      <c r="B170" s="357"/>
      <c r="C170" s="332" t="s">
        <v>5712</v>
      </c>
      <c r="D170" s="332"/>
      <c r="E170" s="332"/>
      <c r="F170" s="355" t="s">
        <v>5663</v>
      </c>
      <c r="G170" s="332"/>
      <c r="H170" s="332" t="s">
        <v>5713</v>
      </c>
      <c r="I170" s="332" t="s">
        <v>5665</v>
      </c>
      <c r="J170" s="332" t="s">
        <v>5714</v>
      </c>
      <c r="K170" s="380"/>
    </row>
    <row r="171" s="1" customFormat="1" ht="15" customHeight="1">
      <c r="B171" s="357"/>
      <c r="C171" s="332" t="s">
        <v>84</v>
      </c>
      <c r="D171" s="332"/>
      <c r="E171" s="332"/>
      <c r="F171" s="355" t="s">
        <v>5663</v>
      </c>
      <c r="G171" s="332"/>
      <c r="H171" s="332" t="s">
        <v>5730</v>
      </c>
      <c r="I171" s="332" t="s">
        <v>5665</v>
      </c>
      <c r="J171" s="332" t="s">
        <v>5714</v>
      </c>
      <c r="K171" s="380"/>
    </row>
    <row r="172" s="1" customFormat="1" ht="15" customHeight="1">
      <c r="B172" s="357"/>
      <c r="C172" s="332" t="s">
        <v>5668</v>
      </c>
      <c r="D172" s="332"/>
      <c r="E172" s="332"/>
      <c r="F172" s="355" t="s">
        <v>5669</v>
      </c>
      <c r="G172" s="332"/>
      <c r="H172" s="332" t="s">
        <v>5730</v>
      </c>
      <c r="I172" s="332" t="s">
        <v>5665</v>
      </c>
      <c r="J172" s="332">
        <v>50</v>
      </c>
      <c r="K172" s="380"/>
    </row>
    <row r="173" s="1" customFormat="1" ht="15" customHeight="1">
      <c r="B173" s="357"/>
      <c r="C173" s="332" t="s">
        <v>5671</v>
      </c>
      <c r="D173" s="332"/>
      <c r="E173" s="332"/>
      <c r="F173" s="355" t="s">
        <v>5663</v>
      </c>
      <c r="G173" s="332"/>
      <c r="H173" s="332" t="s">
        <v>5730</v>
      </c>
      <c r="I173" s="332" t="s">
        <v>5673</v>
      </c>
      <c r="J173" s="332"/>
      <c r="K173" s="380"/>
    </row>
    <row r="174" s="1" customFormat="1" ht="15" customHeight="1">
      <c r="B174" s="357"/>
      <c r="C174" s="332" t="s">
        <v>5682</v>
      </c>
      <c r="D174" s="332"/>
      <c r="E174" s="332"/>
      <c r="F174" s="355" t="s">
        <v>5669</v>
      </c>
      <c r="G174" s="332"/>
      <c r="H174" s="332" t="s">
        <v>5730</v>
      </c>
      <c r="I174" s="332" t="s">
        <v>5665</v>
      </c>
      <c r="J174" s="332">
        <v>50</v>
      </c>
      <c r="K174" s="380"/>
    </row>
    <row r="175" s="1" customFormat="1" ht="15" customHeight="1">
      <c r="B175" s="357"/>
      <c r="C175" s="332" t="s">
        <v>5690</v>
      </c>
      <c r="D175" s="332"/>
      <c r="E175" s="332"/>
      <c r="F175" s="355" t="s">
        <v>5669</v>
      </c>
      <c r="G175" s="332"/>
      <c r="H175" s="332" t="s">
        <v>5730</v>
      </c>
      <c r="I175" s="332" t="s">
        <v>5665</v>
      </c>
      <c r="J175" s="332">
        <v>50</v>
      </c>
      <c r="K175" s="380"/>
    </row>
    <row r="176" s="1" customFormat="1" ht="15" customHeight="1">
      <c r="B176" s="357"/>
      <c r="C176" s="332" t="s">
        <v>5688</v>
      </c>
      <c r="D176" s="332"/>
      <c r="E176" s="332"/>
      <c r="F176" s="355" t="s">
        <v>5669</v>
      </c>
      <c r="G176" s="332"/>
      <c r="H176" s="332" t="s">
        <v>5730</v>
      </c>
      <c r="I176" s="332" t="s">
        <v>5665</v>
      </c>
      <c r="J176" s="332">
        <v>50</v>
      </c>
      <c r="K176" s="380"/>
    </row>
    <row r="177" s="1" customFormat="1" ht="15" customHeight="1">
      <c r="B177" s="357"/>
      <c r="C177" s="332" t="s">
        <v>147</v>
      </c>
      <c r="D177" s="332"/>
      <c r="E177" s="332"/>
      <c r="F177" s="355" t="s">
        <v>5663</v>
      </c>
      <c r="G177" s="332"/>
      <c r="H177" s="332" t="s">
        <v>5731</v>
      </c>
      <c r="I177" s="332" t="s">
        <v>5732</v>
      </c>
      <c r="J177" s="332"/>
      <c r="K177" s="380"/>
    </row>
    <row r="178" s="1" customFormat="1" ht="15" customHeight="1">
      <c r="B178" s="357"/>
      <c r="C178" s="332" t="s">
        <v>54</v>
      </c>
      <c r="D178" s="332"/>
      <c r="E178" s="332"/>
      <c r="F178" s="355" t="s">
        <v>5663</v>
      </c>
      <c r="G178" s="332"/>
      <c r="H178" s="332" t="s">
        <v>5733</v>
      </c>
      <c r="I178" s="332" t="s">
        <v>5734</v>
      </c>
      <c r="J178" s="332">
        <v>1</v>
      </c>
      <c r="K178" s="380"/>
    </row>
    <row r="179" s="1" customFormat="1" ht="15" customHeight="1">
      <c r="B179" s="357"/>
      <c r="C179" s="332" t="s">
        <v>50</v>
      </c>
      <c r="D179" s="332"/>
      <c r="E179" s="332"/>
      <c r="F179" s="355" t="s">
        <v>5663</v>
      </c>
      <c r="G179" s="332"/>
      <c r="H179" s="332" t="s">
        <v>5735</v>
      </c>
      <c r="I179" s="332" t="s">
        <v>5665</v>
      </c>
      <c r="J179" s="332">
        <v>20</v>
      </c>
      <c r="K179" s="380"/>
    </row>
    <row r="180" s="1" customFormat="1" ht="15" customHeight="1">
      <c r="B180" s="357"/>
      <c r="C180" s="332" t="s">
        <v>51</v>
      </c>
      <c r="D180" s="332"/>
      <c r="E180" s="332"/>
      <c r="F180" s="355" t="s">
        <v>5663</v>
      </c>
      <c r="G180" s="332"/>
      <c r="H180" s="332" t="s">
        <v>5736</v>
      </c>
      <c r="I180" s="332" t="s">
        <v>5665</v>
      </c>
      <c r="J180" s="332">
        <v>255</v>
      </c>
      <c r="K180" s="380"/>
    </row>
    <row r="181" s="1" customFormat="1" ht="15" customHeight="1">
      <c r="B181" s="357"/>
      <c r="C181" s="332" t="s">
        <v>148</v>
      </c>
      <c r="D181" s="332"/>
      <c r="E181" s="332"/>
      <c r="F181" s="355" t="s">
        <v>5663</v>
      </c>
      <c r="G181" s="332"/>
      <c r="H181" s="332" t="s">
        <v>5627</v>
      </c>
      <c r="I181" s="332" t="s">
        <v>5665</v>
      </c>
      <c r="J181" s="332">
        <v>10</v>
      </c>
      <c r="K181" s="380"/>
    </row>
    <row r="182" s="1" customFormat="1" ht="15" customHeight="1">
      <c r="B182" s="357"/>
      <c r="C182" s="332" t="s">
        <v>149</v>
      </c>
      <c r="D182" s="332"/>
      <c r="E182" s="332"/>
      <c r="F182" s="355" t="s">
        <v>5663</v>
      </c>
      <c r="G182" s="332"/>
      <c r="H182" s="332" t="s">
        <v>5737</v>
      </c>
      <c r="I182" s="332" t="s">
        <v>5698</v>
      </c>
      <c r="J182" s="332"/>
      <c r="K182" s="380"/>
    </row>
    <row r="183" s="1" customFormat="1" ht="15" customHeight="1">
      <c r="B183" s="357"/>
      <c r="C183" s="332" t="s">
        <v>5738</v>
      </c>
      <c r="D183" s="332"/>
      <c r="E183" s="332"/>
      <c r="F183" s="355" t="s">
        <v>5663</v>
      </c>
      <c r="G183" s="332"/>
      <c r="H183" s="332" t="s">
        <v>5739</v>
      </c>
      <c r="I183" s="332" t="s">
        <v>5698</v>
      </c>
      <c r="J183" s="332"/>
      <c r="K183" s="380"/>
    </row>
    <row r="184" s="1" customFormat="1" ht="15" customHeight="1">
      <c r="B184" s="357"/>
      <c r="C184" s="332" t="s">
        <v>5727</v>
      </c>
      <c r="D184" s="332"/>
      <c r="E184" s="332"/>
      <c r="F184" s="355" t="s">
        <v>5663</v>
      </c>
      <c r="G184" s="332"/>
      <c r="H184" s="332" t="s">
        <v>5740</v>
      </c>
      <c r="I184" s="332" t="s">
        <v>5698</v>
      </c>
      <c r="J184" s="332"/>
      <c r="K184" s="380"/>
    </row>
    <row r="185" s="1" customFormat="1" ht="15" customHeight="1">
      <c r="B185" s="357"/>
      <c r="C185" s="332" t="s">
        <v>151</v>
      </c>
      <c r="D185" s="332"/>
      <c r="E185" s="332"/>
      <c r="F185" s="355" t="s">
        <v>5669</v>
      </c>
      <c r="G185" s="332"/>
      <c r="H185" s="332" t="s">
        <v>5741</v>
      </c>
      <c r="I185" s="332" t="s">
        <v>5665</v>
      </c>
      <c r="J185" s="332">
        <v>50</v>
      </c>
      <c r="K185" s="380"/>
    </row>
    <row r="186" s="1" customFormat="1" ht="15" customHeight="1">
      <c r="B186" s="357"/>
      <c r="C186" s="332" t="s">
        <v>5742</v>
      </c>
      <c r="D186" s="332"/>
      <c r="E186" s="332"/>
      <c r="F186" s="355" t="s">
        <v>5669</v>
      </c>
      <c r="G186" s="332"/>
      <c r="H186" s="332" t="s">
        <v>5743</v>
      </c>
      <c r="I186" s="332" t="s">
        <v>5744</v>
      </c>
      <c r="J186" s="332"/>
      <c r="K186" s="380"/>
    </row>
    <row r="187" s="1" customFormat="1" ht="15" customHeight="1">
      <c r="B187" s="357"/>
      <c r="C187" s="332" t="s">
        <v>5745</v>
      </c>
      <c r="D187" s="332"/>
      <c r="E187" s="332"/>
      <c r="F187" s="355" t="s">
        <v>5669</v>
      </c>
      <c r="G187" s="332"/>
      <c r="H187" s="332" t="s">
        <v>5746</v>
      </c>
      <c r="I187" s="332" t="s">
        <v>5744</v>
      </c>
      <c r="J187" s="332"/>
      <c r="K187" s="380"/>
    </row>
    <row r="188" s="1" customFormat="1" ht="15" customHeight="1">
      <c r="B188" s="357"/>
      <c r="C188" s="332" t="s">
        <v>5747</v>
      </c>
      <c r="D188" s="332"/>
      <c r="E188" s="332"/>
      <c r="F188" s="355" t="s">
        <v>5669</v>
      </c>
      <c r="G188" s="332"/>
      <c r="H188" s="332" t="s">
        <v>5748</v>
      </c>
      <c r="I188" s="332" t="s">
        <v>5744</v>
      </c>
      <c r="J188" s="332"/>
      <c r="K188" s="380"/>
    </row>
    <row r="189" s="1" customFormat="1" ht="15" customHeight="1">
      <c r="B189" s="357"/>
      <c r="C189" s="393" t="s">
        <v>5749</v>
      </c>
      <c r="D189" s="332"/>
      <c r="E189" s="332"/>
      <c r="F189" s="355" t="s">
        <v>5669</v>
      </c>
      <c r="G189" s="332"/>
      <c r="H189" s="332" t="s">
        <v>5750</v>
      </c>
      <c r="I189" s="332" t="s">
        <v>5751</v>
      </c>
      <c r="J189" s="394" t="s">
        <v>5752</v>
      </c>
      <c r="K189" s="380"/>
    </row>
    <row r="190" s="18" customFormat="1" ht="15" customHeight="1">
      <c r="B190" s="395"/>
      <c r="C190" s="396" t="s">
        <v>5753</v>
      </c>
      <c r="D190" s="397"/>
      <c r="E190" s="397"/>
      <c r="F190" s="398" t="s">
        <v>5669</v>
      </c>
      <c r="G190" s="397"/>
      <c r="H190" s="397" t="s">
        <v>5754</v>
      </c>
      <c r="I190" s="397" t="s">
        <v>5751</v>
      </c>
      <c r="J190" s="399" t="s">
        <v>5752</v>
      </c>
      <c r="K190" s="400"/>
    </row>
    <row r="191" s="1" customFormat="1" ht="15" customHeight="1">
      <c r="B191" s="357"/>
      <c r="C191" s="393" t="s">
        <v>39</v>
      </c>
      <c r="D191" s="332"/>
      <c r="E191" s="332"/>
      <c r="F191" s="355" t="s">
        <v>5663</v>
      </c>
      <c r="G191" s="332"/>
      <c r="H191" s="329" t="s">
        <v>5755</v>
      </c>
      <c r="I191" s="332" t="s">
        <v>5756</v>
      </c>
      <c r="J191" s="332"/>
      <c r="K191" s="380"/>
    </row>
    <row r="192" s="1" customFormat="1" ht="15" customHeight="1">
      <c r="B192" s="357"/>
      <c r="C192" s="393" t="s">
        <v>5757</v>
      </c>
      <c r="D192" s="332"/>
      <c r="E192" s="332"/>
      <c r="F192" s="355" t="s">
        <v>5663</v>
      </c>
      <c r="G192" s="332"/>
      <c r="H192" s="332" t="s">
        <v>5758</v>
      </c>
      <c r="I192" s="332" t="s">
        <v>5698</v>
      </c>
      <c r="J192" s="332"/>
      <c r="K192" s="380"/>
    </row>
    <row r="193" s="1" customFormat="1" ht="15" customHeight="1">
      <c r="B193" s="357"/>
      <c r="C193" s="393" t="s">
        <v>5759</v>
      </c>
      <c r="D193" s="332"/>
      <c r="E193" s="332"/>
      <c r="F193" s="355" t="s">
        <v>5663</v>
      </c>
      <c r="G193" s="332"/>
      <c r="H193" s="332" t="s">
        <v>5760</v>
      </c>
      <c r="I193" s="332" t="s">
        <v>5698</v>
      </c>
      <c r="J193" s="332"/>
      <c r="K193" s="380"/>
    </row>
    <row r="194" s="1" customFormat="1" ht="15" customHeight="1">
      <c r="B194" s="357"/>
      <c r="C194" s="393" t="s">
        <v>5761</v>
      </c>
      <c r="D194" s="332"/>
      <c r="E194" s="332"/>
      <c r="F194" s="355" t="s">
        <v>5669</v>
      </c>
      <c r="G194" s="332"/>
      <c r="H194" s="332" t="s">
        <v>5762</v>
      </c>
      <c r="I194" s="332" t="s">
        <v>5698</v>
      </c>
      <c r="J194" s="332"/>
      <c r="K194" s="380"/>
    </row>
    <row r="195" s="1" customFormat="1" ht="15" customHeight="1">
      <c r="B195" s="386"/>
      <c r="C195" s="401"/>
      <c r="D195" s="366"/>
      <c r="E195" s="366"/>
      <c r="F195" s="366"/>
      <c r="G195" s="366"/>
      <c r="H195" s="366"/>
      <c r="I195" s="366"/>
      <c r="J195" s="366"/>
      <c r="K195" s="387"/>
    </row>
    <row r="196" s="1" customFormat="1" ht="18.75" customHeight="1">
      <c r="B196" s="368"/>
      <c r="C196" s="378"/>
      <c r="D196" s="378"/>
      <c r="E196" s="378"/>
      <c r="F196" s="388"/>
      <c r="G196" s="378"/>
      <c r="H196" s="378"/>
      <c r="I196" s="378"/>
      <c r="J196" s="378"/>
      <c r="K196" s="368"/>
    </row>
    <row r="197" s="1" customFormat="1" ht="18.75" customHeight="1">
      <c r="B197" s="368"/>
      <c r="C197" s="378"/>
      <c r="D197" s="378"/>
      <c r="E197" s="378"/>
      <c r="F197" s="388"/>
      <c r="G197" s="378"/>
      <c r="H197" s="378"/>
      <c r="I197" s="378"/>
      <c r="J197" s="378"/>
      <c r="K197" s="368"/>
    </row>
    <row r="198" s="1" customFormat="1" ht="18.75" customHeight="1"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</row>
    <row r="199" s="1" customFormat="1" ht="13.5">
      <c r="B199" s="319"/>
      <c r="C199" s="320"/>
      <c r="D199" s="320"/>
      <c r="E199" s="320"/>
      <c r="F199" s="320"/>
      <c r="G199" s="320"/>
      <c r="H199" s="320"/>
      <c r="I199" s="320"/>
      <c r="J199" s="320"/>
      <c r="K199" s="321"/>
    </row>
    <row r="200" s="1" customFormat="1" ht="21">
      <c r="B200" s="322"/>
      <c r="C200" s="323" t="s">
        <v>5763</v>
      </c>
      <c r="D200" s="323"/>
      <c r="E200" s="323"/>
      <c r="F200" s="323"/>
      <c r="G200" s="323"/>
      <c r="H200" s="323"/>
      <c r="I200" s="323"/>
      <c r="J200" s="323"/>
      <c r="K200" s="324"/>
    </row>
    <row r="201" s="1" customFormat="1" ht="25.5" customHeight="1">
      <c r="B201" s="322"/>
      <c r="C201" s="402" t="s">
        <v>5764</v>
      </c>
      <c r="D201" s="402"/>
      <c r="E201" s="402"/>
      <c r="F201" s="402" t="s">
        <v>5765</v>
      </c>
      <c r="G201" s="403"/>
      <c r="H201" s="402" t="s">
        <v>5766</v>
      </c>
      <c r="I201" s="402"/>
      <c r="J201" s="402"/>
      <c r="K201" s="324"/>
    </row>
    <row r="202" s="1" customFormat="1" ht="5.25" customHeight="1">
      <c r="B202" s="357"/>
      <c r="C202" s="352"/>
      <c r="D202" s="352"/>
      <c r="E202" s="352"/>
      <c r="F202" s="352"/>
      <c r="G202" s="378"/>
      <c r="H202" s="352"/>
      <c r="I202" s="352"/>
      <c r="J202" s="352"/>
      <c r="K202" s="380"/>
    </row>
    <row r="203" s="1" customFormat="1" ht="15" customHeight="1">
      <c r="B203" s="357"/>
      <c r="C203" s="332" t="s">
        <v>5756</v>
      </c>
      <c r="D203" s="332"/>
      <c r="E203" s="332"/>
      <c r="F203" s="355" t="s">
        <v>40</v>
      </c>
      <c r="G203" s="332"/>
      <c r="H203" s="332" t="s">
        <v>5767</v>
      </c>
      <c r="I203" s="332"/>
      <c r="J203" s="332"/>
      <c r="K203" s="380"/>
    </row>
    <row r="204" s="1" customFormat="1" ht="15" customHeight="1">
      <c r="B204" s="357"/>
      <c r="C204" s="332"/>
      <c r="D204" s="332"/>
      <c r="E204" s="332"/>
      <c r="F204" s="355" t="s">
        <v>41</v>
      </c>
      <c r="G204" s="332"/>
      <c r="H204" s="332" t="s">
        <v>5768</v>
      </c>
      <c r="I204" s="332"/>
      <c r="J204" s="332"/>
      <c r="K204" s="380"/>
    </row>
    <row r="205" s="1" customFormat="1" ht="15" customHeight="1">
      <c r="B205" s="357"/>
      <c r="C205" s="332"/>
      <c r="D205" s="332"/>
      <c r="E205" s="332"/>
      <c r="F205" s="355" t="s">
        <v>44</v>
      </c>
      <c r="G205" s="332"/>
      <c r="H205" s="332" t="s">
        <v>5769</v>
      </c>
      <c r="I205" s="332"/>
      <c r="J205" s="332"/>
      <c r="K205" s="380"/>
    </row>
    <row r="206" s="1" customFormat="1" ht="15" customHeight="1">
      <c r="B206" s="357"/>
      <c r="C206" s="332"/>
      <c r="D206" s="332"/>
      <c r="E206" s="332"/>
      <c r="F206" s="355" t="s">
        <v>42</v>
      </c>
      <c r="G206" s="332"/>
      <c r="H206" s="332" t="s">
        <v>5770</v>
      </c>
      <c r="I206" s="332"/>
      <c r="J206" s="332"/>
      <c r="K206" s="380"/>
    </row>
    <row r="207" s="1" customFormat="1" ht="15" customHeight="1">
      <c r="B207" s="357"/>
      <c r="C207" s="332"/>
      <c r="D207" s="332"/>
      <c r="E207" s="332"/>
      <c r="F207" s="355" t="s">
        <v>43</v>
      </c>
      <c r="G207" s="332"/>
      <c r="H207" s="332" t="s">
        <v>5771</v>
      </c>
      <c r="I207" s="332"/>
      <c r="J207" s="332"/>
      <c r="K207" s="380"/>
    </row>
    <row r="208" s="1" customFormat="1" ht="15" customHeight="1">
      <c r="B208" s="357"/>
      <c r="C208" s="332"/>
      <c r="D208" s="332"/>
      <c r="E208" s="332"/>
      <c r="F208" s="355"/>
      <c r="G208" s="332"/>
      <c r="H208" s="332"/>
      <c r="I208" s="332"/>
      <c r="J208" s="332"/>
      <c r="K208" s="380"/>
    </row>
    <row r="209" s="1" customFormat="1" ht="15" customHeight="1">
      <c r="B209" s="357"/>
      <c r="C209" s="332" t="s">
        <v>5710</v>
      </c>
      <c r="D209" s="332"/>
      <c r="E209" s="332"/>
      <c r="F209" s="355" t="s">
        <v>76</v>
      </c>
      <c r="G209" s="332"/>
      <c r="H209" s="332" t="s">
        <v>5772</v>
      </c>
      <c r="I209" s="332"/>
      <c r="J209" s="332"/>
      <c r="K209" s="380"/>
    </row>
    <row r="210" s="1" customFormat="1" ht="15" customHeight="1">
      <c r="B210" s="357"/>
      <c r="C210" s="332"/>
      <c r="D210" s="332"/>
      <c r="E210" s="332"/>
      <c r="F210" s="355" t="s">
        <v>5608</v>
      </c>
      <c r="G210" s="332"/>
      <c r="H210" s="332" t="s">
        <v>5609</v>
      </c>
      <c r="I210" s="332"/>
      <c r="J210" s="332"/>
      <c r="K210" s="380"/>
    </row>
    <row r="211" s="1" customFormat="1" ht="15" customHeight="1">
      <c r="B211" s="357"/>
      <c r="C211" s="332"/>
      <c r="D211" s="332"/>
      <c r="E211" s="332"/>
      <c r="F211" s="355" t="s">
        <v>5606</v>
      </c>
      <c r="G211" s="332"/>
      <c r="H211" s="332" t="s">
        <v>5773</v>
      </c>
      <c r="I211" s="332"/>
      <c r="J211" s="332"/>
      <c r="K211" s="380"/>
    </row>
    <row r="212" s="1" customFormat="1" ht="15" customHeight="1">
      <c r="B212" s="404"/>
      <c r="C212" s="332"/>
      <c r="D212" s="332"/>
      <c r="E212" s="332"/>
      <c r="F212" s="355" t="s">
        <v>120</v>
      </c>
      <c r="G212" s="393"/>
      <c r="H212" s="384" t="s">
        <v>5610</v>
      </c>
      <c r="I212" s="384"/>
      <c r="J212" s="384"/>
      <c r="K212" s="405"/>
    </row>
    <row r="213" s="1" customFormat="1" ht="15" customHeight="1">
      <c r="B213" s="404"/>
      <c r="C213" s="332"/>
      <c r="D213" s="332"/>
      <c r="E213" s="332"/>
      <c r="F213" s="355" t="s">
        <v>5611</v>
      </c>
      <c r="G213" s="393"/>
      <c r="H213" s="384" t="s">
        <v>5774</v>
      </c>
      <c r="I213" s="384"/>
      <c r="J213" s="384"/>
      <c r="K213" s="405"/>
    </row>
    <row r="214" s="1" customFormat="1" ht="15" customHeight="1">
      <c r="B214" s="404"/>
      <c r="C214" s="332"/>
      <c r="D214" s="332"/>
      <c r="E214" s="332"/>
      <c r="F214" s="355"/>
      <c r="G214" s="393"/>
      <c r="H214" s="384"/>
      <c r="I214" s="384"/>
      <c r="J214" s="384"/>
      <c r="K214" s="405"/>
    </row>
    <row r="215" s="1" customFormat="1" ht="15" customHeight="1">
      <c r="B215" s="404"/>
      <c r="C215" s="332" t="s">
        <v>5734</v>
      </c>
      <c r="D215" s="332"/>
      <c r="E215" s="332"/>
      <c r="F215" s="355">
        <v>1</v>
      </c>
      <c r="G215" s="393"/>
      <c r="H215" s="384" t="s">
        <v>5775</v>
      </c>
      <c r="I215" s="384"/>
      <c r="J215" s="384"/>
      <c r="K215" s="405"/>
    </row>
    <row r="216" s="1" customFormat="1" ht="15" customHeight="1">
      <c r="B216" s="404"/>
      <c r="C216" s="332"/>
      <c r="D216" s="332"/>
      <c r="E216" s="332"/>
      <c r="F216" s="355">
        <v>2</v>
      </c>
      <c r="G216" s="393"/>
      <c r="H216" s="384" t="s">
        <v>5776</v>
      </c>
      <c r="I216" s="384"/>
      <c r="J216" s="384"/>
      <c r="K216" s="405"/>
    </row>
    <row r="217" s="1" customFormat="1" ht="15" customHeight="1">
      <c r="B217" s="404"/>
      <c r="C217" s="332"/>
      <c r="D217" s="332"/>
      <c r="E217" s="332"/>
      <c r="F217" s="355">
        <v>3</v>
      </c>
      <c r="G217" s="393"/>
      <c r="H217" s="384" t="s">
        <v>5777</v>
      </c>
      <c r="I217" s="384"/>
      <c r="J217" s="384"/>
      <c r="K217" s="405"/>
    </row>
    <row r="218" s="1" customFormat="1" ht="15" customHeight="1">
      <c r="B218" s="404"/>
      <c r="C218" s="332"/>
      <c r="D218" s="332"/>
      <c r="E218" s="332"/>
      <c r="F218" s="355">
        <v>4</v>
      </c>
      <c r="G218" s="393"/>
      <c r="H218" s="384" t="s">
        <v>5778</v>
      </c>
      <c r="I218" s="384"/>
      <c r="J218" s="384"/>
      <c r="K218" s="405"/>
    </row>
    <row r="219" s="1" customFormat="1" ht="12.75" customHeight="1">
      <c r="B219" s="406"/>
      <c r="C219" s="407"/>
      <c r="D219" s="407"/>
      <c r="E219" s="407"/>
      <c r="F219" s="407"/>
      <c r="G219" s="407"/>
      <c r="H219" s="407"/>
      <c r="I219" s="407"/>
      <c r="J219" s="407"/>
      <c r="K219" s="40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LAPTOP-ESG64L7J\Josífek</dc:creator>
  <cp:lastModifiedBy>LAPTOP-ESG64L7J\Josífek</cp:lastModifiedBy>
  <dcterms:created xsi:type="dcterms:W3CDTF">2024-10-21T18:05:29Z</dcterms:created>
  <dcterms:modified xsi:type="dcterms:W3CDTF">2024-10-21T18:06:08Z</dcterms:modified>
</cp:coreProperties>
</file>