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Soupis vedlejších a ..." sheetId="2" r:id="rId2"/>
    <sheet name="01 - Povrchy" sheetId="3" r:id="rId3"/>
    <sheet name="02 - Rušené potrubí " sheetId="4" r:id="rId4"/>
    <sheet name="01 - Páteřní stoka" sheetId="5" r:id="rId5"/>
    <sheet name="02 - Vypouštění nádrže na..." sheetId="6" r:id="rId6"/>
    <sheet name="03 - Odtok do vodoteče" sheetId="7" r:id="rId7"/>
    <sheet name="04 - Výtlak ČS" sheetId="8" r:id="rId8"/>
    <sheet name="IO 02 - Čerpací stanice" sheetId="9" r:id="rId9"/>
    <sheet name="IO 03 - Odlehčovací komora" sheetId="10" r:id="rId10"/>
    <sheet name="IO 04 - Usazovací nádrž" sheetId="11" r:id="rId11"/>
    <sheet name="01 - Technologická elektr..." sheetId="12" r:id="rId12"/>
    <sheet name="02 - Technologická elektr..." sheetId="13" r:id="rId13"/>
    <sheet name="IO 06 - Výšková úprava vo..." sheetId="14" r:id="rId14"/>
    <sheet name="Pokyny pro vyplnění" sheetId="15" r:id="rId15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'00 - Soupis vedlejších a ...'!$C$78:$K$98</definedName>
    <definedName name="_xlnm.Print_Area" localSheetId="1">'00 - Soupis vedlejších a ...'!$C$4:$J$39,'00 - Soupis vedlejších a ...'!$C$45:$J$60,'00 - Soupis vedlejších a ...'!$C$66:$K$98</definedName>
    <definedName name="_xlnm.Print_Titles" localSheetId="1">'00 - Soupis vedlejších a ...'!$78:$78</definedName>
    <definedName name="_xlnm._FilterDatabase" localSheetId="2" hidden="1">'01 - Povrchy'!$C$93:$K$355</definedName>
    <definedName name="_xlnm.Print_Area" localSheetId="2">'01 - Povrchy'!$C$4:$J$39,'01 - Povrchy'!$C$45:$J$75,'01 - Povrchy'!$C$81:$K$355</definedName>
    <definedName name="_xlnm.Print_Titles" localSheetId="2">'01 - Povrchy'!$93:$93</definedName>
    <definedName name="_xlnm._FilterDatabase" localSheetId="3" hidden="1">'02 - Rušené potrubí '!$C$85:$K$260</definedName>
    <definedName name="_xlnm.Print_Area" localSheetId="3">'02 - Rušené potrubí '!$C$4:$J$39,'02 - Rušené potrubí '!$C$45:$J$67,'02 - Rušené potrubí '!$C$73:$K$260</definedName>
    <definedName name="_xlnm.Print_Titles" localSheetId="3">'02 - Rušené potrubí '!$85:$85</definedName>
    <definedName name="_xlnm._FilterDatabase" localSheetId="4" hidden="1">'01 - Páteřní stoka'!$C$92:$K$352</definedName>
    <definedName name="_xlnm.Print_Area" localSheetId="4">'01 - Páteřní stoka'!$C$4:$J$41,'01 - Páteřní stoka'!$C$47:$J$72,'01 - Páteřní stoka'!$C$78:$K$352</definedName>
    <definedName name="_xlnm.Print_Titles" localSheetId="4">'01 - Páteřní stoka'!$92:$92</definedName>
    <definedName name="_xlnm._FilterDatabase" localSheetId="5" hidden="1">'02 - Vypouštění nádrže na...'!$C$92:$K$288</definedName>
    <definedName name="_xlnm.Print_Area" localSheetId="5">'02 - Vypouštění nádrže na...'!$C$4:$J$41,'02 - Vypouštění nádrže na...'!$C$47:$J$72,'02 - Vypouštění nádrže na...'!$C$78:$K$288</definedName>
    <definedName name="_xlnm.Print_Titles" localSheetId="5">'02 - Vypouštění nádrže na...'!$92:$92</definedName>
    <definedName name="_xlnm._FilterDatabase" localSheetId="6" hidden="1">'03 - Odtok do vodoteče'!$C$92:$K$266</definedName>
    <definedName name="_xlnm.Print_Area" localSheetId="6">'03 - Odtok do vodoteče'!$C$4:$J$41,'03 - Odtok do vodoteče'!$C$47:$J$72,'03 - Odtok do vodoteče'!$C$78:$K$266</definedName>
    <definedName name="_xlnm.Print_Titles" localSheetId="6">'03 - Odtok do vodoteče'!$92:$92</definedName>
    <definedName name="_xlnm._FilterDatabase" localSheetId="7" hidden="1">'04 - Výtlak ČS'!$C$91:$K$223</definedName>
    <definedName name="_xlnm.Print_Area" localSheetId="7">'04 - Výtlak ČS'!$C$4:$J$41,'04 - Výtlak ČS'!$C$47:$J$71,'04 - Výtlak ČS'!$C$77:$K$223</definedName>
    <definedName name="_xlnm.Print_Titles" localSheetId="7">'04 - Výtlak ČS'!$91:$91</definedName>
    <definedName name="_xlnm._FilterDatabase" localSheetId="8" hidden="1">'IO 02 - Čerpací stanice'!$C$85:$K$255</definedName>
    <definedName name="_xlnm.Print_Area" localSheetId="8">'IO 02 - Čerpací stanice'!$C$4:$J$39,'IO 02 - Čerpací stanice'!$C$45:$J$67,'IO 02 - Čerpací stanice'!$C$73:$K$255</definedName>
    <definedName name="_xlnm.Print_Titles" localSheetId="8">'IO 02 - Čerpací stanice'!$85:$85</definedName>
    <definedName name="_xlnm._FilterDatabase" localSheetId="9" hidden="1">'IO 03 - Odlehčovací komora'!$C$84:$K$179</definedName>
    <definedName name="_xlnm.Print_Area" localSheetId="9">'IO 03 - Odlehčovací komora'!$C$4:$J$39,'IO 03 - Odlehčovací komora'!$C$45:$J$66,'IO 03 - Odlehčovací komora'!$C$72:$K$179</definedName>
    <definedName name="_xlnm.Print_Titles" localSheetId="9">'IO 03 - Odlehčovací komora'!$84:$84</definedName>
    <definedName name="_xlnm._FilterDatabase" localSheetId="10" hidden="1">'IO 04 - Usazovací nádrž'!$C$85:$K$275</definedName>
    <definedName name="_xlnm.Print_Area" localSheetId="10">'IO 04 - Usazovací nádrž'!$C$4:$J$39,'IO 04 - Usazovací nádrž'!$C$45:$J$67,'IO 04 - Usazovací nádrž'!$C$73:$K$275</definedName>
    <definedName name="_xlnm.Print_Titles" localSheetId="10">'IO 04 - Usazovací nádrž'!$85:$85</definedName>
    <definedName name="_xlnm._FilterDatabase" localSheetId="11" hidden="1">'01 - Technologická elektr...'!$C$89:$K$184</definedName>
    <definedName name="_xlnm.Print_Area" localSheetId="11">'01 - Technologická elektr...'!$C$4:$J$41,'01 - Technologická elektr...'!$C$47:$J$69,'01 - Technologická elektr...'!$C$75:$K$184</definedName>
    <definedName name="_xlnm.Print_Titles" localSheetId="11">'01 - Technologická elektr...'!$89:$89</definedName>
    <definedName name="_xlnm._FilterDatabase" localSheetId="12" hidden="1">'02 - Technologická elektr...'!$C$115:$K$344</definedName>
    <definedName name="_xlnm.Print_Area" localSheetId="12">'02 - Technologická elektr...'!$C$4:$J$41,'02 - Technologická elektr...'!$C$47:$J$95,'02 - Technologická elektr...'!$C$101:$K$344</definedName>
    <definedName name="_xlnm.Print_Titles" localSheetId="12">'02 - Technologická elektr...'!$115:$115</definedName>
    <definedName name="_xlnm._FilterDatabase" localSheetId="13" hidden="1">'IO 06 - Výšková úprava vo...'!$C$85:$K$255</definedName>
    <definedName name="_xlnm.Print_Area" localSheetId="13">'IO 06 - Výšková úprava vo...'!$C$4:$J$39,'IO 06 - Výšková úprava vo...'!$C$45:$J$67,'IO 06 - Výšková úprava vo...'!$C$73:$K$255</definedName>
    <definedName name="_xlnm.Print_Titles" localSheetId="13">'IO 06 - Výšková úprava vo...'!$85:$85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J37"/>
  <c r="J36"/>
  <c i="1" r="AY69"/>
  <c i="14" r="J35"/>
  <c i="1" r="AX69"/>
  <c i="14"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3" r="J304"/>
  <c r="J198"/>
  <c r="J174"/>
  <c r="J39"/>
  <c r="J38"/>
  <c i="1" r="AY68"/>
  <c i="13" r="J37"/>
  <c i="1" r="AX68"/>
  <c i="13" r="BI344"/>
  <c r="BH344"/>
  <c r="BG344"/>
  <c r="BF344"/>
  <c r="T344"/>
  <c r="T343"/>
  <c r="R344"/>
  <c r="R343"/>
  <c r="P344"/>
  <c r="P343"/>
  <c r="BI342"/>
  <c r="BH342"/>
  <c r="BG342"/>
  <c r="BF342"/>
  <c r="T342"/>
  <c r="T341"/>
  <c r="R342"/>
  <c r="R341"/>
  <c r="P342"/>
  <c r="P341"/>
  <c r="BI340"/>
  <c r="BH340"/>
  <c r="BG340"/>
  <c r="BF340"/>
  <c r="T340"/>
  <c r="T339"/>
  <c r="R340"/>
  <c r="R339"/>
  <c r="P340"/>
  <c r="P339"/>
  <c r="BI338"/>
  <c r="BH338"/>
  <c r="BG338"/>
  <c r="BF338"/>
  <c r="T338"/>
  <c r="T337"/>
  <c r="R338"/>
  <c r="R337"/>
  <c r="P338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J8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J72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J6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J113"/>
  <c r="J112"/>
  <c r="F112"/>
  <c r="F110"/>
  <c r="E108"/>
  <c r="J59"/>
  <c r="J58"/>
  <c r="F58"/>
  <c r="F56"/>
  <c r="E54"/>
  <c r="J20"/>
  <c r="E20"/>
  <c r="F59"/>
  <c r="J19"/>
  <c r="J14"/>
  <c r="J110"/>
  <c r="E7"/>
  <c r="E50"/>
  <c i="12" r="J39"/>
  <c r="J38"/>
  <c i="1" r="AY67"/>
  <c i="12" r="J37"/>
  <c i="1" r="AX67"/>
  <c i="12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11" r="J37"/>
  <c r="J36"/>
  <c i="1" r="AY65"/>
  <c i="11" r="J35"/>
  <c i="1" r="AX65"/>
  <c i="11" r="BI274"/>
  <c r="BH274"/>
  <c r="BG274"/>
  <c r="BF274"/>
  <c r="T274"/>
  <c r="T273"/>
  <c r="R274"/>
  <c r="R273"/>
  <c r="P274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10" r="J37"/>
  <c r="J36"/>
  <c i="1" r="AY64"/>
  <c i="10" r="J35"/>
  <c i="1" r="AX64"/>
  <c i="10"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9" r="J37"/>
  <c r="J36"/>
  <c i="1" r="AY63"/>
  <c i="9" r="J35"/>
  <c i="1" r="AX63"/>
  <c i="9"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8" r="J39"/>
  <c r="J38"/>
  <c i="1" r="AY62"/>
  <c i="8" r="J37"/>
  <c i="1" r="AX62"/>
  <c i="8"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7" r="J39"/>
  <c r="J38"/>
  <c i="1" r="AY61"/>
  <c i="7" r="J37"/>
  <c i="1" r="AX61"/>
  <c i="7" r="BI265"/>
  <c r="BH265"/>
  <c r="BG265"/>
  <c r="BF265"/>
  <c r="T265"/>
  <c r="T264"/>
  <c r="R265"/>
  <c r="R264"/>
  <c r="P265"/>
  <c r="P264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6" r="J39"/>
  <c r="J38"/>
  <c i="1" r="AY60"/>
  <c i="6" r="J37"/>
  <c i="1" r="AX60"/>
  <c i="6" r="BI287"/>
  <c r="BH287"/>
  <c r="BG287"/>
  <c r="BF287"/>
  <c r="T287"/>
  <c r="T286"/>
  <c r="R287"/>
  <c r="R286"/>
  <c r="P287"/>
  <c r="P286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5" r="J39"/>
  <c r="J38"/>
  <c i="1" r="AY59"/>
  <c i="5" r="J37"/>
  <c i="1" r="AX59"/>
  <c i="5"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28"/>
  <c r="BH328"/>
  <c r="BG328"/>
  <c r="BF328"/>
  <c r="T328"/>
  <c r="R328"/>
  <c r="P328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12"/>
  <c r="BH212"/>
  <c r="BG212"/>
  <c r="BF212"/>
  <c r="T212"/>
  <c r="R212"/>
  <c r="P212"/>
  <c r="BI207"/>
  <c r="BH207"/>
  <c r="BG207"/>
  <c r="BF207"/>
  <c r="T207"/>
  <c r="R207"/>
  <c r="P207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2"/>
  <c r="BH162"/>
  <c r="BG162"/>
  <c r="BF162"/>
  <c r="T162"/>
  <c r="R162"/>
  <c r="P162"/>
  <c r="BI154"/>
  <c r="BH154"/>
  <c r="BG154"/>
  <c r="BF154"/>
  <c r="T154"/>
  <c r="R154"/>
  <c r="P154"/>
  <c r="BI144"/>
  <c r="BH144"/>
  <c r="BG144"/>
  <c r="BF144"/>
  <c r="T144"/>
  <c r="R144"/>
  <c r="P144"/>
  <c r="BI134"/>
  <c r="BH134"/>
  <c r="BG134"/>
  <c r="BF134"/>
  <c r="T134"/>
  <c r="R134"/>
  <c r="P134"/>
  <c r="BI124"/>
  <c r="BH124"/>
  <c r="BG124"/>
  <c r="BF124"/>
  <c r="T124"/>
  <c r="R124"/>
  <c r="P124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4" r="J37"/>
  <c r="J36"/>
  <c i="1" r="AY57"/>
  <c i="4" r="J35"/>
  <c i="1" r="AX57"/>
  <c i="4"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4"/>
  <c r="BH134"/>
  <c r="BG134"/>
  <c r="BF134"/>
  <c r="T134"/>
  <c r="R134"/>
  <c r="P134"/>
  <c r="BI125"/>
  <c r="BH125"/>
  <c r="BG125"/>
  <c r="BF125"/>
  <c r="T125"/>
  <c r="R125"/>
  <c r="P125"/>
  <c r="BI114"/>
  <c r="BH114"/>
  <c r="BG114"/>
  <c r="BF114"/>
  <c r="T114"/>
  <c r="R114"/>
  <c r="P11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354"/>
  <c r="BH354"/>
  <c r="BG354"/>
  <c r="BF354"/>
  <c r="T354"/>
  <c r="T353"/>
  <c r="R354"/>
  <c r="R353"/>
  <c r="P354"/>
  <c r="P353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21"/>
  <c r="BH321"/>
  <c r="BG321"/>
  <c r="BF321"/>
  <c r="T321"/>
  <c r="R321"/>
  <c r="P321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84"/>
  <c i="2" r="J37"/>
  <c r="J36"/>
  <c i="1" r="AY55"/>
  <c i="2" r="J35"/>
  <c i="1" r="AX55"/>
  <c i="2"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r="AS66"/>
  <c i="2" r="J85"/>
  <c i="3" r="J250"/>
  <c r="J189"/>
  <c r="BK260"/>
  <c r="BK150"/>
  <c r="J302"/>
  <c r="J186"/>
  <c r="J97"/>
  <c r="BK193"/>
  <c i="4" r="BK246"/>
  <c r="BK256"/>
  <c r="J114"/>
  <c r="J195"/>
  <c r="BK103"/>
  <c r="BK198"/>
  <c i="5" r="BK342"/>
  <c r="J276"/>
  <c r="J236"/>
  <c r="J317"/>
  <c r="BK180"/>
  <c r="BK320"/>
  <c r="J268"/>
  <c r="BK114"/>
  <c r="J299"/>
  <c r="J197"/>
  <c r="J111"/>
  <c i="6" r="J254"/>
  <c r="BK162"/>
  <c r="J281"/>
  <c r="BK229"/>
  <c r="J159"/>
  <c r="J268"/>
  <c r="BK202"/>
  <c r="BK273"/>
  <c r="J221"/>
  <c r="BK105"/>
  <c i="7" r="BK242"/>
  <c r="J115"/>
  <c r="BK216"/>
  <c r="J153"/>
  <c r="J218"/>
  <c r="BK102"/>
  <c r="BK224"/>
  <c r="BK108"/>
  <c i="8" r="J199"/>
  <c r="J153"/>
  <c r="BK191"/>
  <c r="BK125"/>
  <c r="BK172"/>
  <c r="J197"/>
  <c r="BK112"/>
  <c i="9" r="J198"/>
  <c r="BK105"/>
  <c r="BK182"/>
  <c r="J232"/>
  <c r="J115"/>
  <c r="BK232"/>
  <c r="BK156"/>
  <c i="10" r="BK163"/>
  <c r="BK167"/>
  <c r="BK152"/>
  <c i="11" r="J229"/>
  <c r="BK122"/>
  <c r="J205"/>
  <c r="J110"/>
  <c r="J253"/>
  <c r="J170"/>
  <c r="J244"/>
  <c r="J144"/>
  <c i="12" r="J123"/>
  <c r="J148"/>
  <c r="J115"/>
  <c i="13" r="J315"/>
  <c r="BK294"/>
  <c r="J253"/>
  <c r="J193"/>
  <c r="J149"/>
  <c r="BK319"/>
  <c r="BK285"/>
  <c r="BK256"/>
  <c r="BK230"/>
  <c r="J192"/>
  <c r="J334"/>
  <c r="BK278"/>
  <c r="J231"/>
  <c r="BK193"/>
  <c r="BK128"/>
  <c r="BK315"/>
  <c r="BK280"/>
  <c r="J219"/>
  <c r="J159"/>
  <c i="14" r="BK222"/>
  <c r="J120"/>
  <c r="BK208"/>
  <c r="BK138"/>
  <c r="J214"/>
  <c r="BK172"/>
  <c r="BK105"/>
  <c r="BK216"/>
  <c r="J174"/>
  <c i="2" r="J87"/>
  <c r="BK89"/>
  <c i="3" r="J354"/>
  <c r="J245"/>
  <c r="J137"/>
  <c r="J238"/>
  <c r="J143"/>
  <c r="J309"/>
  <c r="BK209"/>
  <c r="J102"/>
  <c r="J206"/>
  <c r="BK124"/>
  <c i="4" r="J170"/>
  <c r="J192"/>
  <c r="BK228"/>
  <c r="J156"/>
  <c r="BK212"/>
  <c r="J134"/>
  <c i="5" r="J349"/>
  <c r="BK268"/>
  <c r="J105"/>
  <c r="BK339"/>
  <c r="J247"/>
  <c r="J345"/>
  <c r="BK281"/>
  <c r="J224"/>
  <c r="BK328"/>
  <c r="J285"/>
  <c r="J180"/>
  <c i="6" r="J266"/>
  <c r="BK223"/>
  <c r="J99"/>
  <c r="BK238"/>
  <c r="J147"/>
  <c r="BK266"/>
  <c r="J212"/>
  <c r="J153"/>
  <c r="BK235"/>
  <c r="J135"/>
  <c i="7" r="BK246"/>
  <c r="J185"/>
  <c r="BK236"/>
  <c r="J156"/>
  <c r="J214"/>
  <c r="J108"/>
  <c r="J226"/>
  <c r="J122"/>
  <c i="8" r="BK189"/>
  <c r="BK95"/>
  <c r="BK157"/>
  <c r="BK101"/>
  <c r="BK167"/>
  <c r="BK199"/>
  <c r="J110"/>
  <c i="9" r="BK194"/>
  <c r="J100"/>
  <c r="J180"/>
  <c r="BK115"/>
  <c r="J139"/>
  <c r="J110"/>
  <c i="10" r="BK99"/>
  <c r="J91"/>
  <c r="BK155"/>
  <c i="11" r="J173"/>
  <c r="BK253"/>
  <c r="J175"/>
  <c r="BK271"/>
  <c r="J192"/>
  <c r="BK246"/>
  <c r="J149"/>
  <c i="12" r="BK165"/>
  <c r="J141"/>
  <c r="BK101"/>
  <c i="13" r="BK322"/>
  <c r="J262"/>
  <c r="BK234"/>
  <c r="J197"/>
  <c r="J157"/>
  <c r="BK320"/>
  <c r="J287"/>
  <c r="J257"/>
  <c r="J234"/>
  <c r="J195"/>
  <c r="J332"/>
  <c r="BK295"/>
  <c r="BK264"/>
  <c r="J222"/>
  <c r="BK142"/>
  <c r="BK321"/>
  <c r="J291"/>
  <c r="BK247"/>
  <c r="BK215"/>
  <c r="BK184"/>
  <c r="BK119"/>
  <c i="14" r="J147"/>
  <c r="BK202"/>
  <c r="BK150"/>
  <c r="J225"/>
  <c r="J115"/>
  <c r="J218"/>
  <c r="BK128"/>
  <c i="2" r="J80"/>
  <c r="BK80"/>
  <c i="3" r="BK341"/>
  <c r="BK153"/>
  <c r="J263"/>
  <c r="J147"/>
  <c r="BK296"/>
  <c r="J163"/>
  <c r="J110"/>
  <c r="J227"/>
  <c r="BK97"/>
  <c i="4" r="J144"/>
  <c r="BK187"/>
  <c r="J252"/>
  <c r="J187"/>
  <c r="J100"/>
  <c r="BK170"/>
  <c i="5" r="J320"/>
  <c r="BK258"/>
  <c r="J183"/>
  <c r="J351"/>
  <c r="BK291"/>
  <c r="BK111"/>
  <c r="J289"/>
  <c r="BK241"/>
  <c r="BK315"/>
  <c r="J274"/>
  <c r="J99"/>
  <c i="6" r="J242"/>
  <c r="J142"/>
  <c r="J252"/>
  <c r="BK170"/>
  <c r="J278"/>
  <c r="BK221"/>
  <c r="BK147"/>
  <c r="J216"/>
  <c i="7" r="J244"/>
  <c r="J164"/>
  <c r="J234"/>
  <c r="BK105"/>
  <c r="BK173"/>
  <c r="J238"/>
  <c r="J169"/>
  <c i="8" r="BK201"/>
  <c r="J167"/>
  <c r="J183"/>
  <c r="BK110"/>
  <c r="J185"/>
  <c r="J201"/>
  <c r="BK107"/>
  <c i="9" r="BK184"/>
  <c r="J227"/>
  <c r="J156"/>
  <c r="J194"/>
  <c r="BK254"/>
  <c r="J178"/>
  <c r="BK89"/>
  <c i="10" r="BK169"/>
  <c r="J161"/>
  <c r="J126"/>
  <c i="11" r="BK215"/>
  <c r="J127"/>
  <c r="J202"/>
  <c r="BK274"/>
  <c r="J179"/>
  <c r="J225"/>
  <c r="BK153"/>
  <c i="12" r="BK170"/>
  <c r="BK156"/>
  <c r="J139"/>
  <c r="J96"/>
  <c i="13" r="BK311"/>
  <c r="BK268"/>
  <c r="BK237"/>
  <c r="J200"/>
  <c r="J153"/>
  <c r="J318"/>
  <c r="BK281"/>
  <c r="BK253"/>
  <c r="J229"/>
  <c r="J190"/>
  <c r="J328"/>
  <c r="BK276"/>
  <c r="J233"/>
  <c r="BK195"/>
  <c r="BK133"/>
  <c r="J311"/>
  <c r="J278"/>
  <c r="J243"/>
  <c r="BK200"/>
  <c r="J128"/>
  <c i="14" r="J150"/>
  <c r="BK218"/>
  <c r="BK157"/>
  <c r="BK234"/>
  <c r="BK154"/>
  <c r="BK225"/>
  <c r="BK147"/>
  <c i="2" r="BK82"/>
  <c r="J82"/>
  <c r="BK83"/>
  <c i="3" r="J230"/>
  <c r="J124"/>
  <c r="BK221"/>
  <c r="BK102"/>
  <c r="BK290"/>
  <c r="BK166"/>
  <c r="J275"/>
  <c r="J156"/>
  <c i="4" r="BK206"/>
  <c r="J239"/>
  <c i="9" r="J121"/>
  <c r="J186"/>
  <c r="BK100"/>
  <c r="BK174"/>
  <c r="J251"/>
  <c r="J145"/>
  <c i="10" r="J152"/>
  <c r="BK178"/>
  <c r="J148"/>
  <c i="11" r="J242"/>
  <c r="J139"/>
  <c r="BK222"/>
  <c r="BK149"/>
  <c r="BK238"/>
  <c r="BK168"/>
  <c r="J215"/>
  <c r="J92"/>
  <c i="12" r="J112"/>
  <c r="J134"/>
  <c r="BK162"/>
  <c r="BK145"/>
  <c r="BK139"/>
  <c r="BK112"/>
  <c r="BK94"/>
  <c r="J176"/>
  <c r="BK142"/>
  <c i="13" r="BK332"/>
  <c r="J295"/>
  <c r="J258"/>
  <c r="BK218"/>
  <c r="J182"/>
  <c r="J344"/>
  <c r="J303"/>
  <c r="J276"/>
  <c r="J251"/>
  <c r="J209"/>
  <c r="J186"/>
  <c r="J316"/>
  <c r="J269"/>
  <c r="BK227"/>
  <c r="J188"/>
  <c r="BK340"/>
  <c r="J306"/>
  <c r="J267"/>
  <c r="J237"/>
  <c r="BK204"/>
  <c r="J133"/>
  <c i="14" r="J157"/>
  <c r="J188"/>
  <c r="BK244"/>
  <c r="BK170"/>
  <c r="BK241"/>
  <c r="BK178"/>
  <c i="2" r="BK88"/>
  <c r="J86"/>
  <c r="J91"/>
  <c i="3" r="BK302"/>
  <c r="J150"/>
  <c r="J278"/>
  <c r="BK179"/>
  <c r="BK332"/>
  <c r="BK215"/>
  <c r="BK105"/>
  <c r="BK238"/>
  <c r="BK128"/>
  <c i="4" r="BK152"/>
  <c r="J152"/>
  <c r="BK181"/>
  <c r="J89"/>
  <c r="BK167"/>
  <c i="5" r="J311"/>
  <c r="J266"/>
  <c r="BK224"/>
  <c r="BK345"/>
  <c r="J281"/>
  <c r="J154"/>
  <c r="BK303"/>
  <c r="J258"/>
  <c r="J336"/>
  <c r="J291"/>
  <c r="J256"/>
  <c i="6" r="BK278"/>
  <c r="BK244"/>
  <c r="BK128"/>
  <c r="BK258"/>
  <c r="BK216"/>
  <c r="J128"/>
  <c r="BK254"/>
  <c r="BK207"/>
  <c r="J250"/>
  <c r="BK179"/>
  <c i="7" r="J248"/>
  <c r="BK238"/>
  <c r="BK169"/>
  <c r="J240"/>
  <c r="J173"/>
  <c r="J180"/>
  <c r="J259"/>
  <c r="J216"/>
  <c r="J147"/>
  <c i="8" r="BK193"/>
  <c r="BK115"/>
  <c r="BK181"/>
  <c r="BK135"/>
  <c r="J187"/>
  <c r="J101"/>
  <c r="BK164"/>
  <c i="9" r="J254"/>
  <c r="J170"/>
  <c r="BK225"/>
  <c r="BK139"/>
  <c r="J176"/>
  <c r="J243"/>
  <c r="J118"/>
  <c i="10" r="BK114"/>
  <c r="J99"/>
  <c r="J158"/>
  <c i="11" r="J271"/>
  <c r="J181"/>
  <c r="J269"/>
  <c r="BK187"/>
  <c r="J274"/>
  <c r="BK190"/>
  <c r="BK202"/>
  <c r="J105"/>
  <c i="12" r="BK177"/>
  <c r="BK126"/>
  <c r="J93"/>
  <c i="13" r="BK307"/>
  <c r="BK266"/>
  <c r="BK233"/>
  <c r="BK201"/>
  <c r="BK170"/>
  <c r="J313"/>
  <c r="J274"/>
  <c r="BK250"/>
  <c r="BK226"/>
  <c r="BK188"/>
  <c r="J320"/>
  <c r="J273"/>
  <c r="J239"/>
  <c r="J207"/>
  <c r="BK146"/>
  <c r="BK310"/>
  <c r="BK274"/>
  <c r="J245"/>
  <c r="J205"/>
  <c r="BK125"/>
  <c i="14" r="J194"/>
  <c r="J241"/>
  <c r="BK196"/>
  <c r="J110"/>
  <c r="J198"/>
  <c r="J132"/>
  <c r="BK247"/>
  <c r="J204"/>
  <c r="BK182"/>
  <c r="J100"/>
  <c i="2" r="J97"/>
  <c i="1" r="AS58"/>
  <c i="3" r="J179"/>
  <c r="BK272"/>
  <c r="J173"/>
  <c r="BK263"/>
  <c r="J153"/>
  <c r="BK278"/>
  <c r="BK159"/>
  <c i="4" r="BK184"/>
  <c r="BK195"/>
  <c r="BK249"/>
  <c r="J167"/>
  <c r="J228"/>
  <c r="BK125"/>
  <c i="5" r="J309"/>
  <c r="BK260"/>
  <c r="J228"/>
  <c r="J305"/>
  <c r="J279"/>
  <c r="J108"/>
  <c r="BK299"/>
  <c r="J188"/>
  <c r="J307"/>
  <c r="J260"/>
  <c r="BK154"/>
  <c i="6" r="BK262"/>
  <c r="BK240"/>
  <c r="J111"/>
  <c r="BK250"/>
  <c r="BK165"/>
  <c r="BK281"/>
  <c r="BK227"/>
  <c r="BK111"/>
  <c r="BK219"/>
  <c r="J108"/>
  <c i="7" r="BK240"/>
  <c r="BK153"/>
  <c r="BK228"/>
  <c r="J99"/>
  <c r="BK191"/>
  <c r="BK99"/>
  <c r="BK218"/>
  <c r="J141"/>
  <c i="8" r="BK197"/>
  <c r="BK130"/>
  <c r="BK179"/>
  <c r="J115"/>
  <c r="BK183"/>
  <c r="J216"/>
  <c r="J125"/>
  <c i="9" r="J225"/>
  <c r="BK148"/>
  <c r="J196"/>
  <c r="J241"/>
  <c r="BK121"/>
  <c i="10" r="BK172"/>
  <c r="J174"/>
  <c r="J155"/>
  <c r="BK132"/>
  <c i="11" r="J217"/>
  <c r="BK92"/>
  <c r="BK192"/>
  <c r="BK261"/>
  <c r="BK175"/>
  <c r="J222"/>
  <c r="BK127"/>
  <c i="12" r="J126"/>
  <c r="BK151"/>
  <c r="BK180"/>
  <c i="13" r="J308"/>
  <c r="J281"/>
  <c r="BK246"/>
  <c r="BK203"/>
  <c r="BK342"/>
  <c r="BK302"/>
  <c r="BK272"/>
  <c r="J247"/>
  <c r="BK214"/>
  <c r="J125"/>
  <c r="J277"/>
  <c r="BK238"/>
  <c r="BK205"/>
  <c r="J170"/>
  <c r="BK313"/>
  <c r="J285"/>
  <c r="J244"/>
  <c r="BK209"/>
  <c r="BK149"/>
  <c i="14" r="BK188"/>
  <c r="J244"/>
  <c r="BK192"/>
  <c r="J105"/>
  <c r="J190"/>
  <c r="BK250"/>
  <c r="J196"/>
  <c r="J92"/>
  <c i="2" r="J96"/>
  <c r="BK94"/>
  <c i="3" r="J306"/>
  <c r="J209"/>
  <c r="J282"/>
  <c r="J182"/>
  <c r="BK321"/>
  <c r="BK230"/>
  <c r="BK285"/>
  <c r="BK163"/>
  <c i="4" r="BK222"/>
  <c r="BK97"/>
  <c r="J164"/>
  <c r="BK239"/>
  <c r="BK144"/>
  <c r="BK200"/>
  <c i="5" r="J339"/>
  <c r="BK272"/>
  <c r="BK188"/>
  <c r="BK102"/>
  <c r="J297"/>
  <c r="J177"/>
  <c r="J301"/>
  <c r="BK193"/>
  <c r="BK305"/>
  <c r="BK236"/>
  <c r="J134"/>
  <c i="6" r="BK252"/>
  <c r="J105"/>
  <c r="J240"/>
  <c r="BK142"/>
  <c r="J256"/>
  <c r="J198"/>
  <c r="J244"/>
  <c r="J165"/>
  <c i="7" r="J251"/>
  <c r="BK200"/>
  <c r="J242"/>
  <c r="BK180"/>
  <c r="J195"/>
  <c r="BK115"/>
  <c r="BK234"/>
  <c r="BK96"/>
  <c i="8" r="J181"/>
  <c r="J204"/>
  <c r="J130"/>
  <c r="BK148"/>
  <c r="J195"/>
  <c r="BK120"/>
  <c i="9" r="J192"/>
  <c r="J89"/>
  <c r="BK178"/>
  <c r="J215"/>
  <c r="BK110"/>
  <c r="BK203"/>
  <c i="10" r="J167"/>
  <c r="J104"/>
  <c r="J178"/>
  <c r="BK158"/>
  <c i="11" r="BK235"/>
  <c r="BK263"/>
  <c r="BK179"/>
  <c r="J265"/>
  <c r="BK197"/>
  <c r="J249"/>
  <c r="BK136"/>
  <c i="12" r="J138"/>
  <c r="J144"/>
  <c r="BK182"/>
  <c r="J120"/>
  <c i="13" r="BK306"/>
  <c r="BK248"/>
  <c r="J204"/>
  <c r="J176"/>
  <c r="J325"/>
  <c r="BK289"/>
  <c r="BK262"/>
  <c r="J235"/>
  <c r="J196"/>
  <c r="BK335"/>
  <c r="J288"/>
  <c r="J270"/>
  <c r="BK225"/>
  <c r="BK186"/>
  <c r="J335"/>
  <c r="J302"/>
  <c r="J264"/>
  <c r="J224"/>
  <c r="J189"/>
  <c i="14" r="J232"/>
  <c r="BK135"/>
  <c r="J212"/>
  <c r="J128"/>
  <c r="J206"/>
  <c r="BK125"/>
  <c r="J210"/>
  <c r="BK115"/>
  <c i="2" r="BK98"/>
  <c r="J98"/>
  <c i="3" r="BK338"/>
  <c r="J212"/>
  <c r="BK349"/>
  <c r="BK255"/>
  <c r="BK140"/>
  <c r="J266"/>
  <c r="BK147"/>
  <c r="J296"/>
  <c r="BK169"/>
  <c i="4" r="J225"/>
  <c r="BK259"/>
  <c i="9" r="BK159"/>
  <c r="BK215"/>
  <c r="BK127"/>
  <c r="BK124"/>
  <c r="J220"/>
  <c r="BK95"/>
  <c i="10" r="J169"/>
  <c r="J143"/>
  <c r="BK104"/>
  <c i="11" r="BK259"/>
  <c r="BK162"/>
  <c r="BK242"/>
  <c r="J177"/>
  <c r="BK269"/>
  <c r="J184"/>
  <c r="J235"/>
  <c r="BK139"/>
  <c i="12" r="BK144"/>
  <c r="J142"/>
  <c r="BK173"/>
  <c r="J151"/>
  <c r="BK134"/>
  <c r="BK96"/>
  <c r="J182"/>
  <c r="BK148"/>
  <c r="BK140"/>
  <c i="13" r="J340"/>
  <c r="BK303"/>
  <c r="J260"/>
  <c r="BK224"/>
  <c r="BK196"/>
  <c r="BK151"/>
  <c r="BK317"/>
  <c r="J284"/>
  <c r="J255"/>
  <c r="BK231"/>
  <c r="BK191"/>
  <c r="J321"/>
  <c r="J275"/>
  <c r="BK235"/>
  <c r="BK202"/>
  <c r="BK136"/>
  <c r="J312"/>
  <c r="BK284"/>
  <c r="BK223"/>
  <c r="BK190"/>
  <c i="14" r="BK228"/>
  <c r="J125"/>
  <c r="BK174"/>
  <c r="BK100"/>
  <c r="J192"/>
  <c r="BK92"/>
  <c r="BK186"/>
  <c r="J135"/>
  <c i="2" r="BK85"/>
  <c r="BK96"/>
  <c i="3" r="BK312"/>
  <c r="BK206"/>
  <c r="J105"/>
  <c r="J224"/>
  <c r="BK354"/>
  <c r="BK275"/>
  <c r="BK156"/>
  <c r="J290"/>
  <c r="J166"/>
  <c i="4" r="J181"/>
  <c r="J173"/>
  <c r="J246"/>
  <c r="BK147"/>
  <c r="J206"/>
  <c r="BK89"/>
  <c i="5" r="J293"/>
  <c r="BK256"/>
  <c r="BK108"/>
  <c r="BK293"/>
  <c r="BK197"/>
  <c r="BK105"/>
  <c r="J283"/>
  <c r="BK212"/>
  <c r="BK311"/>
  <c r="J264"/>
  <c r="BK171"/>
  <c i="6" r="BK264"/>
  <c r="J233"/>
  <c r="BK102"/>
  <c r="BK248"/>
  <c r="J175"/>
  <c r="BK287"/>
  <c r="J223"/>
  <c r="J121"/>
  <c r="BK231"/>
  <c r="BK153"/>
  <c i="7" r="J205"/>
  <c r="BK248"/>
  <c r="J191"/>
  <c r="J228"/>
  <c r="BK156"/>
  <c r="BK244"/>
  <c r="BK195"/>
  <c i="8" r="J213"/>
  <c r="BK187"/>
  <c r="J210"/>
  <c r="BK153"/>
  <c r="J107"/>
  <c r="J120"/>
  <c r="BK185"/>
  <c r="BK104"/>
  <c i="9" r="BK190"/>
  <c r="BK251"/>
  <c r="J168"/>
  <c r="BK196"/>
  <c r="BK206"/>
  <c r="BK176"/>
  <c i="10" r="BK174"/>
  <c r="J88"/>
  <c r="J135"/>
  <c i="11" r="J257"/>
  <c r="J164"/>
  <c r="BK251"/>
  <c r="J153"/>
  <c r="J263"/>
  <c r="BK159"/>
  <c r="BK220"/>
  <c r="J133"/>
  <c i="12" r="J145"/>
  <c r="J162"/>
  <c r="J104"/>
  <c i="13" r="BK328"/>
  <c r="J300"/>
  <c r="J256"/>
  <c r="BK222"/>
  <c r="BK178"/>
  <c r="J330"/>
  <c r="BK293"/>
  <c r="BK270"/>
  <c r="J246"/>
  <c r="BK211"/>
  <c r="BK172"/>
  <c r="J296"/>
  <c r="BK257"/>
  <c r="J226"/>
  <c r="J181"/>
  <c r="J322"/>
  <c r="J293"/>
  <c r="BK259"/>
  <c r="J214"/>
  <c r="BK182"/>
  <c i="14" r="BK238"/>
  <c r="BK143"/>
  <c r="BK214"/>
  <c r="J170"/>
  <c r="J238"/>
  <c r="BK164"/>
  <c r="J230"/>
  <c r="J143"/>
  <c i="2" r="BK81"/>
  <c r="J84"/>
  <c i="3" r="J332"/>
  <c r="J215"/>
  <c r="J344"/>
  <c r="J218"/>
  <c r="BK110"/>
  <c r="BK282"/>
  <c r="J169"/>
  <c r="BK293"/>
  <c r="BK137"/>
  <c i="4" r="J218"/>
  <c r="J222"/>
  <c r="J147"/>
  <c r="J184"/>
  <c r="BK94"/>
  <c r="BK192"/>
  <c r="J97"/>
  <c i="5" r="J287"/>
  <c r="J254"/>
  <c r="J96"/>
  <c r="BK295"/>
  <c r="BK183"/>
  <c r="BK317"/>
  <c r="BK270"/>
  <c r="BK124"/>
  <c r="J303"/>
  <c r="BK247"/>
  <c r="J124"/>
  <c i="6" r="BK256"/>
  <c r="J170"/>
  <c r="J260"/>
  <c r="BK186"/>
  <c r="BK108"/>
  <c r="J248"/>
  <c r="J162"/>
  <c r="J238"/>
  <c r="J186"/>
  <c i="7" r="J256"/>
  <c r="BK209"/>
  <c r="J105"/>
  <c r="BK214"/>
  <c r="BK129"/>
  <c r="BK141"/>
  <c r="J236"/>
  <c r="J200"/>
  <c i="8" r="BK222"/>
  <c r="J164"/>
  <c r="J189"/>
  <c r="BK138"/>
  <c r="J193"/>
  <c r="J104"/>
  <c r="BK160"/>
  <c i="9" r="BK246"/>
  <c r="J174"/>
  <c r="BK220"/>
  <c r="BK134"/>
  <c r="J188"/>
  <c r="J148"/>
  <c i="10" r="J132"/>
  <c r="J163"/>
  <c r="J109"/>
  <c i="11" r="BK265"/>
  <c r="J159"/>
  <c r="J240"/>
  <c r="BK95"/>
  <c r="BK225"/>
  <c r="BK105"/>
  <c r="BK205"/>
  <c r="J95"/>
  <c i="12" r="BK98"/>
  <c r="BK133"/>
  <c i="13" r="J338"/>
  <c r="J301"/>
  <c r="J254"/>
  <c r="J213"/>
  <c r="BK180"/>
  <c r="J146"/>
  <c r="BK316"/>
  <c r="J280"/>
  <c r="J252"/>
  <c r="J227"/>
  <c r="BK189"/>
  <c r="J309"/>
  <c r="J272"/>
  <c r="J230"/>
  <c r="J194"/>
  <c r="BK336"/>
  <c r="BK309"/>
  <c r="BK277"/>
  <c r="BK229"/>
  <c r="BK176"/>
  <c i="14" r="BK212"/>
  <c r="BK110"/>
  <c r="J216"/>
  <c r="BK161"/>
  <c r="J236"/>
  <c r="BK168"/>
  <c r="J228"/>
  <c r="J164"/>
  <c i="2" r="J83"/>
  <c r="BK87"/>
  <c r="BK84"/>
  <c i="3" r="BK227"/>
  <c r="J116"/>
  <c r="J233"/>
  <c r="BK116"/>
  <c r="J269"/>
  <c r="J176"/>
  <c r="J299"/>
  <c r="BK182"/>
  <c r="J131"/>
  <c i="4" r="BK173"/>
  <c r="J212"/>
  <c r="BK156"/>
  <c r="BK159"/>
  <c r="J209"/>
  <c r="J94"/>
  <c i="5" r="BK285"/>
  <c r="J207"/>
  <c r="BK177"/>
  <c r="J342"/>
  <c r="J272"/>
  <c r="J315"/>
  <c r="BK266"/>
  <c r="BK99"/>
  <c r="BK289"/>
  <c r="J162"/>
  <c i="6" r="BK260"/>
  <c r="BK225"/>
  <c r="J96"/>
  <c r="J191"/>
  <c r="BK96"/>
  <c r="BK246"/>
  <c r="BK159"/>
  <c r="J229"/>
  <c r="J114"/>
  <c i="7" r="J232"/>
  <c r="BK251"/>
  <c r="BK222"/>
  <c r="J265"/>
  <c r="BK147"/>
  <c r="J220"/>
  <c i="8" r="BK210"/>
  <c r="J135"/>
  <c r="J160"/>
  <c r="BK98"/>
  <c r="J112"/>
  <c r="J172"/>
  <c i="9" r="BK243"/>
  <c r="BK151"/>
  <c r="BK209"/>
  <c r="BK118"/>
  <c r="BK180"/>
  <c r="BK227"/>
  <c r="J127"/>
  <c i="10" r="J121"/>
  <c r="BK126"/>
  <c r="J94"/>
  <c i="11" r="BK249"/>
  <c r="J156"/>
  <c r="J232"/>
  <c r="BK144"/>
  <c r="BK229"/>
  <c r="J162"/>
  <c r="BK210"/>
  <c r="BK115"/>
  <c i="12" r="J173"/>
  <c r="BK123"/>
  <c r="BK130"/>
  <c i="13" r="J333"/>
  <c r="J299"/>
  <c r="BK261"/>
  <c r="J217"/>
  <c r="BK181"/>
  <c r="J342"/>
  <c r="J307"/>
  <c r="BK273"/>
  <c r="J249"/>
  <c r="BK210"/>
  <c r="BK185"/>
  <c r="BK308"/>
  <c r="BK242"/>
  <c r="J208"/>
  <c r="BK159"/>
  <c r="J317"/>
  <c r="BK288"/>
  <c r="J248"/>
  <c r="J216"/>
  <c r="BK177"/>
  <c i="14" r="BK204"/>
  <c r="J247"/>
  <c r="J176"/>
  <c r="J250"/>
  <c r="BK180"/>
  <c r="BK232"/>
  <c r="J180"/>
  <c r="J89"/>
  <c i="2" r="J95"/>
  <c r="J88"/>
  <c i="3" r="J260"/>
  <c r="BK199"/>
  <c r="BK266"/>
  <c r="BK176"/>
  <c r="J312"/>
  <c r="J203"/>
  <c r="BK99"/>
  <c r="J196"/>
  <c r="BK134"/>
  <c i="4" r="J159"/>
  <c r="BK176"/>
  <c i="9" r="J92"/>
  <c r="BK170"/>
  <c r="BK192"/>
  <c r="J237"/>
  <c r="BK165"/>
  <c i="10" r="BK109"/>
  <c r="J114"/>
  <c r="BK143"/>
  <c i="11" r="BK177"/>
  <c r="BK255"/>
  <c r="BK170"/>
  <c r="BK257"/>
  <c r="J115"/>
  <c r="J168"/>
  <c i="12" r="J180"/>
  <c r="J159"/>
  <c r="J177"/>
  <c r="J156"/>
  <c r="BK141"/>
  <c r="BK115"/>
  <c r="J109"/>
  <c r="J181"/>
  <c r="BK143"/>
  <c r="J133"/>
  <c i="13" r="J326"/>
  <c r="J290"/>
  <c r="J242"/>
  <c r="J202"/>
  <c r="J173"/>
  <c r="BK323"/>
  <c r="BK290"/>
  <c r="BK269"/>
  <c r="BK245"/>
  <c r="J215"/>
  <c r="BK171"/>
  <c r="BK297"/>
  <c r="BK260"/>
  <c r="BK219"/>
  <c r="J180"/>
  <c r="BK318"/>
  <c r="J289"/>
  <c r="BK249"/>
  <c r="BK213"/>
  <c r="BK153"/>
  <c i="14" r="BK206"/>
  <c r="BK210"/>
  <c r="J154"/>
  <c r="BK230"/>
  <c r="BK120"/>
  <c r="J208"/>
  <c r="BK95"/>
  <c i="2" r="J92"/>
  <c r="J81"/>
  <c i="3" r="BK344"/>
  <c r="BK224"/>
  <c r="J321"/>
  <c r="J193"/>
  <c r="J121"/>
  <c r="BK233"/>
  <c r="BK131"/>
  <c r="BK269"/>
  <c r="J140"/>
  <c i="4" r="BK209"/>
  <c r="J249"/>
  <c r="BK225"/>
  <c r="BK164"/>
  <c r="J215"/>
  <c r="BK100"/>
  <c i="5" r="J328"/>
  <c r="J270"/>
  <c r="BK351"/>
  <c r="BK301"/>
  <c r="BK254"/>
  <c r="J144"/>
  <c r="BK279"/>
  <c r="BK162"/>
  <c r="BK313"/>
  <c r="BK283"/>
  <c r="BK144"/>
  <c i="6" r="J258"/>
  <c r="J202"/>
  <c r="J264"/>
  <c r="J219"/>
  <c r="J102"/>
  <c r="BK233"/>
  <c r="BK175"/>
  <c r="BK242"/>
  <c r="J207"/>
  <c i="7" r="BK259"/>
  <c r="J222"/>
  <c r="J129"/>
  <c r="J230"/>
  <c r="J102"/>
  <c r="J136"/>
  <c r="BK232"/>
  <c r="BK164"/>
  <c i="8" r="BK204"/>
  <c r="J175"/>
  <c r="BK220"/>
  <c r="BK145"/>
  <c r="J207"/>
  <c r="J145"/>
  <c r="J220"/>
  <c r="BK142"/>
  <c i="9" r="BK237"/>
  <c r="BK145"/>
  <c r="J206"/>
  <c r="J105"/>
  <c r="J182"/>
  <c r="BK92"/>
  <c r="J190"/>
  <c i="10" r="J138"/>
  <c r="BK88"/>
  <c r="BK91"/>
  <c i="11" r="BK240"/>
  <c r="BK133"/>
  <c r="J238"/>
  <c r="BK173"/>
  <c r="BK217"/>
  <c r="BK100"/>
  <c r="BK181"/>
  <c i="12" r="BK184"/>
  <c r="J140"/>
  <c r="BK93"/>
  <c i="13" r="J336"/>
  <c r="BK283"/>
  <c r="J238"/>
  <c r="BK207"/>
  <c r="J184"/>
  <c r="BK344"/>
  <c r="BK301"/>
  <c r="BK263"/>
  <c r="BK239"/>
  <c r="J203"/>
  <c r="BK157"/>
  <c r="J310"/>
  <c r="J266"/>
  <c r="BK216"/>
  <c r="J171"/>
  <c r="BK334"/>
  <c r="BK300"/>
  <c r="J250"/>
  <c r="BK236"/>
  <c r="BK194"/>
  <c r="J142"/>
  <c i="14" r="J172"/>
  <c r="J220"/>
  <c r="J186"/>
  <c r="BK254"/>
  <c i="2" r="BK97"/>
  <c r="J94"/>
  <c r="BK86"/>
  <c i="3" r="J285"/>
  <c r="BK203"/>
  <c r="J293"/>
  <c r="BK189"/>
  <c r="J338"/>
  <c r="J221"/>
  <c r="J128"/>
  <c r="BK245"/>
  <c r="BK173"/>
  <c i="4" r="J259"/>
  <c r="J125"/>
  <c r="J256"/>
  <c r="J198"/>
  <c r="BK114"/>
  <c r="J203"/>
  <c i="5" r="BK336"/>
  <c r="BK274"/>
  <c r="J212"/>
  <c r="BK349"/>
  <c r="BK287"/>
  <c r="J171"/>
  <c r="J313"/>
  <c r="BK264"/>
  <c r="BK96"/>
  <c r="J295"/>
  <c r="BK207"/>
  <c i="6" r="J287"/>
  <c r="J246"/>
  <c r="BK135"/>
  <c r="BK270"/>
  <c r="J227"/>
  <c r="BK121"/>
  <c r="J235"/>
  <c r="J179"/>
  <c r="BK268"/>
  <c r="BK212"/>
  <c r="BK99"/>
  <c i="7" r="BK230"/>
  <c r="J246"/>
  <c r="BK185"/>
  <c r="BK226"/>
  <c r="J159"/>
  <c r="BK256"/>
  <c r="BK159"/>
  <c i="8" r="BK207"/>
  <c r="J179"/>
  <c r="BK213"/>
  <c r="J148"/>
  <c r="J222"/>
  <c r="J138"/>
  <c r="BK175"/>
  <c r="J98"/>
  <c i="9" r="BK186"/>
  <c r="J249"/>
  <c r="J165"/>
  <c r="BK198"/>
  <c r="BK168"/>
  <c i="10" r="J165"/>
  <c r="BK121"/>
  <c r="BK165"/>
  <c i="11" r="J246"/>
  <c r="J136"/>
  <c r="J220"/>
  <c r="BK164"/>
  <c r="J251"/>
  <c r="BK156"/>
  <c r="BK184"/>
  <c i="12" r="BK181"/>
  <c r="J165"/>
  <c r="J98"/>
  <c i="13" r="BK330"/>
  <c r="BK291"/>
  <c r="J259"/>
  <c r="BK221"/>
  <c r="J191"/>
  <c r="J329"/>
  <c r="BK296"/>
  <c r="BK267"/>
  <c r="J240"/>
  <c r="BK208"/>
  <c r="BK173"/>
  <c r="J323"/>
  <c r="BK243"/>
  <c r="J212"/>
  <c r="J185"/>
  <c r="BK333"/>
  <c r="BK299"/>
  <c r="BK254"/>
  <c r="J221"/>
  <c r="BK197"/>
  <c i="14" r="BK236"/>
  <c r="J178"/>
  <c r="J222"/>
  <c r="J184"/>
  <c r="J254"/>
  <c r="BK200"/>
  <c r="J138"/>
  <c r="BK176"/>
  <c i="2" r="BK95"/>
  <c r="J93"/>
  <c r="J89"/>
  <c i="3" r="J255"/>
  <c r="BK196"/>
  <c r="BK306"/>
  <c r="J199"/>
  <c r="J349"/>
  <c r="BK212"/>
  <c r="J134"/>
  <c r="J272"/>
  <c r="BK143"/>
  <c i="4" r="J200"/>
  <c r="BK252"/>
  <c r="BK134"/>
  <c r="BK215"/>
  <c r="BK218"/>
  <c r="J103"/>
  <c i="5" r="BK307"/>
  <c r="J241"/>
  <c r="J114"/>
  <c r="BK309"/>
  <c r="BK228"/>
  <c r="J102"/>
  <c r="BK276"/>
  <c r="BK134"/>
  <c r="BK297"/>
  <c r="J193"/>
  <c i="6" r="J273"/>
  <c r="BK191"/>
  <c r="J262"/>
  <c r="J225"/>
  <c r="BK114"/>
  <c r="J231"/>
  <c r="J270"/>
  <c r="BK198"/>
  <c i="7" r="BK265"/>
  <c r="BK220"/>
  <c r="BK122"/>
  <c r="J209"/>
  <c r="J224"/>
  <c r="J96"/>
  <c r="BK205"/>
  <c r="BK136"/>
  <c i="8" r="J191"/>
  <c r="BK216"/>
  <c r="J142"/>
  <c r="BK195"/>
  <c r="J95"/>
  <c r="J157"/>
  <c i="9" r="J209"/>
  <c r="J124"/>
  <c r="J184"/>
  <c r="BK249"/>
  <c r="J134"/>
  <c r="BK241"/>
  <c r="J159"/>
  <c i="10" r="BK148"/>
  <c r="BK94"/>
  <c r="BK138"/>
  <c i="11" r="J261"/>
  <c r="BK166"/>
  <c r="BK244"/>
  <c r="J166"/>
  <c r="J255"/>
  <c r="BK110"/>
  <c r="J187"/>
  <c r="BK89"/>
  <c i="12" r="BK104"/>
  <c r="BK138"/>
  <c r="J94"/>
  <c i="13" r="BK325"/>
  <c r="BK287"/>
  <c r="BK255"/>
  <c r="J223"/>
  <c r="BK192"/>
  <c r="J136"/>
  <c r="BK298"/>
  <c r="J268"/>
  <c r="BK244"/>
  <c r="J225"/>
  <c r="BK163"/>
  <c r="J319"/>
  <c r="J263"/>
  <c r="J218"/>
  <c r="J172"/>
  <c r="BK329"/>
  <c r="J294"/>
  <c r="BK251"/>
  <c r="BK212"/>
  <c r="J151"/>
  <c i="14" r="J182"/>
  <c r="J234"/>
  <c r="J200"/>
  <c r="BK89"/>
  <c r="BK194"/>
  <c r="J95"/>
  <c r="BK190"/>
  <c i="2" r="BK92"/>
  <c r="BK91"/>
  <c r="BK93"/>
  <c i="3" r="BK309"/>
  <c r="J159"/>
  <c r="BK299"/>
  <c r="BK186"/>
  <c r="J341"/>
  <c r="BK218"/>
  <c r="BK121"/>
  <c r="BK250"/>
  <c r="J99"/>
  <c i="4" r="J176"/>
  <c r="BK203"/>
  <c i="9" r="J246"/>
  <c r="J151"/>
  <c r="J203"/>
  <c r="J95"/>
  <c r="BK188"/>
  <c i="10" r="BK135"/>
  <c r="J172"/>
  <c r="BK161"/>
  <c i="11" r="BK232"/>
  <c r="J100"/>
  <c r="J197"/>
  <c r="J89"/>
  <c r="J210"/>
  <c r="J259"/>
  <c r="J190"/>
  <c r="J122"/>
  <c i="12" r="BK176"/>
  <c r="BK120"/>
  <c r="BK159"/>
  <c r="J143"/>
  <c r="J130"/>
  <c r="J101"/>
  <c r="J184"/>
  <c r="J170"/>
  <c r="BK109"/>
  <c i="13" r="BK312"/>
  <c r="BK275"/>
  <c r="BK252"/>
  <c r="J211"/>
  <c r="J177"/>
  <c r="BK338"/>
  <c r="J297"/>
  <c r="J261"/>
  <c r="J236"/>
  <c r="J201"/>
  <c r="J119"/>
  <c r="J283"/>
  <c r="BK240"/>
  <c r="J210"/>
  <c r="J163"/>
  <c r="BK326"/>
  <c r="J298"/>
  <c r="BK258"/>
  <c r="BK217"/>
  <c r="J178"/>
  <c i="14" r="BK184"/>
  <c r="BK198"/>
  <c r="BK132"/>
  <c r="J202"/>
  <c r="J161"/>
  <c r="BK220"/>
  <c r="J168"/>
  <c i="2" l="1" r="T79"/>
  <c i="3" r="BK96"/>
  <c r="BK127"/>
  <c r="J127"/>
  <c r="J62"/>
  <c r="BK146"/>
  <c r="J146"/>
  <c r="J63"/>
  <c r="BK162"/>
  <c r="J162"/>
  <c r="J64"/>
  <c r="BK172"/>
  <c r="J172"/>
  <c r="J65"/>
  <c r="BK185"/>
  <c r="J185"/>
  <c r="J66"/>
  <c r="BK192"/>
  <c r="J192"/>
  <c r="J67"/>
  <c r="BK202"/>
  <c r="J202"/>
  <c r="J68"/>
  <c r="P232"/>
  <c r="T265"/>
  <c r="R281"/>
  <c r="T298"/>
  <c r="BK311"/>
  <c r="J311"/>
  <c r="J73"/>
  <c i="4" r="P88"/>
  <c r="BK143"/>
  <c r="J143"/>
  <c r="J62"/>
  <c r="T143"/>
  <c r="P155"/>
  <c r="P163"/>
  <c r="BK221"/>
  <c r="J221"/>
  <c r="J65"/>
  <c r="T221"/>
  <c i="5" r="R95"/>
  <c r="R170"/>
  <c r="P196"/>
  <c r="T253"/>
  <c r="T278"/>
  <c r="P319"/>
  <c r="R348"/>
  <c i="6" r="BK95"/>
  <c r="R152"/>
  <c r="BK178"/>
  <c r="J178"/>
  <c r="J67"/>
  <c r="T215"/>
  <c r="P237"/>
  <c r="BK272"/>
  <c r="J272"/>
  <c r="J70"/>
  <c i="7" r="T95"/>
  <c r="T146"/>
  <c r="P172"/>
  <c r="P208"/>
  <c r="BK215"/>
  <c r="J215"/>
  <c r="J69"/>
  <c r="BK250"/>
  <c r="J250"/>
  <c r="J70"/>
  <c i="8" r="P94"/>
  <c r="BK141"/>
  <c r="J141"/>
  <c r="J66"/>
  <c r="BK156"/>
  <c r="J156"/>
  <c r="J67"/>
  <c r="BK178"/>
  <c r="J178"/>
  <c r="J68"/>
  <c r="T178"/>
  <c r="T203"/>
  <c r="P219"/>
  <c i="9" r="R88"/>
  <c r="R138"/>
  <c r="R164"/>
  <c r="T173"/>
  <c r="T240"/>
  <c i="10" r="P87"/>
  <c r="BK125"/>
  <c r="J125"/>
  <c r="J62"/>
  <c r="BK151"/>
  <c r="J151"/>
  <c r="J63"/>
  <c r="T160"/>
  <c i="11" r="P88"/>
  <c r="R126"/>
  <c r="R152"/>
  <c r="T161"/>
  <c r="R237"/>
  <c i="12" r="BK92"/>
  <c r="J92"/>
  <c r="J65"/>
  <c r="R95"/>
  <c r="T137"/>
  <c i="2" r="R79"/>
  <c i="3" r="T96"/>
  <c r="R127"/>
  <c r="T146"/>
  <c r="T162"/>
  <c r="R172"/>
  <c r="P185"/>
  <c r="P192"/>
  <c r="T202"/>
  <c r="BK232"/>
  <c r="J232"/>
  <c r="J69"/>
  <c r="BK265"/>
  <c r="J265"/>
  <c r="J70"/>
  <c r="T281"/>
  <c r="P298"/>
  <c r="T311"/>
  <c i="4" r="R88"/>
  <c r="P143"/>
  <c r="BK155"/>
  <c r="J155"/>
  <c r="J63"/>
  <c r="R155"/>
  <c r="T155"/>
  <c r="T163"/>
  <c r="R221"/>
  <c i="5" r="T95"/>
  <c r="T170"/>
  <c r="BK196"/>
  <c r="J196"/>
  <c r="J67"/>
  <c r="R253"/>
  <c r="BK278"/>
  <c r="J278"/>
  <c r="J69"/>
  <c r="BK319"/>
  <c r="J319"/>
  <c r="J70"/>
  <c r="P348"/>
  <c i="6" r="P95"/>
  <c r="P152"/>
  <c r="T178"/>
  <c r="R215"/>
  <c r="BK237"/>
  <c r="J237"/>
  <c r="J69"/>
  <c r="T272"/>
  <c i="7" r="BK95"/>
  <c r="J95"/>
  <c r="J65"/>
  <c r="BK146"/>
  <c r="J146"/>
  <c r="J66"/>
  <c r="BK172"/>
  <c r="J172"/>
  <c r="J67"/>
  <c r="BK208"/>
  <c r="J208"/>
  <c r="J68"/>
  <c r="P215"/>
  <c r="P250"/>
  <c i="9" r="T88"/>
  <c r="T138"/>
  <c r="T164"/>
  <c r="BK173"/>
  <c r="J173"/>
  <c r="J64"/>
  <c r="BK240"/>
  <c r="J240"/>
  <c r="J65"/>
  <c i="10" r="R87"/>
  <c r="T125"/>
  <c r="T151"/>
  <c r="R160"/>
  <c i="11" r="BK88"/>
  <c r="BK126"/>
  <c r="J126"/>
  <c r="J62"/>
  <c r="BK152"/>
  <c r="J152"/>
  <c r="J63"/>
  <c r="P161"/>
  <c r="T237"/>
  <c i="12" r="P92"/>
  <c r="BK95"/>
  <c r="J95"/>
  <c r="J66"/>
  <c r="R137"/>
  <c i="13" r="R118"/>
  <c r="P169"/>
  <c r="R175"/>
  <c r="T179"/>
  <c r="P187"/>
  <c r="P199"/>
  <c r="R206"/>
  <c r="R220"/>
  <c r="P228"/>
  <c r="R228"/>
  <c r="BK232"/>
  <c r="J232"/>
  <c r="J77"/>
  <c r="T232"/>
  <c r="P241"/>
  <c r="BK265"/>
  <c r="J265"/>
  <c r="J79"/>
  <c r="T265"/>
  <c r="P271"/>
  <c r="BK279"/>
  <c r="J279"/>
  <c r="J81"/>
  <c r="T279"/>
  <c r="R282"/>
  <c r="P286"/>
  <c r="BK292"/>
  <c r="J292"/>
  <c r="J84"/>
  <c r="T292"/>
  <c r="P305"/>
  <c r="BK314"/>
  <c r="J314"/>
  <c r="J87"/>
  <c r="T314"/>
  <c r="R324"/>
  <c r="P327"/>
  <c r="T327"/>
  <c r="T331"/>
  <c i="14" r="P88"/>
  <c r="BK131"/>
  <c r="J131"/>
  <c r="J62"/>
  <c r="T131"/>
  <c r="BK167"/>
  <c r="J167"/>
  <c r="J64"/>
  <c r="T167"/>
  <c i="2" r="BK79"/>
  <c r="J79"/>
  <c r="J59"/>
  <c i="3" r="P96"/>
  <c r="P127"/>
  <c r="P146"/>
  <c r="R162"/>
  <c r="P172"/>
  <c r="R185"/>
  <c r="R192"/>
  <c r="P202"/>
  <c r="T232"/>
  <c r="P265"/>
  <c r="P281"/>
  <c r="BK298"/>
  <c r="J298"/>
  <c r="J72"/>
  <c r="R311"/>
  <c i="4" r="BK88"/>
  <c r="J88"/>
  <c r="J61"/>
  <c r="T88"/>
  <c r="T87"/>
  <c r="T86"/>
  <c r="R143"/>
  <c r="BK163"/>
  <c r="J163"/>
  <c r="J64"/>
  <c r="R163"/>
  <c r="P221"/>
  <c i="5" r="P95"/>
  <c r="P170"/>
  <c r="R196"/>
  <c r="BK253"/>
  <c r="J253"/>
  <c r="J68"/>
  <c r="R278"/>
  <c r="R319"/>
  <c r="BK348"/>
  <c r="J348"/>
  <c r="J71"/>
  <c i="6" r="R95"/>
  <c r="T152"/>
  <c r="R178"/>
  <c r="BK215"/>
  <c r="J215"/>
  <c r="J68"/>
  <c r="T237"/>
  <c r="P272"/>
  <c i="7" r="R95"/>
  <c r="P146"/>
  <c r="R172"/>
  <c r="T208"/>
  <c r="T215"/>
  <c r="R250"/>
  <c i="8" r="T94"/>
  <c r="R141"/>
  <c r="T141"/>
  <c r="R156"/>
  <c r="P178"/>
  <c r="BK203"/>
  <c r="J203"/>
  <c r="J69"/>
  <c r="R203"/>
  <c r="R219"/>
  <c i="9" r="P88"/>
  <c r="BK138"/>
  <c r="J138"/>
  <c r="J62"/>
  <c r="BK164"/>
  <c r="J164"/>
  <c r="J63"/>
  <c r="P173"/>
  <c r="R240"/>
  <c i="10" r="BK87"/>
  <c r="J87"/>
  <c r="J61"/>
  <c r="R125"/>
  <c r="P151"/>
  <c r="P160"/>
  <c i="11" r="R88"/>
  <c r="T126"/>
  <c r="P152"/>
  <c r="R161"/>
  <c r="P237"/>
  <c i="12" r="T92"/>
  <c r="P95"/>
  <c r="BK137"/>
  <c r="J137"/>
  <c r="J67"/>
  <c i="13" r="P118"/>
  <c r="BK169"/>
  <c r="J169"/>
  <c r="J66"/>
  <c r="T169"/>
  <c r="P175"/>
  <c r="BK179"/>
  <c r="J179"/>
  <c r="J69"/>
  <c r="R179"/>
  <c r="P183"/>
  <c r="BK187"/>
  <c r="J187"/>
  <c r="J71"/>
  <c r="T187"/>
  <c r="BK199"/>
  <c r="J199"/>
  <c r="J73"/>
  <c r="BK206"/>
  <c r="J206"/>
  <c r="J74"/>
  <c r="T206"/>
  <c r="P220"/>
  <c r="BK228"/>
  <c r="J228"/>
  <c r="J76"/>
  <c r="P232"/>
  <c r="BK241"/>
  <c r="J241"/>
  <c r="J78"/>
  <c r="T241"/>
  <c r="P265"/>
  <c r="BK271"/>
  <c r="J271"/>
  <c r="J80"/>
  <c r="T271"/>
  <c r="R279"/>
  <c r="P282"/>
  <c r="BK286"/>
  <c r="J286"/>
  <c r="J83"/>
  <c r="T286"/>
  <c r="P292"/>
  <c r="BK305"/>
  <c r="J305"/>
  <c r="J86"/>
  <c r="T305"/>
  <c r="R314"/>
  <c r="P324"/>
  <c r="BK327"/>
  <c r="J327"/>
  <c r="J89"/>
  <c r="BK331"/>
  <c r="J331"/>
  <c r="J90"/>
  <c r="R331"/>
  <c i="14" r="R88"/>
  <c r="P131"/>
  <c r="BK146"/>
  <c r="J146"/>
  <c r="J63"/>
  <c r="R146"/>
  <c r="R167"/>
  <c r="P224"/>
  <c i="2" r="P79"/>
  <c i="1" r="AU55"/>
  <c i="3" r="R96"/>
  <c r="T127"/>
  <c r="R146"/>
  <c r="P162"/>
  <c r="T172"/>
  <c r="T185"/>
  <c r="T192"/>
  <c r="R202"/>
  <c r="R232"/>
  <c r="R265"/>
  <c r="BK281"/>
  <c r="J281"/>
  <c r="J71"/>
  <c r="R298"/>
  <c r="P311"/>
  <c i="5" r="BK95"/>
  <c r="J95"/>
  <c r="J65"/>
  <c r="BK170"/>
  <c r="J170"/>
  <c r="J66"/>
  <c r="T196"/>
  <c r="P253"/>
  <c r="P278"/>
  <c r="T319"/>
  <c r="T348"/>
  <c i="6" r="T95"/>
  <c r="T94"/>
  <c r="T93"/>
  <c r="BK152"/>
  <c r="J152"/>
  <c r="J66"/>
  <c r="P178"/>
  <c r="P215"/>
  <c r="R237"/>
  <c r="R272"/>
  <c i="7" r="P95"/>
  <c r="P94"/>
  <c r="P93"/>
  <c i="1" r="AU61"/>
  <c i="7" r="R146"/>
  <c r="T172"/>
  <c r="R208"/>
  <c r="R215"/>
  <c r="T250"/>
  <c i="8" r="BK94"/>
  <c r="J94"/>
  <c r="J65"/>
  <c r="R94"/>
  <c r="P141"/>
  <c r="P156"/>
  <c r="T156"/>
  <c r="R178"/>
  <c r="P203"/>
  <c r="BK219"/>
  <c r="J219"/>
  <c r="J70"/>
  <c r="T219"/>
  <c i="9" r="BK88"/>
  <c r="P138"/>
  <c r="P164"/>
  <c r="R173"/>
  <c r="P240"/>
  <c i="10" r="T87"/>
  <c r="T86"/>
  <c r="T85"/>
  <c r="P125"/>
  <c r="R151"/>
  <c r="BK160"/>
  <c r="J160"/>
  <c r="J64"/>
  <c i="11" r="T88"/>
  <c r="P126"/>
  <c r="T152"/>
  <c r="BK161"/>
  <c r="J161"/>
  <c r="J64"/>
  <c r="BK237"/>
  <c r="J237"/>
  <c r="J65"/>
  <c i="12" r="R92"/>
  <c r="R91"/>
  <c r="R90"/>
  <c r="T95"/>
  <c r="P137"/>
  <c i="13" r="BK118"/>
  <c r="J118"/>
  <c r="J65"/>
  <c r="T118"/>
  <c r="R169"/>
  <c r="BK175"/>
  <c r="J175"/>
  <c r="J68"/>
  <c r="T175"/>
  <c r="P179"/>
  <c r="BK183"/>
  <c r="J183"/>
  <c r="J70"/>
  <c r="R183"/>
  <c r="T183"/>
  <c r="R187"/>
  <c r="R199"/>
  <c r="T199"/>
  <c r="P206"/>
  <c r="BK220"/>
  <c r="J220"/>
  <c r="J75"/>
  <c r="T220"/>
  <c r="T228"/>
  <c r="R232"/>
  <c r="R241"/>
  <c r="R265"/>
  <c r="R271"/>
  <c r="P279"/>
  <c r="BK282"/>
  <c r="J282"/>
  <c r="J82"/>
  <c r="T282"/>
  <c r="R286"/>
  <c r="R292"/>
  <c r="R305"/>
  <c r="P314"/>
  <c r="BK324"/>
  <c r="J324"/>
  <c r="J88"/>
  <c r="T324"/>
  <c r="R327"/>
  <c r="P331"/>
  <c i="14" r="BK88"/>
  <c r="J88"/>
  <c r="J61"/>
  <c r="T88"/>
  <c r="R131"/>
  <c r="P146"/>
  <c r="T146"/>
  <c r="P167"/>
  <c r="BK224"/>
  <c r="J224"/>
  <c r="J65"/>
  <c r="R224"/>
  <c r="T224"/>
  <c i="7" r="BK264"/>
  <c r="J264"/>
  <c r="J71"/>
  <c i="11" r="BK273"/>
  <c r="J273"/>
  <c r="J66"/>
  <c i="13" r="BK343"/>
  <c r="J343"/>
  <c r="J94"/>
  <c i="4" r="BK258"/>
  <c r="J258"/>
  <c r="J66"/>
  <c i="12" r="BK183"/>
  <c r="J183"/>
  <c r="J68"/>
  <c i="13" r="BK341"/>
  <c r="J341"/>
  <c r="J93"/>
  <c i="3" r="BK353"/>
  <c r="J353"/>
  <c r="J74"/>
  <c i="6" r="BK286"/>
  <c r="J286"/>
  <c r="J71"/>
  <c i="9" r="BK253"/>
  <c r="J253"/>
  <c r="J66"/>
  <c i="10" r="BK177"/>
  <c r="J177"/>
  <c r="J65"/>
  <c i="13" r="BK337"/>
  <c r="J337"/>
  <c r="J91"/>
  <c r="BK339"/>
  <c r="J339"/>
  <c r="J92"/>
  <c i="14" r="BK253"/>
  <c r="J253"/>
  <c r="J66"/>
  <c r="J52"/>
  <c r="BE89"/>
  <c r="BE105"/>
  <c r="BE128"/>
  <c r="BE132"/>
  <c r="BE150"/>
  <c r="BE154"/>
  <c r="BE157"/>
  <c r="BE192"/>
  <c r="BE222"/>
  <c r="BE234"/>
  <c r="BE236"/>
  <c r="BE238"/>
  <c r="F55"/>
  <c r="E76"/>
  <c r="BE138"/>
  <c r="BE143"/>
  <c r="BE147"/>
  <c r="BE174"/>
  <c r="BE182"/>
  <c r="BE186"/>
  <c r="BE202"/>
  <c r="BE206"/>
  <c r="BE210"/>
  <c r="BE216"/>
  <c r="BE220"/>
  <c r="BE254"/>
  <c r="BE92"/>
  <c r="BE110"/>
  <c r="BE115"/>
  <c r="BE120"/>
  <c r="BE176"/>
  <c r="BE178"/>
  <c r="BE180"/>
  <c r="BE184"/>
  <c r="BE188"/>
  <c r="BE200"/>
  <c r="BE204"/>
  <c r="BE212"/>
  <c r="BE225"/>
  <c r="BE228"/>
  <c r="BE230"/>
  <c r="BE247"/>
  <c r="BE95"/>
  <c r="BE100"/>
  <c r="BE125"/>
  <c r="BE135"/>
  <c r="BE161"/>
  <c r="BE164"/>
  <c r="BE168"/>
  <c r="BE170"/>
  <c r="BE172"/>
  <c r="BE190"/>
  <c r="BE194"/>
  <c r="BE196"/>
  <c r="BE198"/>
  <c r="BE208"/>
  <c r="BE214"/>
  <c r="BE218"/>
  <c r="BE232"/>
  <c r="BE241"/>
  <c r="BE244"/>
  <c r="BE250"/>
  <c i="13" r="J56"/>
  <c r="F113"/>
  <c r="BE136"/>
  <c r="BE157"/>
  <c r="BE163"/>
  <c r="BE170"/>
  <c r="BE172"/>
  <c r="BE186"/>
  <c r="BE191"/>
  <c r="BE192"/>
  <c r="BE195"/>
  <c r="BE201"/>
  <c r="BE202"/>
  <c r="BE205"/>
  <c r="BE207"/>
  <c r="BE210"/>
  <c r="BE224"/>
  <c r="BE226"/>
  <c r="BE231"/>
  <c r="BE233"/>
  <c r="BE234"/>
  <c r="BE239"/>
  <c r="BE240"/>
  <c r="BE244"/>
  <c r="BE252"/>
  <c r="BE255"/>
  <c r="BE256"/>
  <c r="BE260"/>
  <c r="BE262"/>
  <c r="BE268"/>
  <c r="BE275"/>
  <c r="BE281"/>
  <c r="BE290"/>
  <c r="BE295"/>
  <c r="BE303"/>
  <c r="BE307"/>
  <c r="BE322"/>
  <c r="BE323"/>
  <c r="BE328"/>
  <c r="BE330"/>
  <c r="BE338"/>
  <c r="E104"/>
  <c r="BE119"/>
  <c r="BE149"/>
  <c r="BE153"/>
  <c r="BE173"/>
  <c r="BE177"/>
  <c r="BE180"/>
  <c r="BE189"/>
  <c r="BE190"/>
  <c r="BE196"/>
  <c r="BE200"/>
  <c r="BE203"/>
  <c r="BE208"/>
  <c r="BE213"/>
  <c r="BE214"/>
  <c r="BE236"/>
  <c r="BE245"/>
  <c r="BE246"/>
  <c r="BE248"/>
  <c r="BE249"/>
  <c r="BE251"/>
  <c r="BE254"/>
  <c r="BE258"/>
  <c r="BE261"/>
  <c r="BE266"/>
  <c r="BE267"/>
  <c r="BE280"/>
  <c r="BE283"/>
  <c r="BE285"/>
  <c r="BE289"/>
  <c r="BE293"/>
  <c r="BE298"/>
  <c r="BE300"/>
  <c r="BE302"/>
  <c r="BE306"/>
  <c r="BE317"/>
  <c r="BE325"/>
  <c r="BE329"/>
  <c r="BE336"/>
  <c r="BE125"/>
  <c r="BE133"/>
  <c r="BE146"/>
  <c r="BE151"/>
  <c r="BE176"/>
  <c r="BE178"/>
  <c r="BE181"/>
  <c r="BE184"/>
  <c r="BE185"/>
  <c r="BE193"/>
  <c r="BE197"/>
  <c r="BE204"/>
  <c r="BE212"/>
  <c r="BE215"/>
  <c r="BE216"/>
  <c r="BE217"/>
  <c r="BE218"/>
  <c r="BE219"/>
  <c r="BE221"/>
  <c r="BE222"/>
  <c r="BE223"/>
  <c r="BE237"/>
  <c r="BE242"/>
  <c r="BE247"/>
  <c r="BE257"/>
  <c r="BE259"/>
  <c r="BE264"/>
  <c r="BE274"/>
  <c r="BE276"/>
  <c r="BE287"/>
  <c r="BE294"/>
  <c r="BE299"/>
  <c r="BE308"/>
  <c r="BE310"/>
  <c r="BE311"/>
  <c r="BE312"/>
  <c r="BE315"/>
  <c r="BE321"/>
  <c r="BE326"/>
  <c r="BE332"/>
  <c r="BE334"/>
  <c r="BE335"/>
  <c r="BE340"/>
  <c r="BE342"/>
  <c r="BE344"/>
  <c r="BE128"/>
  <c r="BE142"/>
  <c r="BE159"/>
  <c r="BE171"/>
  <c r="BE182"/>
  <c r="BE188"/>
  <c r="BE194"/>
  <c r="BE209"/>
  <c r="BE211"/>
  <c r="BE225"/>
  <c r="BE227"/>
  <c r="BE229"/>
  <c r="BE230"/>
  <c r="BE235"/>
  <c r="BE238"/>
  <c r="BE243"/>
  <c r="BE250"/>
  <c r="BE253"/>
  <c r="BE263"/>
  <c r="BE269"/>
  <c r="BE270"/>
  <c r="BE272"/>
  <c r="BE273"/>
  <c r="BE277"/>
  <c r="BE278"/>
  <c r="BE284"/>
  <c r="BE288"/>
  <c r="BE291"/>
  <c r="BE296"/>
  <c r="BE297"/>
  <c r="BE301"/>
  <c r="BE309"/>
  <c r="BE313"/>
  <c r="BE316"/>
  <c r="BE318"/>
  <c r="BE319"/>
  <c r="BE320"/>
  <c r="BE333"/>
  <c i="11" r="J88"/>
  <c r="J61"/>
  <c i="12" r="J84"/>
  <c r="BE96"/>
  <c r="BE101"/>
  <c r="BE134"/>
  <c r="BE143"/>
  <c r="BE144"/>
  <c r="BE145"/>
  <c r="BE148"/>
  <c r="BE156"/>
  <c r="BE159"/>
  <c r="BE162"/>
  <c r="BE170"/>
  <c r="BE176"/>
  <c r="BE177"/>
  <c r="E50"/>
  <c r="BE104"/>
  <c r="BE120"/>
  <c r="BE165"/>
  <c r="F87"/>
  <c r="BE98"/>
  <c r="BE109"/>
  <c r="BE126"/>
  <c r="BE180"/>
  <c r="BE181"/>
  <c r="BE182"/>
  <c r="BE184"/>
  <c r="BE93"/>
  <c r="BE94"/>
  <c r="BE112"/>
  <c r="BE115"/>
  <c r="BE123"/>
  <c r="BE130"/>
  <c r="BE133"/>
  <c r="BE138"/>
  <c r="BE139"/>
  <c r="BE140"/>
  <c r="BE141"/>
  <c r="BE142"/>
  <c r="BE151"/>
  <c r="BE173"/>
  <c i="11" r="J80"/>
  <c r="BE159"/>
  <c r="BE162"/>
  <c r="BE166"/>
  <c r="BE168"/>
  <c r="BE173"/>
  <c r="BE177"/>
  <c r="BE187"/>
  <c r="BE192"/>
  <c r="BE222"/>
  <c r="BE229"/>
  <c r="BE232"/>
  <c r="BE235"/>
  <c r="BE238"/>
  <c r="BE240"/>
  <c r="BE249"/>
  <c r="BE255"/>
  <c r="BE257"/>
  <c r="BE261"/>
  <c r="BE265"/>
  <c r="BE269"/>
  <c r="BE271"/>
  <c i="10" r="BK86"/>
  <c r="BK85"/>
  <c r="J85"/>
  <c i="11" r="F55"/>
  <c r="BE133"/>
  <c r="BE136"/>
  <c r="BE139"/>
  <c r="BE144"/>
  <c r="BE164"/>
  <c r="BE179"/>
  <c r="BE220"/>
  <c r="BE244"/>
  <c r="BE274"/>
  <c r="E48"/>
  <c r="BE92"/>
  <c r="BE100"/>
  <c r="BE115"/>
  <c r="BE122"/>
  <c r="BE127"/>
  <c r="BE156"/>
  <c r="BE175"/>
  <c r="BE181"/>
  <c r="BE205"/>
  <c r="BE210"/>
  <c r="BE215"/>
  <c r="BE225"/>
  <c r="BE246"/>
  <c r="BE259"/>
  <c r="BE89"/>
  <c r="BE95"/>
  <c r="BE105"/>
  <c r="BE110"/>
  <c r="BE149"/>
  <c r="BE153"/>
  <c r="BE170"/>
  <c r="BE184"/>
  <c r="BE190"/>
  <c r="BE197"/>
  <c r="BE202"/>
  <c r="BE217"/>
  <c r="BE242"/>
  <c r="BE251"/>
  <c r="BE253"/>
  <c r="BE263"/>
  <c i="9" r="J88"/>
  <c r="J61"/>
  <c i="10" r="BE114"/>
  <c r="BE135"/>
  <c r="E75"/>
  <c r="BE88"/>
  <c r="BE99"/>
  <c r="BE104"/>
  <c r="BE109"/>
  <c r="BE121"/>
  <c r="BE126"/>
  <c r="BE138"/>
  <c r="BE143"/>
  <c r="BE161"/>
  <c r="BE165"/>
  <c r="BE167"/>
  <c r="BE169"/>
  <c r="BE174"/>
  <c r="J79"/>
  <c r="F82"/>
  <c r="BE91"/>
  <c r="BE132"/>
  <c r="BE148"/>
  <c r="BE152"/>
  <c r="BE158"/>
  <c r="BE163"/>
  <c r="BE172"/>
  <c r="BE94"/>
  <c r="BE155"/>
  <c r="BE178"/>
  <c i="8" r="BK93"/>
  <c r="J93"/>
  <c r="J64"/>
  <c i="9" r="F55"/>
  <c r="BE118"/>
  <c r="BE127"/>
  <c r="BE134"/>
  <c r="BE170"/>
  <c r="BE182"/>
  <c r="BE194"/>
  <c r="BE209"/>
  <c r="BE246"/>
  <c r="BE251"/>
  <c r="BE254"/>
  <c r="J80"/>
  <c r="BE95"/>
  <c r="BE100"/>
  <c r="BE115"/>
  <c r="BE124"/>
  <c r="BE139"/>
  <c r="BE148"/>
  <c r="BE151"/>
  <c r="BE156"/>
  <c r="BE159"/>
  <c r="BE168"/>
  <c r="BE176"/>
  <c r="BE184"/>
  <c r="BE186"/>
  <c r="BE206"/>
  <c r="BE220"/>
  <c r="BE225"/>
  <c r="BE243"/>
  <c r="BE89"/>
  <c r="BE92"/>
  <c r="BE105"/>
  <c r="BE121"/>
  <c r="BE145"/>
  <c r="BE174"/>
  <c r="BE190"/>
  <c r="BE192"/>
  <c r="BE196"/>
  <c r="BE232"/>
  <c r="BE237"/>
  <c r="BE241"/>
  <c r="E48"/>
  <c r="BE110"/>
  <c r="BE165"/>
  <c r="BE178"/>
  <c r="BE180"/>
  <c r="BE188"/>
  <c r="BE198"/>
  <c r="BE203"/>
  <c r="BE215"/>
  <c r="BE227"/>
  <c r="BE249"/>
  <c i="7" r="BK94"/>
  <c r="J94"/>
  <c r="J64"/>
  <c i="8" r="J86"/>
  <c r="BE95"/>
  <c r="BE115"/>
  <c r="BE125"/>
  <c r="BE130"/>
  <c r="BE135"/>
  <c r="BE145"/>
  <c r="BE148"/>
  <c r="BE181"/>
  <c r="BE187"/>
  <c r="BE189"/>
  <c r="BE191"/>
  <c r="BE204"/>
  <c r="BE207"/>
  <c r="BE210"/>
  <c r="BE222"/>
  <c r="F59"/>
  <c r="BE112"/>
  <c r="BE138"/>
  <c r="BE153"/>
  <c r="BE157"/>
  <c r="BE160"/>
  <c r="BE175"/>
  <c r="BE179"/>
  <c r="BE197"/>
  <c r="BE201"/>
  <c r="BE213"/>
  <c r="BE220"/>
  <c r="E50"/>
  <c r="BE164"/>
  <c r="BE172"/>
  <c r="BE183"/>
  <c r="BE185"/>
  <c r="BE195"/>
  <c r="BE199"/>
  <c r="BE98"/>
  <c r="BE101"/>
  <c r="BE104"/>
  <c r="BE107"/>
  <c r="BE110"/>
  <c r="BE120"/>
  <c r="BE142"/>
  <c r="BE167"/>
  <c r="BE193"/>
  <c r="BE216"/>
  <c i="7" r="E50"/>
  <c r="BE99"/>
  <c r="BE147"/>
  <c r="BE153"/>
  <c r="BE169"/>
  <c r="BE173"/>
  <c r="BE180"/>
  <c r="BE185"/>
  <c r="BE209"/>
  <c r="BE226"/>
  <c r="BE228"/>
  <c r="BE240"/>
  <c r="BE246"/>
  <c r="BE248"/>
  <c i="6" r="J95"/>
  <c r="J65"/>
  <c i="7" r="J56"/>
  <c r="BE122"/>
  <c r="BE164"/>
  <c r="BE191"/>
  <c r="BE205"/>
  <c r="BE220"/>
  <c r="BE230"/>
  <c r="BE232"/>
  <c r="BE236"/>
  <c r="BE238"/>
  <c r="BE242"/>
  <c r="BE244"/>
  <c r="BE251"/>
  <c r="BE256"/>
  <c r="BE259"/>
  <c r="BE108"/>
  <c r="BE115"/>
  <c r="BE156"/>
  <c r="BE159"/>
  <c r="BE195"/>
  <c r="BE200"/>
  <c r="BE218"/>
  <c r="F59"/>
  <c r="BE96"/>
  <c r="BE102"/>
  <c r="BE105"/>
  <c r="BE129"/>
  <c r="BE136"/>
  <c r="BE141"/>
  <c r="BE214"/>
  <c r="BE216"/>
  <c r="BE222"/>
  <c r="BE224"/>
  <c r="BE234"/>
  <c r="BE265"/>
  <c i="6" r="J87"/>
  <c r="BE96"/>
  <c r="BE99"/>
  <c r="BE121"/>
  <c r="BE142"/>
  <c r="BE159"/>
  <c r="BE170"/>
  <c r="BE225"/>
  <c r="BE244"/>
  <c r="BE246"/>
  <c r="BE250"/>
  <c r="BE260"/>
  <c r="BE264"/>
  <c r="BE278"/>
  <c r="F59"/>
  <c r="BE102"/>
  <c r="BE105"/>
  <c r="BE108"/>
  <c r="BE128"/>
  <c r="BE135"/>
  <c r="BE162"/>
  <c r="BE165"/>
  <c r="BE179"/>
  <c r="BE186"/>
  <c r="BE223"/>
  <c r="BE231"/>
  <c r="BE235"/>
  <c r="BE238"/>
  <c r="BE240"/>
  <c r="BE242"/>
  <c r="BE256"/>
  <c r="BE258"/>
  <c r="BE262"/>
  <c r="BE270"/>
  <c r="E50"/>
  <c r="BE191"/>
  <c r="BE202"/>
  <c r="BE221"/>
  <c r="BE252"/>
  <c r="BE254"/>
  <c r="BE266"/>
  <c r="BE273"/>
  <c r="BE281"/>
  <c r="BE287"/>
  <c r="BE111"/>
  <c r="BE114"/>
  <c r="BE147"/>
  <c r="BE153"/>
  <c r="BE175"/>
  <c r="BE198"/>
  <c r="BE207"/>
  <c r="BE212"/>
  <c r="BE216"/>
  <c r="BE219"/>
  <c r="BE227"/>
  <c r="BE229"/>
  <c r="BE233"/>
  <c r="BE248"/>
  <c r="BE268"/>
  <c i="5" r="E81"/>
  <c r="J87"/>
  <c r="BE102"/>
  <c r="BE108"/>
  <c r="BE134"/>
  <c r="BE268"/>
  <c r="BE270"/>
  <c r="BE276"/>
  <c r="BE279"/>
  <c r="BE309"/>
  <c r="BE320"/>
  <c r="BE345"/>
  <c r="F90"/>
  <c r="BE99"/>
  <c r="BE105"/>
  <c r="BE171"/>
  <c r="BE180"/>
  <c r="BE183"/>
  <c r="BE197"/>
  <c r="BE224"/>
  <c r="BE228"/>
  <c r="BE247"/>
  <c r="BE254"/>
  <c r="BE272"/>
  <c r="BE285"/>
  <c r="BE291"/>
  <c r="BE295"/>
  <c r="BE307"/>
  <c r="BE336"/>
  <c r="BE339"/>
  <c r="BE349"/>
  <c r="BE111"/>
  <c r="BE124"/>
  <c r="BE177"/>
  <c r="BE188"/>
  <c r="BE207"/>
  <c r="BE212"/>
  <c r="BE236"/>
  <c r="BE256"/>
  <c r="BE258"/>
  <c r="BE260"/>
  <c r="BE264"/>
  <c r="BE266"/>
  <c r="BE274"/>
  <c r="BE283"/>
  <c r="BE301"/>
  <c r="BE303"/>
  <c r="BE305"/>
  <c r="BE313"/>
  <c r="BE317"/>
  <c r="BE328"/>
  <c r="BE342"/>
  <c r="BE351"/>
  <c i="4" r="BK87"/>
  <c r="J87"/>
  <c r="J60"/>
  <c i="5" r="BE96"/>
  <c r="BE114"/>
  <c r="BE144"/>
  <c r="BE154"/>
  <c r="BE162"/>
  <c r="BE193"/>
  <c r="BE241"/>
  <c r="BE281"/>
  <c r="BE287"/>
  <c r="BE289"/>
  <c r="BE293"/>
  <c r="BE297"/>
  <c r="BE299"/>
  <c r="BE311"/>
  <c r="BE315"/>
  <c i="3" r="J96"/>
  <c r="J61"/>
  <c i="4" r="E76"/>
  <c r="J80"/>
  <c r="F83"/>
  <c r="BE134"/>
  <c r="BE144"/>
  <c r="BE147"/>
  <c r="BE152"/>
  <c r="BE156"/>
  <c r="BE159"/>
  <c r="BE170"/>
  <c r="BE176"/>
  <c r="BE195"/>
  <c r="BE246"/>
  <c r="BE125"/>
  <c r="BE173"/>
  <c r="BE187"/>
  <c r="BE200"/>
  <c r="BE203"/>
  <c r="BE209"/>
  <c r="BE218"/>
  <c r="BE89"/>
  <c r="BE94"/>
  <c r="BE100"/>
  <c r="BE114"/>
  <c r="BE164"/>
  <c r="BE167"/>
  <c r="BE181"/>
  <c r="BE184"/>
  <c r="BE198"/>
  <c r="BE206"/>
  <c r="BE212"/>
  <c r="BE215"/>
  <c r="BE222"/>
  <c r="BE225"/>
  <c r="BE239"/>
  <c r="BE256"/>
  <c r="BE97"/>
  <c r="BE103"/>
  <c r="BE192"/>
  <c r="BE228"/>
  <c r="BE249"/>
  <c r="BE252"/>
  <c r="BE259"/>
  <c i="3" r="E48"/>
  <c r="BE99"/>
  <c r="BE102"/>
  <c r="BE105"/>
  <c r="BE110"/>
  <c r="BE116"/>
  <c r="BE121"/>
  <c r="BE150"/>
  <c r="BE176"/>
  <c r="BE199"/>
  <c r="BE209"/>
  <c r="BE212"/>
  <c r="BE215"/>
  <c r="BE230"/>
  <c r="BE260"/>
  <c r="F91"/>
  <c r="BE137"/>
  <c r="BE179"/>
  <c r="BE186"/>
  <c r="BE189"/>
  <c r="BE196"/>
  <c r="BE221"/>
  <c r="BE224"/>
  <c r="BE238"/>
  <c r="BE250"/>
  <c r="BE269"/>
  <c r="BE290"/>
  <c r="BE296"/>
  <c r="BE306"/>
  <c r="BE344"/>
  <c r="BE97"/>
  <c r="BE131"/>
  <c r="BE134"/>
  <c r="BE147"/>
  <c r="BE153"/>
  <c r="BE156"/>
  <c r="BE159"/>
  <c r="BE166"/>
  <c r="BE203"/>
  <c r="BE206"/>
  <c r="BE227"/>
  <c r="BE233"/>
  <c r="BE245"/>
  <c r="BE275"/>
  <c r="BE299"/>
  <c r="BE302"/>
  <c r="BE312"/>
  <c r="BE354"/>
  <c r="J52"/>
  <c r="BE124"/>
  <c r="BE128"/>
  <c r="BE140"/>
  <c r="BE143"/>
  <c r="BE163"/>
  <c r="BE169"/>
  <c r="BE173"/>
  <c r="BE182"/>
  <c r="BE193"/>
  <c r="BE218"/>
  <c r="BE255"/>
  <c r="BE263"/>
  <c r="BE266"/>
  <c r="BE272"/>
  <c r="BE278"/>
  <c r="BE282"/>
  <c r="BE285"/>
  <c r="BE293"/>
  <c r="BE309"/>
  <c r="BE321"/>
  <c r="BE332"/>
  <c r="BE338"/>
  <c r="BE341"/>
  <c r="BE349"/>
  <c i="2" r="E69"/>
  <c r="BE80"/>
  <c r="BE82"/>
  <c r="BE84"/>
  <c r="BE88"/>
  <c r="BE95"/>
  <c r="BE97"/>
  <c r="J73"/>
  <c r="F76"/>
  <c r="BE83"/>
  <c r="BE85"/>
  <c r="BE89"/>
  <c r="BE94"/>
  <c r="BE81"/>
  <c r="BE86"/>
  <c r="BE87"/>
  <c r="BE91"/>
  <c r="BE92"/>
  <c r="BE93"/>
  <c r="BE96"/>
  <c r="BE98"/>
  <c r="F35"/>
  <c i="1" r="BB55"/>
  <c i="4" r="F34"/>
  <c i="1" r="BA57"/>
  <c i="5" r="F36"/>
  <c i="1" r="BA59"/>
  <c i="6" r="F37"/>
  <c i="1" r="BB60"/>
  <c i="8" r="F37"/>
  <c i="1" r="BB62"/>
  <c i="9" r="F34"/>
  <c i="1" r="BA63"/>
  <c i="11" r="F35"/>
  <c i="1" r="BB65"/>
  <c i="14" r="F36"/>
  <c i="1" r="BC69"/>
  <c i="10" r="F34"/>
  <c i="1" r="BA64"/>
  <c i="12" r="F39"/>
  <c i="1" r="BD67"/>
  <c i="14" r="F37"/>
  <c i="1" r="BD69"/>
  <c i="4" r="F35"/>
  <c i="1" r="BB57"/>
  <c i="4" r="F36"/>
  <c i="1" r="BC57"/>
  <c i="6" r="F39"/>
  <c i="1" r="BD60"/>
  <c i="7" r="J36"/>
  <c i="1" r="AW61"/>
  <c i="8" r="F36"/>
  <c i="1" r="BA62"/>
  <c i="10" r="J34"/>
  <c i="1" r="AW64"/>
  <c i="12" r="F37"/>
  <c i="1" r="BB67"/>
  <c i="13" r="F39"/>
  <c i="1" r="BD68"/>
  <c i="4" r="J34"/>
  <c i="1" r="AW57"/>
  <c i="6" r="F36"/>
  <c i="1" r="BA60"/>
  <c i="7" r="F36"/>
  <c i="1" r="BA61"/>
  <c i="8" r="F38"/>
  <c i="1" r="BC62"/>
  <c i="10" r="F37"/>
  <c i="1" r="BD64"/>
  <c i="12" r="J36"/>
  <c i="1" r="AW67"/>
  <c i="14" r="F34"/>
  <c i="1" r="BA69"/>
  <c i="3" r="F34"/>
  <c i="1" r="BA56"/>
  <c i="6" r="F38"/>
  <c i="1" r="BC60"/>
  <c i="8" r="F39"/>
  <c i="1" r="BD62"/>
  <c i="10" r="F36"/>
  <c i="1" r="BC64"/>
  <c i="13" r="J36"/>
  <c i="1" r="AW68"/>
  <c i="13" r="F37"/>
  <c i="1" r="BB68"/>
  <c i="5" r="J36"/>
  <c i="1" r="AW59"/>
  <c i="5" r="F39"/>
  <c i="1" r="BD59"/>
  <c i="7" r="F39"/>
  <c i="1" r="BD61"/>
  <c i="8" r="J36"/>
  <c i="1" r="AW62"/>
  <c i="11" r="F34"/>
  <c i="1" r="BA65"/>
  <c i="13" r="F38"/>
  <c i="1" r="BC68"/>
  <c i="5" r="F38"/>
  <c i="1" r="BC59"/>
  <c i="10" r="F35"/>
  <c i="1" r="BB64"/>
  <c i="14" r="J34"/>
  <c i="1" r="AW69"/>
  <c r="AS54"/>
  <c i="4" r="F37"/>
  <c i="1" r="BD57"/>
  <c i="5" r="F37"/>
  <c i="1" r="BB59"/>
  <c i="7" r="F37"/>
  <c i="1" r="BB61"/>
  <c i="7" r="F38"/>
  <c i="1" r="BC61"/>
  <c i="9" r="F36"/>
  <c i="1" r="BC63"/>
  <c i="11" r="F36"/>
  <c i="1" r="BC65"/>
  <c i="14" r="F35"/>
  <c i="1" r="BB69"/>
  <c i="9" r="J34"/>
  <c i="1" r="AW63"/>
  <c i="12" r="F38"/>
  <c i="1" r="BC67"/>
  <c i="2" r="F36"/>
  <c i="1" r="BC55"/>
  <c i="2" r="J34"/>
  <c i="1" r="AW55"/>
  <c i="3" r="J34"/>
  <c i="1" r="AW56"/>
  <c i="3" r="F36"/>
  <c i="1" r="BC56"/>
  <c i="6" r="J36"/>
  <c i="1" r="AW60"/>
  <c i="9" r="F35"/>
  <c i="1" r="BB63"/>
  <c i="12" r="F36"/>
  <c i="1" r="BA67"/>
  <c i="2" r="F34"/>
  <c i="1" r="BA55"/>
  <c i="2" r="F37"/>
  <c i="1" r="BD55"/>
  <c i="3" r="F35"/>
  <c i="1" r="BB56"/>
  <c i="9" r="F37"/>
  <c i="1" r="BD63"/>
  <c i="10" r="J30"/>
  <c i="13" r="F36"/>
  <c i="1" r="BA68"/>
  <c i="2" r="J30"/>
  <c i="3" r="F37"/>
  <c i="1" r="BD56"/>
  <c i="11" r="J34"/>
  <c i="1" r="AW65"/>
  <c i="11" r="F37"/>
  <c i="1" r="BD65"/>
  <c i="9" l="1" r="T87"/>
  <c r="T86"/>
  <c i="11" r="T87"/>
  <c r="T86"/>
  <c i="3" r="R95"/>
  <c r="R94"/>
  <c i="14" r="R87"/>
  <c r="R86"/>
  <c i="11" r="P87"/>
  <c r="P86"/>
  <c i="1" r="AU65"/>
  <c i="12" r="T91"/>
  <c r="T90"/>
  <c i="11" r="R87"/>
  <c r="R86"/>
  <c i="9" r="P87"/>
  <c r="P86"/>
  <c i="1" r="AU63"/>
  <c i="8" r="T93"/>
  <c r="T92"/>
  <c i="7" r="R94"/>
  <c r="R93"/>
  <c i="6" r="R94"/>
  <c r="R93"/>
  <c i="5" r="P94"/>
  <c r="P93"/>
  <c i="1" r="AU59"/>
  <c i="13" r="R117"/>
  <c r="R116"/>
  <c i="10" r="R86"/>
  <c r="R85"/>
  <c i="3" r="T95"/>
  <c r="T94"/>
  <c i="9" r="R87"/>
  <c r="R86"/>
  <c i="4" r="P87"/>
  <c r="P86"/>
  <c i="1" r="AU57"/>
  <c i="13" r="P117"/>
  <c r="P116"/>
  <c i="1" r="AU68"/>
  <c i="3" r="P95"/>
  <c r="P94"/>
  <c i="1" r="AU56"/>
  <c i="14" r="P87"/>
  <c r="P86"/>
  <c i="1" r="AU69"/>
  <c i="12" r="P91"/>
  <c r="P90"/>
  <c i="1" r="AU67"/>
  <c i="6" r="P94"/>
  <c r="P93"/>
  <c i="1" r="AU60"/>
  <c i="5" r="T94"/>
  <c r="T93"/>
  <c i="6" r="BK94"/>
  <c r="J94"/>
  <c r="J64"/>
  <c i="3" r="BK95"/>
  <c r="J95"/>
  <c r="J60"/>
  <c i="14" r="T87"/>
  <c r="T86"/>
  <c i="13" r="T117"/>
  <c r="T116"/>
  <c i="9" r="BK87"/>
  <c r="J87"/>
  <c r="J60"/>
  <c i="8" r="R93"/>
  <c r="R92"/>
  <c i="11" r="BK87"/>
  <c r="J87"/>
  <c r="J60"/>
  <c i="4" r="R87"/>
  <c r="R86"/>
  <c i="10" r="P86"/>
  <c r="P85"/>
  <c i="1" r="AU64"/>
  <c i="8" r="P93"/>
  <c r="P92"/>
  <c i="1" r="AU62"/>
  <c i="7" r="T94"/>
  <c r="T93"/>
  <c i="5" r="R94"/>
  <c r="R93"/>
  <c i="12" r="BK91"/>
  <c r="J91"/>
  <c r="J64"/>
  <c i="14" r="BK87"/>
  <c r="BK86"/>
  <c r="J86"/>
  <c r="J59"/>
  <c i="5" r="BK94"/>
  <c r="J94"/>
  <c r="J64"/>
  <c i="13" r="BK117"/>
  <c r="BK116"/>
  <c r="J116"/>
  <c i="1" r="AG64"/>
  <c i="10" r="J86"/>
  <c r="J60"/>
  <c r="J59"/>
  <c i="8" r="BK92"/>
  <c r="J92"/>
  <c r="J63"/>
  <c i="7" r="BK93"/>
  <c r="J93"/>
  <c r="J63"/>
  <c i="4" r="BK86"/>
  <c r="J86"/>
  <c r="J59"/>
  <c i="1" r="AG55"/>
  <c i="4" r="F33"/>
  <c i="1" r="AZ57"/>
  <c i="10" r="J33"/>
  <c i="1" r="AV64"/>
  <c r="AT64"/>
  <c r="AN64"/>
  <c i="13" r="F35"/>
  <c i="1" r="AZ68"/>
  <c i="6" r="F35"/>
  <c i="1" r="AZ60"/>
  <c r="BA58"/>
  <c r="AW58"/>
  <c i="9" r="F33"/>
  <c i="1" r="AZ63"/>
  <c i="14" r="F33"/>
  <c i="1" r="AZ69"/>
  <c i="7" r="J35"/>
  <c i="1" r="AV61"/>
  <c r="AT61"/>
  <c r="BD66"/>
  <c i="13" r="J35"/>
  <c i="1" r="AV68"/>
  <c r="AT68"/>
  <c i="5" r="F35"/>
  <c i="1" r="AZ59"/>
  <c i="11" r="J33"/>
  <c i="1" r="AV65"/>
  <c r="AT65"/>
  <c i="8" r="F35"/>
  <c i="1" r="AZ62"/>
  <c i="11" r="F33"/>
  <c i="1" r="AZ65"/>
  <c i="14" r="J33"/>
  <c i="1" r="AV69"/>
  <c r="AT69"/>
  <c i="7" r="F35"/>
  <c i="1" r="AZ61"/>
  <c i="12" r="J35"/>
  <c i="1" r="AV67"/>
  <c r="AT67"/>
  <c i="3" r="J33"/>
  <c i="1" r="AV56"/>
  <c r="AT56"/>
  <c i="12" r="F35"/>
  <c i="1" r="AZ67"/>
  <c i="2" r="F33"/>
  <c i="1" r="AZ55"/>
  <c r="BB58"/>
  <c r="AX58"/>
  <c r="BD58"/>
  <c i="8" r="J35"/>
  <c i="1" r="AV62"/>
  <c r="AT62"/>
  <c i="2" r="J33"/>
  <c i="1" r="AV55"/>
  <c r="AT55"/>
  <c r="AN55"/>
  <c i="4" r="J33"/>
  <c i="1" r="AV57"/>
  <c r="AT57"/>
  <c i="5" r="J35"/>
  <c i="1" r="AV59"/>
  <c r="AT59"/>
  <c r="BC58"/>
  <c r="AY58"/>
  <c i="10" r="F33"/>
  <c i="1" r="AZ64"/>
  <c i="3" r="F33"/>
  <c i="1" r="AZ56"/>
  <c r="BA66"/>
  <c r="AW66"/>
  <c r="BB66"/>
  <c r="AX66"/>
  <c r="BC66"/>
  <c r="AY66"/>
  <c i="6" r="J35"/>
  <c i="1" r="AV60"/>
  <c r="AT60"/>
  <c i="9" r="J33"/>
  <c i="1" r="AV63"/>
  <c r="AT63"/>
  <c i="13" r="J32"/>
  <c i="1" r="AG68"/>
  <c i="11" l="1" r="BK86"/>
  <c r="J86"/>
  <c i="3" r="BK94"/>
  <c r="J94"/>
  <c r="J59"/>
  <c i="9" r="BK86"/>
  <c r="J86"/>
  <c i="6" r="BK93"/>
  <c r="J93"/>
  <c r="J63"/>
  <c i="13" r="J63"/>
  <c r="J117"/>
  <c r="J64"/>
  <c i="5" r="BK93"/>
  <c r="J93"/>
  <c i="14" r="J87"/>
  <c r="J60"/>
  <c i="12" r="BK90"/>
  <c r="J90"/>
  <c i="13" r="J41"/>
  <c i="10" r="J39"/>
  <c i="2" r="J39"/>
  <c i="1" r="AN68"/>
  <c i="14" r="J30"/>
  <c i="1" r="AG69"/>
  <c i="5" r="J32"/>
  <c i="1" r="AG59"/>
  <c r="BC54"/>
  <c r="AY54"/>
  <c i="12" r="J32"/>
  <c i="1" r="AG67"/>
  <c r="AG66"/>
  <c i="7" r="J32"/>
  <c i="1" r="AG61"/>
  <c r="AN61"/>
  <c r="AZ66"/>
  <c r="AV66"/>
  <c r="AT66"/>
  <c r="AN66"/>
  <c i="9" r="J30"/>
  <c i="1" r="AG63"/>
  <c r="AU58"/>
  <c i="4" r="J30"/>
  <c i="1" r="AG57"/>
  <c r="AN57"/>
  <c r="BB54"/>
  <c r="W31"/>
  <c r="AU66"/>
  <c r="AZ58"/>
  <c r="AV58"/>
  <c r="AT58"/>
  <c i="11" r="J30"/>
  <c i="1" r="AG65"/>
  <c i="8" r="J32"/>
  <c i="1" r="AG62"/>
  <c r="AN62"/>
  <c r="BA54"/>
  <c r="W30"/>
  <c r="BD54"/>
  <c r="W33"/>
  <c i="11" l="1" r="J39"/>
  <c i="12" r="J41"/>
  <c i="5" r="J41"/>
  <c i="14" r="J39"/>
  <c i="9" r="J39"/>
  <c i="12" r="J63"/>
  <c i="5" r="J63"/>
  <c i="9" r="J59"/>
  <c i="11" r="J59"/>
  <c i="8" r="J41"/>
  <c i="7" r="J41"/>
  <c i="4" r="J39"/>
  <c i="1" r="AN65"/>
  <c r="AN59"/>
  <c r="AN69"/>
  <c r="AN67"/>
  <c r="AN63"/>
  <c r="AU54"/>
  <c i="6" r="J32"/>
  <c i="1" r="AG60"/>
  <c r="AN60"/>
  <c r="AX54"/>
  <c r="AW54"/>
  <c r="AK30"/>
  <c i="3" r="J30"/>
  <c i="1" r="AG56"/>
  <c r="AN56"/>
  <c r="AZ54"/>
  <c r="AV54"/>
  <c r="AK29"/>
  <c r="W32"/>
  <c i="3" l="1" r="J39"/>
  <c i="6" r="J41"/>
  <c i="1" r="AG58"/>
  <c r="AT54"/>
  <c r="W29"/>
  <c l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<sst xmlns="http://schemas.openxmlformats.org/spreadsheetml/2006/main">
  <si>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</si>
  <si>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</si>
  <si>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</si>
  <si>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</si>
  <si>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</si>
  <si>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{0e010a3d-da40-4e53-b2bf-73c498eeb638}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</si>
  <si>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</si>
  <si>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</si>
  <si>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</si>
  <si>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</si>
  <si>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</si>
  <si>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</si>
  <si>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</si>
  <si>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</si>
  <si>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516/002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</si>
  <si>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</si>
  <si>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</si>
  <si>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přečerpávací stanice a odlehčovací komory 10 v ulici Sportovní</t>
  </si>
  <si>
    <t>KSO:</t>
  </si>
  <si>
    <t>827 21 51</t>
  </si>
  <si>
    <t>CC-CZ:</t>
  </si>
  <si>
    <t>22231</t>
  </si>
  <si>
    <t>Místo:</t>
  </si>
  <si>
    <t>Český Brod</t>
  </si>
  <si>
    <t>Datum:</t>
  </si>
  <si>
    <t>31. 1. 2024</t>
  </si>
  <si>
    <t>CZ-CPV:</t>
  </si>
  <si>
    <t>45231300-8</t>
  </si>
  <si>
    <t>CZ-CPA:</t>
  </si>
  <si>
    <t>42.21.13</t>
  </si>
  <si>
    <t>Zadavatel:</t>
  </si>
  <si>
    <t>IČ:</t>
  </si>
  <si>
    <t>00235334</t>
  </si>
  <si>
    <t>Město Český Brod</t>
  </si>
  <si>
    <t>DIČ:</t>
  </si>
  <si>
    <t/>
  </si>
  <si>
    <t>Uchazeč:</t>
  </si>
  <si>
    <t>Vyplň údaj</t>
  </si>
  <si>
    <t>Projektant:</t>
  </si>
  <si>
    <t>Ing. Petr Koblenc</t>
  </si>
  <si>
    <t>True</t>
  </si>
  <si>
    <t>Zpracovatel:</t>
  </si>
  <si>
    <t>47116901</t>
  </si>
  <si>
    <t>Vodohospodářský rozvoj a výstavba a.s.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</si>
  <si>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</si>
  <si>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ÚRS, které nejsou uvedeny v soupisu prací (tzv. úvodní části katalogů) jsou neomezeně dálkově k dispozici na    _x000d_
Jednotlivé položky armatur a tvarovek zahrnují těsnění, podložky, šrouby, matice. Součástí položek pro nákup materiálu jsou i náklady na dopravu ze skladu na zařízení staveniště.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</si>
  <si>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</si>
  <si>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</si>
  <si>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</si>
  <si>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</si>
  <si>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</si>
  <si>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</si>
  <si>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</si>
  <si>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</si>
  <si>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</si>
  <si>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</si>
  <si>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</si>
  <si>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</si>
  <si>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</si>
  <si>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</si>
  <si>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</si>
  <si>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</si>
  <si>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</si>
  <si>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</si>
  <si>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</si>
  <si>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</si>
  <si>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</si>
  <si>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</si>
  <si>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</si>
  <si>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</si>
  <si>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</si>
  <si>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</si>
  <si>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</si>
  <si>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</si>
  <si>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</si>
  <si>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</si>
  <si>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</si>
  <si>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</si>
  <si>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</si>
  <si>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</si>
  <si>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</si>
  <si>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</si>
  <si>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</si>
  <si>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</si>
  <si>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</si>
  <si>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</si>
  <si>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Soupis vedlejších a ostatních nákladů</t>
  </si>
  <si>
    <t>STA</t>
  </si>
  <si>
    <t>1</t>
  </si>
  <si>
    <t>{f715497d-4f91-41ca-9985-355311628911}</t>
  </si>
  <si>
    <t>2</t>
  </si>
  <si>
    <t>01</t>
  </si>
  <si>
    <t>Povrchy</t>
  </si>
  <si>
    <t>{31c9c8b4-9fc3-4051-9f59-9637a8a6fe4d}</t>
  </si>
  <si>
    <t>02</t>
  </si>
  <si>
    <t xml:space="preserve">Rušené potrubí </t>
  </si>
  <si>
    <t>{cd0fef3c-e623-491b-b8a2-5c47415141a1}</t>
  </si>
  <si>
    <t>IO 01</t>
  </si>
  <si>
    <t>Trubní vedení</t>
  </si>
  <si>
    <t>{0dcb561e-4c8a-406a-87de-254c816f7ce2}</t>
  </si>
  <si>
    <t>Páteřní stoka</t>
  </si>
  <si>
    <t>Soupis</t>
  </si>
  <si>
    <t>{4dce7feb-709a-4e27-91f1-d3dedfe2857f}</t>
  </si>
  <si>
    <t>Vypouštění nádrže na ČSOV</t>
  </si>
  <si>
    <t>{e70173a3-91fe-4042-b9c7-8c9b8fd24477}</t>
  </si>
  <si>
    <t>03</t>
  </si>
  <si>
    <t>Odtok do vodoteče</t>
  </si>
  <si>
    <t>{0e5a1676-280f-4cda-86aa-2ab30d73541f}</t>
  </si>
  <si>
    <t>04</t>
  </si>
  <si>
    <t>Výtlak ČS</t>
  </si>
  <si>
    <t>{bccb4e4c-8d9f-4f93-870a-487279b1cdb2}</t>
  </si>
  <si>
    <t>IO 02</t>
  </si>
  <si>
    <t>Čerpací stanice</t>
  </si>
  <si>
    <t>{f255caa7-43b0-437d-9ee1-749849c9630b}</t>
  </si>
  <si>
    <t>IO 03</t>
  </si>
  <si>
    <t>Odlehčovací komora</t>
  </si>
  <si>
    <t>{2c1e7e74-8335-4d28-86ec-5be58316a69f}</t>
  </si>
  <si>
    <t>IO 04</t>
  </si>
  <si>
    <t>Usazovací nádrž</t>
  </si>
  <si>
    <t>{7a304ed3-6e50-41d8-8c28-5a2741259e83}</t>
  </si>
  <si>
    <t>IO 05</t>
  </si>
  <si>
    <t>Technologická elektroinstalace a SŘTP</t>
  </si>
  <si>
    <t>{3e90312e-0450-436d-b086-fe664d43814f}</t>
  </si>
  <si>
    <t>Technologická elektroinstalace a SŘTP - přípojka NN</t>
  </si>
  <si>
    <t>{33cadccc-5872-41f0-8c93-6aad9d1ba1ec}</t>
  </si>
  <si>
    <t>Technologická elektroinstalace a SŘTP - TE+SŘTP</t>
  </si>
  <si>
    <t>{5931e646-164a-4f7b-82ad-6c5a91870141}</t>
  </si>
  <si>
    <t>IO 06</t>
  </si>
  <si>
    <t>Výšková úprava vodovodu</t>
  </si>
  <si>
    <t>{51ae576c-1f64-4032-aedb-3f784920e3b0}</t>
  </si>
  <si>
    <t>KRYCÍ LIST SOUPISU PRACÍ</t>
  </si>
  <si>
    <t>Objekt:</t>
  </si>
  <si>
    <t>00 - Soupis vedlejších a ostatních nákladů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</si>
  <si>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</si>
  <si>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</si>
  <si>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</si>
  <si>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</si>
  <si>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</si>
  <si>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</si>
  <si>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</si>
  <si>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</si>
  <si>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</si>
  <si>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</si>
  <si>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</si>
  <si>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</si>
  <si>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</si>
  <si>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</si>
  <si>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</si>
  <si>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</si>
  <si>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</si>
  <si>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</si>
  <si>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001_r</t>
  </si>
  <si>
    <t>Zařízení staveniště - dle technické zprávy kap. 1.1</t>
  </si>
  <si>
    <t>kpl</t>
  </si>
  <si>
    <t>1024</t>
  </si>
  <si>
    <t>ROZPOCET</t>
  </si>
  <si>
    <t>1897052421</t>
  </si>
  <si>
    <t>002_r</t>
  </si>
  <si>
    <t>Vytyčení inženýrských sítí - dle technické zprávy kap. 1.2</t>
  </si>
  <si>
    <t>-1454865275</t>
  </si>
  <si>
    <t>3</t>
  </si>
  <si>
    <t>003_r</t>
  </si>
  <si>
    <t>Provizorní dopravní značení - dle technické zprávy kap. 1.3</t>
  </si>
  <si>
    <t>1690974124</t>
  </si>
  <si>
    <t>4</t>
  </si>
  <si>
    <t>004_r</t>
  </si>
  <si>
    <t>Geodetické práce - dle technické zprávy kap. 1.4</t>
  </si>
  <si>
    <t>-1733191638</t>
  </si>
  <si>
    <t>5</t>
  </si>
  <si>
    <t>005_r</t>
  </si>
  <si>
    <t>Dokumentace skutečného provedení - dle technické zprávy kap. 1.5</t>
  </si>
  <si>
    <t>-1046673487</t>
  </si>
  <si>
    <t>6</t>
  </si>
  <si>
    <t>006_r</t>
  </si>
  <si>
    <t>Průzkumné práce - dle technické zprávy kap. 1.6</t>
  </si>
  <si>
    <t>-1397320383</t>
  </si>
  <si>
    <t>7</t>
  </si>
  <si>
    <t>007_r</t>
  </si>
  <si>
    <t>Zkoušky na staveništi - dle technické zprávy kap. 1.7</t>
  </si>
  <si>
    <t>2144801135</t>
  </si>
  <si>
    <t>8</t>
  </si>
  <si>
    <t>008_r</t>
  </si>
  <si>
    <t>Poplatky za dočasný zábor komunikací a ploch - dle technické zprávy kap. 1.8</t>
  </si>
  <si>
    <t>-1621834060</t>
  </si>
  <si>
    <t>9</t>
  </si>
  <si>
    <t>009_r</t>
  </si>
  <si>
    <t>Zajištění povolení pro nakládání s vodami v průběhu výstavby - dle technické zprávy kap. 1.9</t>
  </si>
  <si>
    <t>-1757128578</t>
  </si>
  <si>
    <t>10</t>
  </si>
  <si>
    <t>0010_r</t>
  </si>
  <si>
    <t>Činnost odpovědného statika, geodeta, hydreogeologa - dle technické zprávy kap. 1.10</t>
  </si>
  <si>
    <t>-1451695152</t>
  </si>
  <si>
    <t>P</t>
  </si>
  <si>
    <t>Poznámka k položce:_x000d_
včetně případných průzkumů</t>
  </si>
  <si>
    <t>11</t>
  </si>
  <si>
    <t>0011_r</t>
  </si>
  <si>
    <t>Kompletační činnost - dle technické zprávy kap. 1.11</t>
  </si>
  <si>
    <t>1511333559</t>
  </si>
  <si>
    <t>12</t>
  </si>
  <si>
    <t>0012_r</t>
  </si>
  <si>
    <t>Kontrolní a zkušební plán, technologické postupy - dle technické zprávy kap. 1.12</t>
  </si>
  <si>
    <t>1687533567</t>
  </si>
  <si>
    <t>13</t>
  </si>
  <si>
    <t>0013_r</t>
  </si>
  <si>
    <t>Zkoušky hutnitelnosti - dle technické zprávy kap. 1.13</t>
  </si>
  <si>
    <t>-370744965</t>
  </si>
  <si>
    <t>14</t>
  </si>
  <si>
    <t>0014_r</t>
  </si>
  <si>
    <t>Havarijní plán - dle technické zprávy kap. 1.14</t>
  </si>
  <si>
    <t>2074934285</t>
  </si>
  <si>
    <t>0017_r</t>
  </si>
  <si>
    <t>Vodorovné dopravní značení - dle technické zprávy kap. 1.15</t>
  </si>
  <si>
    <t>-665470086</t>
  </si>
  <si>
    <t>16</t>
  </si>
  <si>
    <t>0018_r</t>
  </si>
  <si>
    <t>Manipulace na stávající sít, objem vypuštěné a napuštěné pitné vody s náhradním zásobením obyvatel - dle technické zprávy kap. 1.16</t>
  </si>
  <si>
    <t>1849622055</t>
  </si>
  <si>
    <t>17</t>
  </si>
  <si>
    <t>0019_r</t>
  </si>
  <si>
    <t>Rozbory pitné vody akreditovanou laboratoří – mikrobiologický rozbor a chemická analýza vzorku pitné vody - dle technické zprávy kap. 1.17</t>
  </si>
  <si>
    <t>-899254768</t>
  </si>
  <si>
    <t>18</t>
  </si>
  <si>
    <t>0020_r</t>
  </si>
  <si>
    <t>Zpracování provozního řádku kanalizace - dle technické zprávy kap. 1.18</t>
  </si>
  <si>
    <t>1810440191</t>
  </si>
  <si>
    <t>01 - Povrchy</t>
  </si>
  <si>
    <t>HSV - Práce a dodávky HSV</t>
  </si>
  <si>
    <t xml:space="preserve">    5 - Komunikace pozemní</t>
  </si>
  <si>
    <t xml:space="preserve">    5.1 - Odstranění komunikace asfalt</t>
  </si>
  <si>
    <t xml:space="preserve">    5.2 - Odstranění komunikace zámková dlažba</t>
  </si>
  <si>
    <t xml:space="preserve">    5.3 - Odstranění chodník asfalt</t>
  </si>
  <si>
    <t xml:space="preserve">    5.4 - Odstranění chodník zámková dlažba</t>
  </si>
  <si>
    <t xml:space="preserve">    5.5 - Odstranění panelů</t>
  </si>
  <si>
    <t xml:space="preserve">    6 - Úpravy povrchů, podlahy a osazování výplní</t>
  </si>
  <si>
    <t xml:space="preserve">    6.1 - Zřízení komunikace ze živice</t>
  </si>
  <si>
    <t xml:space="preserve">    6.2 - Zřízení komunikace zámková dlažba</t>
  </si>
  <si>
    <t xml:space="preserve">    6.3 - Zřízení chodník asfalt</t>
  </si>
  <si>
    <t xml:space="preserve">    6.4 - Zřízení chodník zámková dlažba</t>
  </si>
  <si>
    <t xml:space="preserve">    6.5 - Zřízení zelených ploch</t>
  </si>
  <si>
    <t xml:space="preserve">    997 - Přesun sutě</t>
  </si>
  <si>
    <t xml:space="preserve">    998 - Přesun hmot</t>
  </si>
  <si>
    <t>HSV</t>
  </si>
  <si>
    <t>Práce a dodávky HSV</t>
  </si>
  <si>
    <t>Komunikace pozemní</t>
  </si>
  <si>
    <t>741375841_r</t>
  </si>
  <si>
    <t>Demontáž sloupu veřejného osvětlení se zachováním funkčnosti</t>
  </si>
  <si>
    <t>kus</t>
  </si>
  <si>
    <t>559479601</t>
  </si>
  <si>
    <t>VV</t>
  </si>
  <si>
    <t>"sloup VO"1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</si>
  <si>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</si>
  <si>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</si>
  <si>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CS ÚRS 2024 01</t>
  </si>
  <si>
    <t>1499167443</t>
  </si>
  <si>
    <t>Online PSC</t>
  </si>
  <si>
    <t>https://podminky.urs.cz/item/CS_URS_2024_01/966006211</t>
  </si>
  <si>
    <t>"svislé dopravní značení"2</t>
  </si>
  <si>
    <t>460030114</t>
  </si>
  <si>
    <t>Přípravné terénní práce kácení stromů včetně naseknutí stromu, odřezání a odvětvení, odtáhnutí stromu a větví do 50 m nebo naložení na dopravní prostředek listnatých, průměru kmene přes 30 cm</t>
  </si>
  <si>
    <t>-950876847</t>
  </si>
  <si>
    <t>https://podminky.urs.cz/item/CS_URS_2024_01/460030114</t>
  </si>
  <si>
    <t>"Jírovec obvod kmene 102 a 103 cm"2</t>
  </si>
  <si>
    <t>460030115</t>
  </si>
  <si>
    <t>Přípravné terénní práce kácení stromů včetně naseknutí stromu, odřezání a odvětvení, odtáhnutí stromu a větví do 50 m nebo naložení na dopravní prostředek jehličnatých, průměru kmene do 30 cm</t>
  </si>
  <si>
    <t>495319707</t>
  </si>
  <si>
    <t>https://podminky.urs.cz/item/CS_URS_2024_01/460030115</t>
  </si>
  <si>
    <t>"stromořadí smrků obvod 43 až 74 cm"12</t>
  </si>
  <si>
    <t>"keř u pilíře NN cm"1</t>
  </si>
  <si>
    <t>Součet</t>
  </si>
  <si>
    <t>112201111</t>
  </si>
  <si>
    <t>Odstranění pařezu v rovině nebo na svahu do 1:5 o průměru pařezu na řezné ploše do 200 mm</t>
  </si>
  <si>
    <t>-2114835918</t>
  </si>
  <si>
    <t>https://podminky.urs.cz/item/CS_URS_2024_01/112201111</t>
  </si>
  <si>
    <t>966071822</t>
  </si>
  <si>
    <t>Rozebrání oplocení z pletiva drátěného se čtvercovými oky, výšky přes 1,6 do 2,0 m</t>
  </si>
  <si>
    <t>m</t>
  </si>
  <si>
    <t>-88333050</t>
  </si>
  <si>
    <t>https://podminky.urs.cz/item/CS_URS_2024_01/966071822</t>
  </si>
  <si>
    <t>"oplocení u stromořadí"28</t>
  </si>
  <si>
    <t>"oplocení stávající ČSOV"1,5+4+7+4</t>
  </si>
  <si>
    <t>966073813</t>
  </si>
  <si>
    <t>Rozebrání vrat a vrátek k oplocení plochy jednotlivě přes 10 do 20 m2</t>
  </si>
  <si>
    <t>1275144846</t>
  </si>
  <si>
    <t>https://podminky.urs.cz/item/CS_URS_2024_01/966073813</t>
  </si>
  <si>
    <t>"vrata k ČSOV"1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</si>
  <si>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</si>
  <si>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</si>
  <si>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2132342923</t>
  </si>
  <si>
    <t>https://podminky.urs.cz/item/CS_URS_2024_01/966005111</t>
  </si>
  <si>
    <t>"odstranění zábradlí chodníku"2,5</t>
  </si>
  <si>
    <t>5.1</t>
  </si>
  <si>
    <t>Odstranění komunikace asfalt</t>
  </si>
  <si>
    <t>919735113</t>
  </si>
  <si>
    <t>Řezání stávajícího živičného krytu nebo podkladu hloubky přes 100 do 150 mm</t>
  </si>
  <si>
    <t>122742838</t>
  </si>
  <si>
    <t>https://podminky.urs.cz/item/CS_URS_2024_01/919735113</t>
  </si>
  <si>
    <t>"nařezávání stávajícíh asfaltových ploch"8+8+35</t>
  </si>
  <si>
    <t>113202111</t>
  </si>
  <si>
    <t>Vytrhání obrub s vybouráním lože, s přemístěním hmot na skládku na vzdálenost do 3 m nebo s naložením na dopravní prostředek z krajníků nebo obrubníků stojatých</t>
  </si>
  <si>
    <t>-2038475897</t>
  </si>
  <si>
    <t>https://podminky.urs.cz/item/CS_URS_2024_01/113202111</t>
  </si>
  <si>
    <t>"odstranění obrubníků"35-10</t>
  </si>
  <si>
    <t>113201112</t>
  </si>
  <si>
    <t>Vytrhání obrub s vybouráním lože, s přemístěním hmot na skládku na vzdálenost do 3 m nebo s naložením na dopravní prostředek silničních ležatých</t>
  </si>
  <si>
    <t>782810411</t>
  </si>
  <si>
    <t>https://podminky.urs.cz/item/CS_URS_2024_01/113201112</t>
  </si>
  <si>
    <t>"odstranění obrubníků"7+3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</si>
  <si>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</si>
  <si>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</si>
  <si>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m2</t>
  </si>
  <si>
    <t>655267632</t>
  </si>
  <si>
    <t>https://podminky.urs.cz/item/CS_URS_2024_01/113107243</t>
  </si>
  <si>
    <t>"odstranění živice komunikace" 275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</si>
  <si>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</si>
  <si>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</si>
  <si>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329311208</t>
  </si>
  <si>
    <t>https://podminky.urs.cz/item/CS_URS_2024_01/113107231</t>
  </si>
  <si>
    <t>"odstranění cementové stabilizace komunikace" 275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</si>
  <si>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</si>
  <si>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</si>
  <si>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229739607</t>
  </si>
  <si>
    <t>https://podminky.urs.cz/item/CS_URS_2024_01/113107222</t>
  </si>
  <si>
    <t>"odstranění štěrkodrtě komunikace" 275</t>
  </si>
  <si>
    <t>5.2</t>
  </si>
  <si>
    <t>Odstranění komunikace zámková dlažba</t>
  </si>
  <si>
    <t>2141510675</t>
  </si>
  <si>
    <t>"odstranění obrubníků"25+25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</si>
  <si>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</si>
  <si>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</si>
  <si>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991655818</t>
  </si>
  <si>
    <t>https://podminky.urs.cz/item/CS_URS_2024_01/113106171</t>
  </si>
  <si>
    <t>"odstranění zámkové dlažby-obnova"145</t>
  </si>
  <si>
    <t>113107153</t>
  </si>
  <si>
    <t>Odstranění podkladů nebo krytů strojně plochy jednotlivě přes 50 m2 do 200 m2 s přemístěním hmot na skládku na vzdálenost do 20 m nebo s naložením na dopravní prostředek z kameniva těženého, o tl. vrstvy přes 200 do 300 mm</t>
  </si>
  <si>
    <t>659177918</t>
  </si>
  <si>
    <t>https://podminky.urs.cz/item/CS_URS_2024_01/113107153</t>
  </si>
  <si>
    <t>"odstranění podkladu-obnova"145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</si>
  <si>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</si>
  <si>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</si>
  <si>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872295424</t>
  </si>
  <si>
    <t>https://podminky.urs.cz/item/CS_URS_2024_01/113107171</t>
  </si>
  <si>
    <t>"odstranění cementové stabilizace-obnova" 145</t>
  </si>
  <si>
    <t>19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</si>
  <si>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</si>
  <si>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kamenivem těženým</t>
  </si>
  <si>
    <t>-646768025</t>
  </si>
  <si>
    <t>https://podminky.urs.cz/item/CS_URS_2024_01/979071021</t>
  </si>
  <si>
    <t>"opětovně použito 60% zámkové dlažby"145*0,6</t>
  </si>
  <si>
    <t>5.3</t>
  </si>
  <si>
    <t>Odstranění chodník asfalt</t>
  </si>
  <si>
    <t>20</t>
  </si>
  <si>
    <t>-1500645635</t>
  </si>
  <si>
    <t>"nařezávání stávajícíh asfaltových ploch"1,5+1,5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</si>
  <si>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</si>
  <si>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</si>
  <si>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-1564559540</t>
  </si>
  <si>
    <t>https://podminky.urs.cz/item/CS_URS_2024_01/113107183</t>
  </si>
  <si>
    <t>"odstranění asfaltové vrstvy"100</t>
  </si>
  <si>
    <t>22</t>
  </si>
  <si>
    <t>113107152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</si>
  <si>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</si>
  <si>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-1507975626</t>
  </si>
  <si>
    <t>https://podminky.urs.cz/item/CS_URS_2024_01/113107152</t>
  </si>
  <si>
    <t>"odstranění podkladních vrstev"100</t>
  </si>
  <si>
    <t>5.4</t>
  </si>
  <si>
    <t>Odstranění chodník zámková dlažba</t>
  </si>
  <si>
    <t>23</t>
  </si>
  <si>
    <t>113201111</t>
  </si>
  <si>
    <t>Vytrhání obrub s vybouráním lože, s přemístěním hmot na skládku na vzdálenost do 3 m nebo s naložením na dopravní prostředek chodníkových ležatých</t>
  </si>
  <si>
    <t>-1619280073</t>
  </si>
  <si>
    <t>https://podminky.urs.cz/item/CS_URS_2024_01/113201111</t>
  </si>
  <si>
    <t>24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</si>
  <si>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</si>
  <si>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</si>
  <si>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-699836347</t>
  </si>
  <si>
    <t>https://podminky.urs.cz/item/CS_URS_2024_01/113106123</t>
  </si>
  <si>
    <t>"odstranění zámkové dlažby"100</t>
  </si>
  <si>
    <t>25</t>
  </si>
  <si>
    <t>-1248435593</t>
  </si>
  <si>
    <t>"odstranění podkladu"100</t>
  </si>
  <si>
    <t>26</t>
  </si>
  <si>
    <t>-1225057548</t>
  </si>
  <si>
    <t>"opětovně použito 60% zámkové dlažby"100*0,6</t>
  </si>
  <si>
    <t>5.5</t>
  </si>
  <si>
    <t>Odstranění panelů</t>
  </si>
  <si>
    <t>27</t>
  </si>
  <si>
    <t>113151111</t>
  </si>
  <si>
    <t>Rozebírání zpevněných ploch s přemístěním na skládku na vzdálenost do 20 m nebo s naložením na dopravní prostředek ze silničních panelů</t>
  </si>
  <si>
    <t>215028674</t>
  </si>
  <si>
    <t>https://podminky.urs.cz/item/CS_URS_2024_01/113151111</t>
  </si>
  <si>
    <t>"odstranění panelů pro budoucí zeleň a novou komunuikaci ze zámkové dlažby"80+260</t>
  </si>
  <si>
    <t>28</t>
  </si>
  <si>
    <t>113107213</t>
  </si>
  <si>
    <t>Odstranění podkladů nebo krytů strojně plochy jednotlivě přes 200 m2 s přemístěním hmot na skládku na vzdálenost do 20 m nebo s naložením na dopravní prostředek z kameniva těženého, o tl. vrstvy přes 200 do 300 mm</t>
  </si>
  <si>
    <t>-1390137506</t>
  </si>
  <si>
    <t>https://podminky.urs.cz/item/CS_URS_2024_01/113107213</t>
  </si>
  <si>
    <t>Úpravy povrchů, podlahy a osazování výplní</t>
  </si>
  <si>
    <t>29</t>
  </si>
  <si>
    <t>210204011</t>
  </si>
  <si>
    <t>Montáž stožárů osvětlení samostatně stojících ocelových, délky do 12 m</t>
  </si>
  <si>
    <t>257688075</t>
  </si>
  <si>
    <t>https://podminky.urs.cz/item/CS_URS_2024_01/210204011</t>
  </si>
  <si>
    <t>30</t>
  </si>
  <si>
    <t>914511111</t>
  </si>
  <si>
    <t>Montáž sloupku dopravních značek délky do 3,5 m do betonového základu</t>
  </si>
  <si>
    <t>-453476144</t>
  </si>
  <si>
    <t>https://podminky.urs.cz/item/CS_URS_2024_01/914511111</t>
  </si>
  <si>
    <t>31</t>
  </si>
  <si>
    <t>899401112</t>
  </si>
  <si>
    <t>Osazení poklopů litinových šoupátkových</t>
  </si>
  <si>
    <t>298386919</t>
  </si>
  <si>
    <t>https://podminky.urs.cz/item/CS_URS_2024_01/899401112</t>
  </si>
  <si>
    <t>"úprava poklů šoupátek"5</t>
  </si>
  <si>
    <t>6.1</t>
  </si>
  <si>
    <t>Zřízení komunikace ze živice</t>
  </si>
  <si>
    <t>32</t>
  </si>
  <si>
    <t>577134111</t>
  </si>
  <si>
    <t>Asfaltový beton vrstva obrusná ACO 11 (ABS) s rozprostřením a se zhutněním z nemodifikovaného asfaltu v pruhu šířky do 3 m tř. I (ACO 11+), po zhutnění tl. 40 mm</t>
  </si>
  <si>
    <t>1225262033</t>
  </si>
  <si>
    <t>https://podminky.urs.cz/item/CS_URS_2024_01/577134111</t>
  </si>
  <si>
    <t>"obnova asfaltové komunikace"275</t>
  </si>
  <si>
    <t>33</t>
  </si>
  <si>
    <t>573211109</t>
  </si>
  <si>
    <t>Postřik spojovací PS bez posypu kamenivem z asfaltu silničního, v množství 0,50 kg/m2</t>
  </si>
  <si>
    <t>1637349075</t>
  </si>
  <si>
    <t>https://podminky.urs.cz/item/CS_URS_2024_01/573211109</t>
  </si>
  <si>
    <t>34</t>
  </si>
  <si>
    <t>565155111</t>
  </si>
  <si>
    <t>Asfaltový beton vrstva podkladní ACP 16 (obalované kamenivo střednězrnné - OKS) s rozprostřením a zhutněním v pruhu šířky přes 1,5 do 3 m, po zhutnění tl. 70 mm</t>
  </si>
  <si>
    <t>-1280348793</t>
  </si>
  <si>
    <t>https://podminky.urs.cz/item/CS_URS_2024_01/565155111</t>
  </si>
  <si>
    <t>35</t>
  </si>
  <si>
    <t>573111112</t>
  </si>
  <si>
    <t>Postřik infiltrační PI z asfaltu silničního s posypem kamenivem, v množství 1,00 kg/m2</t>
  </si>
  <si>
    <t>-366762450</t>
  </si>
  <si>
    <t>https://podminky.urs.cz/item/CS_URS_2024_01/573111112</t>
  </si>
  <si>
    <t>36</t>
  </si>
  <si>
    <t>567122112</t>
  </si>
  <si>
    <t>Podklad ze směsi stmelené cementem SC bez dilatačních spár, s rozprostřením a zhutněním SC C 8/10 (KSC I), po zhutnění tl. 130 mm</t>
  </si>
  <si>
    <t>1949033209</t>
  </si>
  <si>
    <t>https://podminky.urs.cz/item/CS_URS_2024_01/567122112</t>
  </si>
  <si>
    <t>37</t>
  </si>
  <si>
    <t>564861111</t>
  </si>
  <si>
    <t>Podklad ze štěrkodrti ŠD s rozprostřením a zhutněním plochy přes 100 m2, po zhutnění tl. 200 mm</t>
  </si>
  <si>
    <t>1883055649</t>
  </si>
  <si>
    <t>https://podminky.urs.cz/item/CS_URS_2024_01/564861111</t>
  </si>
  <si>
    <t>38</t>
  </si>
  <si>
    <t>181951112</t>
  </si>
  <si>
    <t>Úprava pláně vyrovnáním výškových rozdílů strojně v hornině třídy těžitelnosti I, skupiny 1 až 3 se zhutněním</t>
  </si>
  <si>
    <t>-1052928716</t>
  </si>
  <si>
    <t>https://podminky.urs.cz/item/CS_URS_2024_01/181951112</t>
  </si>
  <si>
    <t>39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</si>
  <si>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</si>
  <si>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</si>
  <si>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819708426</t>
  </si>
  <si>
    <t>https://podminky.urs.cz/item/CS_URS_2024_01/916131213</t>
  </si>
  <si>
    <t>"zřízení obrubníků"25</t>
  </si>
  <si>
    <t>40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</si>
  <si>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</si>
  <si>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</si>
  <si>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1676791578</t>
  </si>
  <si>
    <t>https://podminky.urs.cz/item/CS_URS_2024_01/916131113</t>
  </si>
  <si>
    <t>"zřízení obrubníků"10</t>
  </si>
  <si>
    <t>41</t>
  </si>
  <si>
    <t>M</t>
  </si>
  <si>
    <t>59217026</t>
  </si>
  <si>
    <t>obrubník silniční betonový 500x150x250mm</t>
  </si>
  <si>
    <t>-606777335</t>
  </si>
  <si>
    <t>"zřízení obrubníků"35</t>
  </si>
  <si>
    <t>6.2</t>
  </si>
  <si>
    <t>Zřízení komunikace zámková dlažba</t>
  </si>
  <si>
    <t>42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</si>
  <si>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</si>
  <si>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plochy přes 300 m2</t>
  </si>
  <si>
    <t>649320994</t>
  </si>
  <si>
    <t>https://podminky.urs.cz/item/CS_URS_2024_01/596212313</t>
  </si>
  <si>
    <t>"obnova komunikace ze zámkové dlažby"145</t>
  </si>
  <si>
    <t>"nová komunikace ze zámkové dlažby"260</t>
  </si>
  <si>
    <t>43</t>
  </si>
  <si>
    <t>59245220</t>
  </si>
  <si>
    <t>dlažba zámková betonová tvaru I 200x165mm tl 100mm přírodní</t>
  </si>
  <si>
    <t>-2090423470</t>
  </si>
  <si>
    <t>Poznámka k položce:_x000d_
Spotřeba: 36 kus/m2</t>
  </si>
  <si>
    <t>Mezisoučet</t>
  </si>
  <si>
    <t>"opětovně použito 60% zámkové dlažby"145*0,4</t>
  </si>
  <si>
    <t>44</t>
  </si>
  <si>
    <t>567122114</t>
  </si>
  <si>
    <t>Podklad ze směsi stmelené cementem SC bez dilatačních spár, s rozprostřením a zhutněním SC C 8/10 (KSC I), po zhutnění tl. 150 mm</t>
  </si>
  <si>
    <t>712794652</t>
  </si>
  <si>
    <t>https://podminky.urs.cz/item/CS_URS_2024_01/567122114</t>
  </si>
  <si>
    <t>45</t>
  </si>
  <si>
    <t>564851113</t>
  </si>
  <si>
    <t>Podklad ze štěrkodrti ŠD s rozprostřením a zhutněním plochy přes 100 m2, po zhutnění tl. 170 mm</t>
  </si>
  <si>
    <t>-1815881199</t>
  </si>
  <si>
    <t>https://podminky.urs.cz/item/CS_URS_2024_01/564851113</t>
  </si>
  <si>
    <t>46</t>
  </si>
  <si>
    <t>-1397316318</t>
  </si>
  <si>
    <t>47</t>
  </si>
  <si>
    <t>-2021633837</t>
  </si>
  <si>
    <t>"zřízení obrubníků"25+25+75</t>
  </si>
  <si>
    <t>48</t>
  </si>
  <si>
    <t>1710167431</t>
  </si>
  <si>
    <t>6.3</t>
  </si>
  <si>
    <t>Zřízení chodník asfalt</t>
  </si>
  <si>
    <t>49</t>
  </si>
  <si>
    <t>577123111</t>
  </si>
  <si>
    <t>Asfaltový beton vrstva obrusná ACO 8 (ABJ) s rozprostřením a se zhutněním z nemodifikovaného asfaltu v pruhu šířky do 3 m, po zhutnění tl. 30 mm</t>
  </si>
  <si>
    <t>-700350853</t>
  </si>
  <si>
    <t>https://podminky.urs.cz/item/CS_URS_2024_01/577123111</t>
  </si>
  <si>
    <t>"obnova chodníku ze živice"100</t>
  </si>
  <si>
    <t>50</t>
  </si>
  <si>
    <t>419675536</t>
  </si>
  <si>
    <t>51</t>
  </si>
  <si>
    <t>565155101</t>
  </si>
  <si>
    <t>Asfaltový beton vrstva podkladní ACP 16 (obalované kamenivo střednězrnné - OKS) s rozprostřením a zhutněním v pruhu šířky do 1,5 m, po zhutnění tl. 70 mm</t>
  </si>
  <si>
    <t>1134673073</t>
  </si>
  <si>
    <t>https://podminky.urs.cz/item/CS_URS_2024_01/565155101</t>
  </si>
  <si>
    <t>52</t>
  </si>
  <si>
    <t>-1572780948</t>
  </si>
  <si>
    <t>53</t>
  </si>
  <si>
    <t>564841011</t>
  </si>
  <si>
    <t>Podklad ze štěrkodrti ŠD s rozprostřením a zhutněním plochy jednotlivě do 100 m2, po zhutnění tl. 120 mm</t>
  </si>
  <si>
    <t>1785465679</t>
  </si>
  <si>
    <t>https://podminky.urs.cz/item/CS_URS_2024_01/564841011</t>
  </si>
  <si>
    <t>6.4</t>
  </si>
  <si>
    <t>Zřízení chodník zámková dlažba</t>
  </si>
  <si>
    <t>54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</si>
  <si>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</si>
  <si>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</si>
  <si>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1810297436</t>
  </si>
  <si>
    <t>https://podminky.urs.cz/item/CS_URS_2024_01/596211111</t>
  </si>
  <si>
    <t>"obnova chodníku ze zámkové dlažby"100</t>
  </si>
  <si>
    <t>55</t>
  </si>
  <si>
    <t>59245015</t>
  </si>
  <si>
    <t>dlažba zámková betonová tvaru I 200x165mm tl 60mm přírodní</t>
  </si>
  <si>
    <t>-1423794287</t>
  </si>
  <si>
    <t>"opětovně použito 60% zámkové dlažby"100*0,4</t>
  </si>
  <si>
    <t>56</t>
  </si>
  <si>
    <t>564720001</t>
  </si>
  <si>
    <t>Podklad nebo kryt z kameniva hrubého drceného vel. 8-16 mm s rozprostřením a zhutněním plochy jednotlivě do 100 m2, po zhutnění tl. 80 mm</t>
  </si>
  <si>
    <t>-1491360681</t>
  </si>
  <si>
    <t>https://podminky.urs.cz/item/CS_URS_2024_01/564720001</t>
  </si>
  <si>
    <t>57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</si>
  <si>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</si>
  <si>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</si>
  <si>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-220765343</t>
  </si>
  <si>
    <t>https://podminky.urs.cz/item/CS_URS_2024_01/916231213</t>
  </si>
  <si>
    <t>"zřízení obrubníků"25+25</t>
  </si>
  <si>
    <t>58</t>
  </si>
  <si>
    <t>59217017</t>
  </si>
  <si>
    <t>obrubník betonový chodníkový 1000x100x250mm</t>
  </si>
  <si>
    <t>-314831348</t>
  </si>
  <si>
    <t>6.5</t>
  </si>
  <si>
    <t>Zřízení zelených ploch</t>
  </si>
  <si>
    <t>59</t>
  </si>
  <si>
    <t>181006113</t>
  </si>
  <si>
    <t>Rozprostření zemin schopných zúrodnění v rovině a ve sklonu do 1:5, tloušťka vrstvy přes 0,15 do 0,20 m</t>
  </si>
  <si>
    <t>1614081089</t>
  </si>
  <si>
    <t>https://podminky.urs.cz/item/CS_URS_2024_01/181006113</t>
  </si>
  <si>
    <t>"založení trávníků"80</t>
  </si>
  <si>
    <t>60</t>
  </si>
  <si>
    <t>10364101</t>
  </si>
  <si>
    <t>zemina pro terénní úpravy - ornice</t>
  </si>
  <si>
    <t>t</t>
  </si>
  <si>
    <t>-1728133164</t>
  </si>
  <si>
    <t>"množství"80*0,2</t>
  </si>
  <si>
    <t>"přepočet na tuny"16*1,8</t>
  </si>
  <si>
    <t>61</t>
  </si>
  <si>
    <t>183405211</t>
  </si>
  <si>
    <t>Výsev trávníku hydroosevem na ornici</t>
  </si>
  <si>
    <t>-584164767</t>
  </si>
  <si>
    <t>https://podminky.urs.cz/item/CS_URS_2024_01/183405211</t>
  </si>
  <si>
    <t>62</t>
  </si>
  <si>
    <t>00572410</t>
  </si>
  <si>
    <t>osivo směs travní parková</t>
  </si>
  <si>
    <t>kg</t>
  </si>
  <si>
    <t>-805806430</t>
  </si>
  <si>
    <t>"1 kg/15m2"80/15</t>
  </si>
  <si>
    <t>997</t>
  </si>
  <si>
    <t>Přesun sutě</t>
  </si>
  <si>
    <t>63</t>
  </si>
  <si>
    <t>997002511</t>
  </si>
  <si>
    <t>Vodorovné přemístění suti a vybouraných hmot bez naložení, se složením a hrubým urovnáním na vzdálenost do 1 km</t>
  </si>
  <si>
    <t>-598644108</t>
  </si>
  <si>
    <t>https://podminky.urs.cz/item/CS_URS_2024_01/997002511</t>
  </si>
  <si>
    <t>"živice"86,9+31,6</t>
  </si>
  <si>
    <t>"beton"89,375+47,125</t>
  </si>
  <si>
    <t>"kamenivo"79,75+72,5+30+30+170</t>
  </si>
  <si>
    <t>"obrubníky"5,125+2,9+10,25+11,5</t>
  </si>
  <si>
    <t>"zámková dlažba"(42,775+26)*0,4</t>
  </si>
  <si>
    <t>"silniční panely"120,7</t>
  </si>
  <si>
    <t>64</t>
  </si>
  <si>
    <t>997002519</t>
  </si>
  <si>
    <t>Vodorovné přemístění suti a vybouraných hmot bez naložení, se složením a hrubým urovnáním Příplatek k ceně za každý další započatý 1 km přes 1 km</t>
  </si>
  <si>
    <t>-152067819</t>
  </si>
  <si>
    <t>https://podminky.urs.cz/item/CS_URS_2024_01/997002519</t>
  </si>
  <si>
    <t>"živice"((86,9+31,6)*0,5)*4</t>
  </si>
  <si>
    <t>"živice-nebezpečný odpad 50%"((86,9+31,6)*0,5)*29</t>
  </si>
  <si>
    <t>"beton"(89,375+47,125)*4</t>
  </si>
  <si>
    <t>"kamenivo"(79,75+72,5+30+30+170)*4</t>
  </si>
  <si>
    <t>"obrubníky"(5,125+2,9+10,25+11,5)*4</t>
  </si>
  <si>
    <t>"zámková dlažba"((42,775+26)*0,4)*4</t>
  </si>
  <si>
    <t>"silniční panely skladka"((120,7)*0,5)*4</t>
  </si>
  <si>
    <t>"silniční panely technické služby"((120,7)*0,5)*1</t>
  </si>
  <si>
    <t>65</t>
  </si>
  <si>
    <t>997221861</t>
  </si>
  <si>
    <t>Poplatek za uložení stavebního odpadu na recyklační skládce (skládkovné) z prostého betonu zatříděného do Katalogu odpadů pod kódem 17 01 01</t>
  </si>
  <si>
    <t>87517200</t>
  </si>
  <si>
    <t>https://podminky.urs.cz/item/CS_URS_2024_01/997221861</t>
  </si>
  <si>
    <t>66</t>
  </si>
  <si>
    <t>997221873</t>
  </si>
  <si>
    <t>Poplatek za uložení stavebního odpadu na recyklační skládce (skládkovné) zeminy a kamení zatříděného do Katalogu odpadů pod kódem 17 05 04</t>
  </si>
  <si>
    <t>1507037417</t>
  </si>
  <si>
    <t>https://podminky.urs.cz/item/CS_URS_2024_01/997221873</t>
  </si>
  <si>
    <t>67</t>
  </si>
  <si>
    <t>997221862</t>
  </si>
  <si>
    <t>Poplatek za uložení stavebního odpadu na recyklační skládce (skládkovné) z armovaného betonu zatříděného do Katalogu odpadů pod kódem 17 01 01</t>
  </si>
  <si>
    <t>-1933282759</t>
  </si>
  <si>
    <t>https://podminky.urs.cz/item/CS_URS_2024_01/997221862</t>
  </si>
  <si>
    <t>"silniční panely skladka"120,7*0,5</t>
  </si>
  <si>
    <t>68</t>
  </si>
  <si>
    <t>997221875</t>
  </si>
  <si>
    <t>Poplatek za uložení stavebního odpadu na recyklační skládce (skládkovné) asfaltového bez obsahu dehtu zatříděného do Katalogu odpadů pod kódem 17 03 02</t>
  </si>
  <si>
    <t>-561126822</t>
  </si>
  <si>
    <t>https://podminky.urs.cz/item/CS_URS_2024_01/997221875</t>
  </si>
  <si>
    <t>"živice bez dehtu"118,5*0,5</t>
  </si>
  <si>
    <t>69</t>
  </si>
  <si>
    <t>997221645_r</t>
  </si>
  <si>
    <t>Poplatek za uložení stavebního odpadu na skládce (skládkovné) asfaltového zatříděného jako nebezpečný odpad</t>
  </si>
  <si>
    <t>459085312</t>
  </si>
  <si>
    <t>"živice jako nebezpečný odpad"118,5*0,5</t>
  </si>
  <si>
    <t>998</t>
  </si>
  <si>
    <t>Přesun hmot</t>
  </si>
  <si>
    <t>70</t>
  </si>
  <si>
    <t>998225111</t>
  </si>
  <si>
    <t>Přesun hmot pro komunikace s krytem z kameniva, monolitickým betonovým nebo živičným dopravní vzdálenost do 200 m jakékoliv délky objektu</t>
  </si>
  <si>
    <t>-1071560283</t>
  </si>
  <si>
    <t>https://podminky.urs.cz/item/CS_URS_2024_01/998225111</t>
  </si>
  <si>
    <t xml:space="preserve">02 - Rušené potrubí </t>
  </si>
  <si>
    <t xml:space="preserve">    1.3 - Výkopové práce</t>
  </si>
  <si>
    <t xml:space="preserve">    1.4 - Zemní práce - přesuny</t>
  </si>
  <si>
    <t xml:space="preserve">    4 - Vodorovné konstrukce</t>
  </si>
  <si>
    <t xml:space="preserve">    9.1 - Rušené trubní vedení</t>
  </si>
  <si>
    <t>1.3</t>
  </si>
  <si>
    <t>Výkopové práce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</si>
  <si>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</si>
  <si>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</si>
  <si>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-1176319873</t>
  </si>
  <si>
    <t>https://podminky.urs.cz/item/CS_URS_2024_01/119001421</t>
  </si>
  <si>
    <t>"zajištění stávajícího kabelu na šířku rýhy 1,2"8*1,2</t>
  </si>
  <si>
    <t>"zajištění stávajícího kabelu na šířku rýhy 1,5"2*1,5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</si>
  <si>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</si>
  <si>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</si>
  <si>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-1945197384</t>
  </si>
  <si>
    <t>https://podminky.urs.cz/item/CS_URS_2024_01/119001412</t>
  </si>
  <si>
    <t>"zajištění stávající kanalizace na šířku rýhy 1,2"2*1,2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</si>
  <si>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</si>
  <si>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</si>
  <si>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1765018102</t>
  </si>
  <si>
    <t>https://podminky.urs.cz/item/CS_URS_2024_01/119001405</t>
  </si>
  <si>
    <t>"zajištění stávajícího vodovodu na šířku rýhy 1,2"3*1,2</t>
  </si>
  <si>
    <t>139001101</t>
  </si>
  <si>
    <t>Příplatek k cenám hloubených vykopávek za ztížení vykopávky v blízkosti podzemního vedení nebo výbušnin pro jakoukoliv třídu horniny</t>
  </si>
  <si>
    <t>m3</t>
  </si>
  <si>
    <t>-2075830986</t>
  </si>
  <si>
    <t>https://podminky.urs.cz/item/CS_URS_2024_01/139001101</t>
  </si>
  <si>
    <t>"křížení"(12,6+2,4+3,6)*(0,5+0,5)*(0,5+1,0)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</si>
  <si>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</si>
  <si>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</si>
  <si>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-1080262787</t>
  </si>
  <si>
    <t>https://podminky.urs.cz/item/CS_URS_2024_01/132154203</t>
  </si>
  <si>
    <t>"odstranění výtlaku"36,7*1,2*(1,8-0,44)</t>
  </si>
  <si>
    <t>"odstranění PVC DN 250"26,9*1,2*(2,35-0,47)</t>
  </si>
  <si>
    <t>"odstranění PVC DN 200"11,5*1,2*(1,84-0,47)</t>
  </si>
  <si>
    <t>"odstranění BET DN 400"6,6*1,5*(2,38-0,44)</t>
  </si>
  <si>
    <t>"odstranění BET DN 600"9,4*1,5*(2,38-0,44)</t>
  </si>
  <si>
    <t>"odstranění KT DN 400"8,8*1,5*(2,36-0,44)</t>
  </si>
  <si>
    <t>"odstranění kabelu NN"4,5*0,5*(1,2-0,18)</t>
  </si>
  <si>
    <t>"procentuální zastoupenost třídy težitelnosti"213,685*0,6</t>
  </si>
  <si>
    <t>132254203</t>
  </si>
  <si>
    <t>Hloubení zapažených rýh šířky přes 800 do 2 000 mm strojně s urovnáním dna do předepsaného profilu a spádu v hornině třídy těžitelnosti I skupiny 3 přes 50 do 100 m3</t>
  </si>
  <si>
    <t>1352103109</t>
  </si>
  <si>
    <t>https://podminky.urs.cz/item/CS_URS_2024_01/132254203</t>
  </si>
  <si>
    <t>"procentuální zastoupenost třídy težitelnosti"213,685*0,4</t>
  </si>
  <si>
    <t>151811132</t>
  </si>
  <si>
    <t>Zřízení pažicích boxů pro pažení a rozepření stěn rýh podzemního vedení hloubka výkopu do 4 m, šířka přes 1,2 do 2,5 m</t>
  </si>
  <si>
    <t>167054875</t>
  </si>
  <si>
    <t>https://podminky.urs.cz/item/CS_URS_2024_01/151811132</t>
  </si>
  <si>
    <t>"odstranění výtlaku"(36,7*(1,8-0,44))*2</t>
  </si>
  <si>
    <t>"odstranění PVC DN 250"(26,9*(2,35-0,47))*2</t>
  </si>
  <si>
    <t>"odstranění PVC DN 200"(11,5*(1,84-0,47))*2</t>
  </si>
  <si>
    <t>"odstranění BET DN 400"(6,6*(2,38-0,44))*2</t>
  </si>
  <si>
    <t>"odstranění BET DN 600"(9,4*(2,38-0,44))*2</t>
  </si>
  <si>
    <t>"odstranění KT DN 400"(8,8*(2,36-0,44))*2</t>
  </si>
  <si>
    <t>151811232</t>
  </si>
  <si>
    <t>Odstranění pažicích boxů pro pažení a rozepření stěn rýh podzemního vedení hloubka výkopu do 4 m, šířka přes 1,2 do 2,5 m</t>
  </si>
  <si>
    <t>-1391308356</t>
  </si>
  <si>
    <t>https://podminky.urs.cz/item/CS_URS_2024_01/151811232</t>
  </si>
  <si>
    <t>1.4</t>
  </si>
  <si>
    <t>Zemní práce - přesuny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</si>
  <si>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</si>
  <si>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</si>
  <si>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21804223</t>
  </si>
  <si>
    <t>https://podminky.urs.cz/item/CS_URS_2024_01/162651112</t>
  </si>
  <si>
    <t>"výkopek celkem"128,211+85,474</t>
  </si>
  <si>
    <t>171201231</t>
  </si>
  <si>
    <t>206435758</t>
  </si>
  <si>
    <t>https://podminky.urs.cz/item/CS_URS_2024_01/171201231</t>
  </si>
  <si>
    <t>"zemina na skládku"213,685</t>
  </si>
  <si>
    <t>"přepočet na tuny"213,685*1,9</t>
  </si>
  <si>
    <t>171251201</t>
  </si>
  <si>
    <t>Uložení sypaniny na skládky nebo meziskládky bez hutnění s upravením uložené sypaniny do předepsaného tvaru</t>
  </si>
  <si>
    <t>1644924583</t>
  </si>
  <si>
    <t>https://podminky.urs.cz/item/CS_URS_2024_01/171251201</t>
  </si>
  <si>
    <t>Vodorovné konstrukce</t>
  </si>
  <si>
    <t>174101101</t>
  </si>
  <si>
    <t>Zásyp sypaninou z jakékoliv horniny strojně s uložením výkopku ve vrstvách se zhutněním jam, šachet, rýh nebo kolem objektů v těchto vykopávkách</t>
  </si>
  <si>
    <t>-1798848294</t>
  </si>
  <si>
    <t>https://podminky.urs.cz/item/CS_URS_2024_01/174101101</t>
  </si>
  <si>
    <t>"celkem zásyp v komunikaci" 213,685</t>
  </si>
  <si>
    <t>58344171</t>
  </si>
  <si>
    <t>štěrkodrť frakce 0/32</t>
  </si>
  <si>
    <t>893324421</t>
  </si>
  <si>
    <t>"zásyp v komunikaci a chodníku bude prováděn nakupovaným materiálem 0/32"213,685</t>
  </si>
  <si>
    <t>"přepočet na tuny"213,685*2,05</t>
  </si>
  <si>
    <t>9.1</t>
  </si>
  <si>
    <t>Rušené trubní vedení</t>
  </si>
  <si>
    <t>810391811</t>
  </si>
  <si>
    <t>Bourání stávajícího potrubí z betonu v otevřeném výkopu DN přes 200 do 400</t>
  </si>
  <si>
    <t>-213119095</t>
  </si>
  <si>
    <t>https://podminky.urs.cz/item/CS_URS_2024_01/810391811</t>
  </si>
  <si>
    <t>"Jednotná kanalizace BET DN 400"6,6</t>
  </si>
  <si>
    <t>810441811</t>
  </si>
  <si>
    <t>Bourání stávajícího potrubí z betonu v otevřeném výkopu DN přes 400 do 600</t>
  </si>
  <si>
    <t>-1424510900</t>
  </si>
  <si>
    <t>https://podminky.urs.cz/item/CS_URS_2024_01/810441811</t>
  </si>
  <si>
    <t>"Jednotná kanalizace BET DN 600"9,4</t>
  </si>
  <si>
    <t>830391811</t>
  </si>
  <si>
    <t>Bourání stávajícího potrubí z kameninových trub v otevřeném výkopu DN přes 250 do 400</t>
  </si>
  <si>
    <t>-1524209011</t>
  </si>
  <si>
    <t>https://podminky.urs.cz/item/CS_URS_2024_01/830391811</t>
  </si>
  <si>
    <t>"Jednotná kanalizace KT DN 400"8,8</t>
  </si>
  <si>
    <t>871351811</t>
  </si>
  <si>
    <t>Bourání stávajícího potrubí z polyetylenu v otevřeném výkopu D přes 140 do 225 mm</t>
  </si>
  <si>
    <t>1754328850</t>
  </si>
  <si>
    <t>https://podminky.urs.cz/item/CS_URS_2024_01/871351811</t>
  </si>
  <si>
    <t>"rušený výtlačného řadu PE d180"36,7</t>
  </si>
  <si>
    <t>871365811</t>
  </si>
  <si>
    <t>Bourání stávajícího potrubí z PVC nebo polypropylenu PP v otevřeném výkopu DN přes 150 do 250</t>
  </si>
  <si>
    <t>-2057926093</t>
  </si>
  <si>
    <t>https://podminky.urs.cz/item/CS_URS_2024_01/871365811</t>
  </si>
  <si>
    <t>"Jednotná kanalizace PVC DN 200"11,5</t>
  </si>
  <si>
    <t>"Splašková kanalizace PVC DN 250"26,9</t>
  </si>
  <si>
    <t>890431851</t>
  </si>
  <si>
    <t>Bourání šachet a jímek strojně velikosti obestavěného prostoru přes 1,5 do 3 m3 z prefabrikovaných skruží</t>
  </si>
  <si>
    <t>1329734967</t>
  </si>
  <si>
    <t>https://podminky.urs.cz/item/CS_URS_2024_01/890431851</t>
  </si>
  <si>
    <t>"kanalizační šachty"3*3</t>
  </si>
  <si>
    <t>890351811</t>
  </si>
  <si>
    <t>Bourání šachet a jímek ručně velikosti obestavěného prostoru přes 3 do 5 m3 ze železobetonu</t>
  </si>
  <si>
    <t>-1048638022</t>
  </si>
  <si>
    <t>https://podminky.urs.cz/item/CS_URS_2024_01/890351811</t>
  </si>
  <si>
    <t>"spojna komora BET500, PVC 250 a BET 400"1,2*2,5*1,5</t>
  </si>
  <si>
    <t>899101211</t>
  </si>
  <si>
    <t>Demontáž poklopů litinových a ocelových včetně rámů, hmotnosti jednotlivě do 50 kg</t>
  </si>
  <si>
    <t>1018940748</t>
  </si>
  <si>
    <t>https://podminky.urs.cz/item/CS_URS_2024_01/899101211</t>
  </si>
  <si>
    <t>"kanalizační šachty"5</t>
  </si>
  <si>
    <t>"čerpací stanice"2</t>
  </si>
  <si>
    <t>952903112</t>
  </si>
  <si>
    <t>Vyčištění objektů čistíren odpadních vod, nádrží, žlabů nebo kanálů světlé výšky prostoru do 3,5 m</t>
  </si>
  <si>
    <t>1882960417</t>
  </si>
  <si>
    <t>https://podminky.urs.cz/item/CS_URS_2024_01/952903112</t>
  </si>
  <si>
    <t>"vyčištění stávající ČSOV průměr 2,5 m, hl. 5,0 m"(3,14*2,5*(3,5))</t>
  </si>
  <si>
    <t>952903119</t>
  </si>
  <si>
    <t>Vyčištění objektů čistíren odpadních vod, nádrží, žlabů nebo kanálů Příplatek k ceně za vyčištění prostorů v přes 3,5 m</t>
  </si>
  <si>
    <t>1155072885</t>
  </si>
  <si>
    <t>https://podminky.urs.cz/item/CS_URS_2024_01/952903119</t>
  </si>
  <si>
    <t>"vyčištění stávající ČSOV průměr 2,5 m, hl. 5,0 m"(3,14*2,5*2,5/4)+(3,14*2,5*(1,5))</t>
  </si>
  <si>
    <t>89035185_R1</t>
  </si>
  <si>
    <t>Bourání šachet a jímek strojně ze železobetonu</t>
  </si>
  <si>
    <t>113190279</t>
  </si>
  <si>
    <t>"bourání stávající ČSOV do hloubly 1,5 m"(3,14*2,5*2,5/4)*1,5</t>
  </si>
  <si>
    <t>420862002</t>
  </si>
  <si>
    <t>"demontáž vystrojení ČSOV"4,5+4,5</t>
  </si>
  <si>
    <t>871351819</t>
  </si>
  <si>
    <t>Bourání stávajícího potrubí z polyetylenu Příplatek k cenám za práce ve štole, v uzavřeném kanálu nebo v objektech D do 225 mm</t>
  </si>
  <si>
    <t>-2141380554</t>
  </si>
  <si>
    <t>https://podminky.urs.cz/item/CS_URS_2024_01/871351819</t>
  </si>
  <si>
    <t>891241821</t>
  </si>
  <si>
    <t>Demontáž vodovodních armatur na potrubí šoupátek nebo klapek uzavíracích v šachtách s ručním kolečkem DN 80</t>
  </si>
  <si>
    <t>813842949</t>
  </si>
  <si>
    <t>https://podminky.urs.cz/item/CS_URS_2024_01/891241821</t>
  </si>
  <si>
    <t>"demontáž vystrojení ČSOV - 3x uzávěr, 2x klapka"5</t>
  </si>
  <si>
    <t>724125810</t>
  </si>
  <si>
    <t>Demontáž čerpadel vodovodních ponorných výkonu do 40 l</t>
  </si>
  <si>
    <t>soubor</t>
  </si>
  <si>
    <t>-501052160</t>
  </si>
  <si>
    <t>https://podminky.urs.cz/item/CS_URS_2024_01/724125810</t>
  </si>
  <si>
    <t>"demontáž vystrojení ČSOV"2</t>
  </si>
  <si>
    <t>468061122</t>
  </si>
  <si>
    <t>Bourání pilíře pro rozvod nn ze zdiva cihelného včetně úpravy terénu skříně výšky přes 60 do 105 cm, šířky přes 90 do 150 cm</t>
  </si>
  <si>
    <t>1454259360</t>
  </si>
  <si>
    <t>https://podminky.urs.cz/item/CS_URS_2024_01/468061122</t>
  </si>
  <si>
    <t>"rušení stávajícího pilíře elektra"1</t>
  </si>
  <si>
    <t>218112705</t>
  </si>
  <si>
    <t>Demontáž odpínačů bez odpojení vodičů nn do 500 V třípólových s pojistkami ruční pohon do 160 A</t>
  </si>
  <si>
    <t>-424599065</t>
  </si>
  <si>
    <t>https://podminky.urs.cz/item/CS_URS_2024_01/218112705</t>
  </si>
  <si>
    <t>"odpojení stávajícího pilíře elektra"1</t>
  </si>
  <si>
    <t>228550971</t>
  </si>
  <si>
    <t>Odstranění kabelu z kabelového roštu včetně demontáže konektoru ze sloupu, svinutí kabelu do kotouče nebo na buben a naložení na dopravní prostředek do 60 žil, délky do 5 m</t>
  </si>
  <si>
    <t>-394412162</t>
  </si>
  <si>
    <t>https://podminky.urs.cz/item/CS_URS_2024_01/228550971</t>
  </si>
  <si>
    <t>"odstranění stávajícího kabelu NN mezi pojistkovým pilířem a rušeným pilířem"1</t>
  </si>
  <si>
    <t>1503486981</t>
  </si>
  <si>
    <t>"předpoklad skládka do 5 km"24,078</t>
  </si>
  <si>
    <t>39337218</t>
  </si>
  <si>
    <t>"předpoklad skládka do 5 km"24,078*4</t>
  </si>
  <si>
    <t>997002611</t>
  </si>
  <si>
    <t>Nakládání suti a vybouraných hmot na dopravní prostředek pro vodorovné přemístění</t>
  </si>
  <si>
    <t>-294447567</t>
  </si>
  <si>
    <t>https://podminky.urs.cz/item/CS_URS_2024_01/997002611</t>
  </si>
  <si>
    <t>"betonové potrubí"2,112+6,58</t>
  </si>
  <si>
    <t>"kameninové potrubí"1,364</t>
  </si>
  <si>
    <t>"plastové potrubí"0,551+0,576+0,135</t>
  </si>
  <si>
    <t>"šachty"5,4+1,62</t>
  </si>
  <si>
    <t>"ČSOV"2,649</t>
  </si>
  <si>
    <t>"poklopy"0,35</t>
  </si>
  <si>
    <t>"vystrojení ČSOV"0,092+0,15</t>
  </si>
  <si>
    <t>"cihelný pilíř"2,5</t>
  </si>
  <si>
    <t>-717520613</t>
  </si>
  <si>
    <t>469973113</t>
  </si>
  <si>
    <t>Poplatek za uložení stavebního odpadu (skládkovné) na skládce cihelného zatříděného do Katalogu odpadů pod kódem 17 01 02</t>
  </si>
  <si>
    <t>-1576575102</t>
  </si>
  <si>
    <t>https://podminky.urs.cz/item/CS_URS_2024_01/469973113</t>
  </si>
  <si>
    <t>469973115</t>
  </si>
  <si>
    <t>Poplatek za uložení stavebního odpadu (skládkovné) na skládce z plastických hmot zatříděného do Katalogu odpadů pod kódem 17 02 03</t>
  </si>
  <si>
    <t>414875705</t>
  </si>
  <si>
    <t>https://podminky.urs.cz/item/CS_URS_2024_01/469973115</t>
  </si>
  <si>
    <t>469973115_R</t>
  </si>
  <si>
    <t>Poplatek za uložení na skládce (skládkovné) stavebního odpadu z kovů</t>
  </si>
  <si>
    <t>-1019906576</t>
  </si>
  <si>
    <t>"armatury"0,092</t>
  </si>
  <si>
    <t>469973116_R</t>
  </si>
  <si>
    <t>Poplatek za uložení na skládce (skládkovné) elektroodpadu</t>
  </si>
  <si>
    <t>639635471</t>
  </si>
  <si>
    <t>"čerpací jednotka"0,15</t>
  </si>
  <si>
    <t>998274101</t>
  </si>
  <si>
    <t>Přesun hmot pro trubní vedení hloubené z trub betonových nebo železobetonových pro vodovody nebo kanalizace v otevřeném výkopu dopravní vzdálenost do 15 m</t>
  </si>
  <si>
    <t>-1404840485</t>
  </si>
  <si>
    <t>https://podminky.urs.cz/item/CS_URS_2024_01/998274101</t>
  </si>
  <si>
    <t>IO 01 - Trubní vedení</t>
  </si>
  <si>
    <t>Soupis:</t>
  </si>
  <si>
    <t>01 - Páteřní stoka</t>
  </si>
  <si>
    <t xml:space="preserve">    8.1 - Potrubí</t>
  </si>
  <si>
    <t xml:space="preserve">    8.2 - Kanalizační šachty prefabrikované</t>
  </si>
  <si>
    <t xml:space="preserve">    8.4 - Trubní vedení - ostatní</t>
  </si>
  <si>
    <t>115101202</t>
  </si>
  <si>
    <t>Čerpání vody na dopravní výšku do 10 m s uvažovaným průměrným přítokem přes 500 do 1 000 l/min</t>
  </si>
  <si>
    <t>hod</t>
  </si>
  <si>
    <t>1891780679</t>
  </si>
  <si>
    <t>https://podminky.urs.cz/item/CS_URS_2024_01/115101202</t>
  </si>
  <si>
    <t>"čerpání deš´tových vod"50</t>
  </si>
  <si>
    <t>115101203</t>
  </si>
  <si>
    <t>Čerpání vody na dopravní výšku do 10 m s uvažovaným průměrným přítokem přes 1 000 do 2 000 l/min</t>
  </si>
  <si>
    <t>524412881</t>
  </si>
  <si>
    <t>https://podminky.urs.cz/item/CS_URS_2024_01/115101203</t>
  </si>
  <si>
    <t>"přečerpávání ze stávající odlehčovací komory do šachty Š3 Q=30 l/s H=10 m"30*24</t>
  </si>
  <si>
    <t>115101302</t>
  </si>
  <si>
    <t>Pohotovost záložní čerpací soupravy pro dopravní výšku do 10 m s uvažovaným průměrným přítokem přes 500 do 1 000 l/min</t>
  </si>
  <si>
    <t>den</t>
  </si>
  <si>
    <t>-203790707</t>
  </si>
  <si>
    <t>https://podminky.urs.cz/item/CS_URS_2024_01/115101302</t>
  </si>
  <si>
    <t>"pohotovost čerpací stanice po dobu realizace"100</t>
  </si>
  <si>
    <t>115101303</t>
  </si>
  <si>
    <t>Pohotovost záložní čerpací soupravy pro dopravní výšku do 10 m s uvažovaným průměrným přítokem přes 1 000 do 2 000 l/min</t>
  </si>
  <si>
    <t>1958449015</t>
  </si>
  <si>
    <t>https://podminky.urs.cz/item/CS_URS_2024_01/115101303</t>
  </si>
  <si>
    <t>"přečerpávání ze stávající odlehčovací komory do šachty Š3 Q=30 l/s H=10 m"30</t>
  </si>
  <si>
    <t>774260126</t>
  </si>
  <si>
    <t>"zajištění stávajícího kabelu na šířku rýhy"4*2,5</t>
  </si>
  <si>
    <t>-908936648</t>
  </si>
  <si>
    <t>"křížení"(10)*(0,5+0,5)*(0,5+1,0)</t>
  </si>
  <si>
    <t>131151203</t>
  </si>
  <si>
    <t>Hloubení zapažených jam a zářezů strojně s urovnáním dna do předepsaného profilu a spádu v hornině třídy těžitelnosti I skupiny 1 a 2 přes 50 do 100 m3</t>
  </si>
  <si>
    <t>1170792402</t>
  </si>
  <si>
    <t>https://podminky.urs.cz/item/CS_URS_2024_01/131151203</t>
  </si>
  <si>
    <t>"DN 1000 mimo komunikaci nebo chodník"4,5*2,5*(2,3-0,35)</t>
  </si>
  <si>
    <t>"DN 300 mimo komunikaci nebo chodník"7,6*1,3*(3,5-0,35)</t>
  </si>
  <si>
    <t>"DN 1000 v komunikaci nebo chodníku"14,9*2,5*(2,3-0,47)</t>
  </si>
  <si>
    <t>"DN 800 v komunikaci nebo chodníku"5,4*2,0*(2,2-0,44)</t>
  </si>
  <si>
    <t>"DN 400 v komunikaci nebo chodníku"7*1,5*(2,2-0,44)</t>
  </si>
  <si>
    <t>"rozšíření pro šachty"(3*3*2,8)*4</t>
  </si>
  <si>
    <t>"procentuální zastoupenost třídy težitelnosti"259,516*0,3</t>
  </si>
  <si>
    <t>131251203</t>
  </si>
  <si>
    <t>Hloubení zapažených jam a zářezů strojně s urovnáním dna do předepsaného profilu a spádu v hornině třídy těžitelnosti I skupiny 3 přes 50 do 100 m3</t>
  </si>
  <si>
    <t>713870474</t>
  </si>
  <si>
    <t>https://podminky.urs.cz/item/CS_URS_2024_01/131251203</t>
  </si>
  <si>
    <t>"procentuální zastoupenost třídy težitelnosti"259,516*0,2</t>
  </si>
  <si>
    <t>131351203</t>
  </si>
  <si>
    <t>Hloubení zapažených jam a zářezů strojně s urovnáním dna do předepsaného profilu a spádu v hornině třídy těžitelnosti II skupiny 4 přes 50 do 100 m3</t>
  </si>
  <si>
    <t>-645804868</t>
  </si>
  <si>
    <t>https://podminky.urs.cz/item/CS_URS_2024_01/131351203</t>
  </si>
  <si>
    <t>131451203</t>
  </si>
  <si>
    <t>Hloubení zapažených jam a zářezů strojně s urovnáním dna do předepsaného profilu a spádu v hornině třídy těžitelnosti II skupiny 5 přes 50 do 100 m3</t>
  </si>
  <si>
    <t>-1103852085</t>
  </si>
  <si>
    <t>https://podminky.urs.cz/item/CS_URS_2024_01/131451203</t>
  </si>
  <si>
    <t>1378842257</t>
  </si>
  <si>
    <t>"DN 1000 mimo komunikaci nebo chodník"(4,5*(2,3-0,35))*2</t>
  </si>
  <si>
    <t>"DN 300 mimo komunikaci nebo chodník"(7,6*(3,5-0,35))*2</t>
  </si>
  <si>
    <t>"DN 1000 v komunikaci nebo chodníku"(14,9*(2,3-0,47))*2</t>
  </si>
  <si>
    <t>"DN 800 v komunikaci nebo chodníku"(5,4*(2,2-0,44))*2</t>
  </si>
  <si>
    <t>"DN 400 v komunikaci nebo chodníku"(7*(2,2-0,44))*2</t>
  </si>
  <si>
    <t>1827462409</t>
  </si>
  <si>
    <t>-934500393</t>
  </si>
  <si>
    <t>"výkopek celkem"77,855+51,903</t>
  </si>
  <si>
    <t>"použito ke zpětnému zásypu"-14,669</t>
  </si>
  <si>
    <t>"odvoz na skládku"115,089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</si>
  <si>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</si>
  <si>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</si>
  <si>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-2050456257</t>
  </si>
  <si>
    <t>https://podminky.urs.cz/item/CS_URS_2024_01/162651132</t>
  </si>
  <si>
    <t>167151101</t>
  </si>
  <si>
    <t>Nakládání, skládání a překládání neulehlého výkopku nebo sypaniny strojně nakládání, množství do 100 m3, z horniny třídy těžitelnosti I, skupiny 1 až 3</t>
  </si>
  <si>
    <t>1564584887</t>
  </si>
  <si>
    <t>https://podminky.urs.cz/item/CS_URS_2024_01/167151101</t>
  </si>
  <si>
    <t>"ke zpětnému zásypu"14,669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</si>
  <si>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</si>
  <si>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</si>
  <si>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-15034930</t>
  </si>
  <si>
    <t>https://podminky.urs.cz/item/CS_URS_2024_01/162351103</t>
  </si>
  <si>
    <t>"ke zpětnému zásypu - na ZS"14,669</t>
  </si>
  <si>
    <t>"ke zpětnému zásypu - k rýze"14,669</t>
  </si>
  <si>
    <t>996486271</t>
  </si>
  <si>
    <t>"zemina na skládku"115,089+129,758</t>
  </si>
  <si>
    <t>"přepočet na tuny"244,847*1,9</t>
  </si>
  <si>
    <t>-1517105560</t>
  </si>
  <si>
    <t>-749265146</t>
  </si>
  <si>
    <t>"DN 1000 mimo komunikaci nebo chodník"4,5*2,5*(2,3-0,35-0,15-1-0,3)</t>
  </si>
  <si>
    <t>"DN 300 mimo komunikaci nebo chodník"7,6*1,3*(3,5-0,35-0,15-0,3-0,3)</t>
  </si>
  <si>
    <t>"DN 1000 v komunikaci nebo chodníku"14,9*2,5*(2,3-0,47-0,15-1-0,3)</t>
  </si>
  <si>
    <t>"DN 800 v komunikaci nebo chodníku"5,4*2,0*(2,2-0,44-0,15-0,8-0,3)</t>
  </si>
  <si>
    <t>"DN 400 v komunikaci nebo chodníku"7*1,5*(2,2-0,44-0,15-0,4-0,3)</t>
  </si>
  <si>
    <t>"rozšíření pro šachty"(3*3*(2,8-0,15))*4</t>
  </si>
  <si>
    <t>"odečet objemu šachet"-((3,14*1,45*1,45/4)*(2,8-0,15))*4</t>
  </si>
  <si>
    <t>-1616666402</t>
  </si>
  <si>
    <t>"zásyp v komunikaci a chodníku bude prováděn nakupovaným materiálem 0/32"14,155+5,508+9,555+(95,4-17,495)</t>
  </si>
  <si>
    <t>"zásyp mimo komunikace a chodníky bude prováděn nakupovaným materiálem 0/32 a výkopkem v poměru 50/50"(5,625+23,712)*0,5</t>
  </si>
  <si>
    <t>"přepočet na tuny"121,792*2,05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</si>
  <si>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</si>
  <si>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</si>
  <si>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1898697377</t>
  </si>
  <si>
    <t>https://podminky.urs.cz/item/CS_URS_2024_01/175151101</t>
  </si>
  <si>
    <t>"DN 1000 mimo komunikaci nebo chodník"4,5*2,5*(0,8+0,3)</t>
  </si>
  <si>
    <t>"DN 300 mimo komunikaci nebo chodník"7,6*1,3*(0,3+0,3)</t>
  </si>
  <si>
    <t>"DN 1000 v komunikaci nebo chodníku"14,9*2,5*(0,8+0,3)</t>
  </si>
  <si>
    <t>"DN 800 v komunikaci nebo chodníku"5,4*2,0*(0,8+0,3)</t>
  </si>
  <si>
    <t>"DN 400 v komunikaci nebo chodníku"7*1,5*(0,4+0,3)</t>
  </si>
  <si>
    <t>"odečet objemu potrubí DN 1000"-(3,14*1,3*1,3/4*19,4)</t>
  </si>
  <si>
    <t>"odečet objemu potrubí DN 800"-(3,14*0,8*0,8/4*5,4)</t>
  </si>
  <si>
    <t>"odečet objemu potrubí DN 400"-(3,14*0,4*0,4/4*9)</t>
  </si>
  <si>
    <t>"odečet objemu potrubí DN 300"-(3,14*0,3*0,3/4*7,6)</t>
  </si>
  <si>
    <t>58341341</t>
  </si>
  <si>
    <t>kamenivo drcené drobné frakce 0/4</t>
  </si>
  <si>
    <t>59648779</t>
  </si>
  <si>
    <t>"obsypání"48,391</t>
  </si>
  <si>
    <t>"přepočet na tuny"48,391*2,05</t>
  </si>
  <si>
    <t>212750104</t>
  </si>
  <si>
    <t>Trativody z drenážních a melioračních trubek pro budovy se zřízením štěrkového lože pod trubky a s jejich obsypem v otevřeném výkopu trubka tyčová PVC-U plocha pro vtékání vody min. 80 cm2/m SN 4 celoperforovaná 360° DN 200</t>
  </si>
  <si>
    <t>-364943675</t>
  </si>
  <si>
    <t>https://podminky.urs.cz/item/CS_URS_2024_01/212750104</t>
  </si>
  <si>
    <t>"DN 1000 mimo komunikaci nebo chodník"4,5</t>
  </si>
  <si>
    <t>"DN 300 mimo komunikaci nebo chodník"7,6</t>
  </si>
  <si>
    <t>"DN 1000 v komunikaci nebo chodníku"14,9</t>
  </si>
  <si>
    <t>"DN 800 v komunikaci nebo chodníku"5,4</t>
  </si>
  <si>
    <t>"DN 400 v komunikaci nebo chodníku"7</t>
  </si>
  <si>
    <t>452312131</t>
  </si>
  <si>
    <t>Podkladní a zajišťovací konstrukce z betonu prostého v otevřeném výkopu bez zvýšených nároků na prostředí sedlové lože pod potrubí z betonu tř. C 12/15</t>
  </si>
  <si>
    <t>161856055</t>
  </si>
  <si>
    <t>https://podminky.urs.cz/item/CS_URS_2024_01/452312131</t>
  </si>
  <si>
    <t>"DN 1000 mimo komunikaci nebo chodník"4,5*2,5*0,2</t>
  </si>
  <si>
    <t>"DN 1000 v komunikaci nebo chodníku"14,9*2,5*0,2</t>
  </si>
  <si>
    <t>452311131</t>
  </si>
  <si>
    <t>Podkladní a zajišťovací konstrukce z betonu prostého v otevřeném výkopu bez zvýšených nároků na prostředí desky pod potrubí, stoky a drobné objekty z betonu tř. C 12/15</t>
  </si>
  <si>
    <t>304773739</t>
  </si>
  <si>
    <t>https://podminky.urs.cz/item/CS_URS_2024_01/452311131</t>
  </si>
  <si>
    <t>"DN 1000 mimo komunikaci nebo chodník"4,5*2,5*0,15</t>
  </si>
  <si>
    <t>"DN 1000 v komunikaci nebo chodníku"14,9*2,5*0,15</t>
  </si>
  <si>
    <t>"rozšíření pro šachty"(3*3*0,15)*4</t>
  </si>
  <si>
    <t>451572111</t>
  </si>
  <si>
    <t>Lože pod potrubí, stoky a drobné objekty v otevřeném výkopu z kameniva drobného těženého 0 až 4 mm</t>
  </si>
  <si>
    <t>1419664988</t>
  </si>
  <si>
    <t>https://podminky.urs.cz/item/CS_URS_2024_01/451572111</t>
  </si>
  <si>
    <t>"DN 300 mimo komunikaci nebo chodník"7,6*1,3*(0,15)</t>
  </si>
  <si>
    <t>"DN 800 v komunikaci nebo chodníku"5,4*2,0*(0,15)</t>
  </si>
  <si>
    <t>"DN 400 v komunikaci nebo chodníku"7*1,5*(0,15)</t>
  </si>
  <si>
    <t>8.1</t>
  </si>
  <si>
    <t>Potrubí</t>
  </si>
  <si>
    <t>871373121</t>
  </si>
  <si>
    <t>Montáž kanalizačního potrubí z tvrdého PVC-U hladkého plnostěnného tuhost SN 8 DN 315</t>
  </si>
  <si>
    <t>-2115651612</t>
  </si>
  <si>
    <t>https://podminky.urs.cz/item/CS_URS_2024_01/871373121</t>
  </si>
  <si>
    <t>28612015</t>
  </si>
  <si>
    <t>trubka kanalizační PVC plnostěnná třívrstvá DN 315x1000mm SN12</t>
  </si>
  <si>
    <t>1070052187</t>
  </si>
  <si>
    <t>"PVC DN 300"7,6</t>
  </si>
  <si>
    <t>871393121</t>
  </si>
  <si>
    <t>Montáž kanalizačního potrubí z tvrdého PVC-U hladkého plnostěnného tuhost SN 8 DN 400</t>
  </si>
  <si>
    <t>-1522763708</t>
  </si>
  <si>
    <t>https://podminky.urs.cz/item/CS_URS_2024_01/871393121</t>
  </si>
  <si>
    <t>28612020</t>
  </si>
  <si>
    <t>trubka kanalizační PVC plnostěnná třívrstvá DN 400x3000mm SN12</t>
  </si>
  <si>
    <t>-421679573</t>
  </si>
  <si>
    <t>"PVC DN 400"7,0</t>
  </si>
  <si>
    <t>"Podchycení stávajícího potrubí BET DN 400"2</t>
  </si>
  <si>
    <t>871473123</t>
  </si>
  <si>
    <t>Montáž kanalizačního potrubí z tvrdého PVC-U hladkého plnostěnného tuhost SN 12 DN 800</t>
  </si>
  <si>
    <t>674171029</t>
  </si>
  <si>
    <t>https://podminky.urs.cz/item/CS_URS_2024_01/871473123</t>
  </si>
  <si>
    <t>28612038</t>
  </si>
  <si>
    <t>trubka kanalizační PVC plnostěnná třívrstvá DN 800x6000mm SN16</t>
  </si>
  <si>
    <t>1838828235</t>
  </si>
  <si>
    <t>"PVC DN 800"5,4</t>
  </si>
  <si>
    <t>822492112</t>
  </si>
  <si>
    <t>Montáž potrubí z trub železobetonových hrdlových v otevřeném výkopu ve sklonu do 20 % s integrovaným pryžovým těsněním DN 1000</t>
  </si>
  <si>
    <t>-2142532328</t>
  </si>
  <si>
    <t>https://podminky.urs.cz/item/CS_URS_2024_01/822492112</t>
  </si>
  <si>
    <t>59222003</t>
  </si>
  <si>
    <t>trouba ŽB hrdlová DN 1000</t>
  </si>
  <si>
    <t>-789263915</t>
  </si>
  <si>
    <t>"ŽB DN 1000"19,4</t>
  </si>
  <si>
    <t>59223735</t>
  </si>
  <si>
    <t>podkladek pod trouby betonové/ŽB DN 1000-1200</t>
  </si>
  <si>
    <t>-2103809672</t>
  </si>
  <si>
    <t>"2 ks/potrubí"16</t>
  </si>
  <si>
    <t>877390310</t>
  </si>
  <si>
    <t>Montáž tvarovek na kanalizačním plastovém potrubí z PP nebo PVC-U hladkého plnostěnného kolen, víček nebo hrdlových uzávěrů DN 400</t>
  </si>
  <si>
    <t>243390851</t>
  </si>
  <si>
    <t>https://podminky.urs.cz/item/CS_URS_2024_01/877390310</t>
  </si>
  <si>
    <t>28611379</t>
  </si>
  <si>
    <t>koleno kanalizační PVC KG 400x45°</t>
  </si>
  <si>
    <t>1793256750</t>
  </si>
  <si>
    <t>8.2</t>
  </si>
  <si>
    <t>Kanalizační šachty prefabrikované</t>
  </si>
  <si>
    <t>899104112</t>
  </si>
  <si>
    <t>Osazení poklopů litinových, ocelových nebo železobetonových včetně rámů pro třídu zatížení D400, E600</t>
  </si>
  <si>
    <t>433755471</t>
  </si>
  <si>
    <t>https://podminky.urs.cz/item/CS_URS_2024_01/899104112</t>
  </si>
  <si>
    <t>55241402</t>
  </si>
  <si>
    <t>poklop šachtový s rámem DN 600 třída D400 bez odvětrání</t>
  </si>
  <si>
    <t>1081168333</t>
  </si>
  <si>
    <t>"viz skladba šachet"5</t>
  </si>
  <si>
    <t>452112122</t>
  </si>
  <si>
    <t>Osazení betonových dílců prstenců nebo rámů pod poklopy a mříže, výšky přes 100 do 200 mm</t>
  </si>
  <si>
    <t>-982648421</t>
  </si>
  <si>
    <t>https://podminky.urs.cz/item/CS_URS_2024_01/452112122</t>
  </si>
  <si>
    <t>59224188</t>
  </si>
  <si>
    <t>prstenec šachtový vyrovnávací betonový 625x120x120mm</t>
  </si>
  <si>
    <t>-1323438454</t>
  </si>
  <si>
    <t>"viz skladba šachet"2</t>
  </si>
  <si>
    <t>59224187</t>
  </si>
  <si>
    <t>prstenec šachtový vyrovnávací betonový 625x120x100mm</t>
  </si>
  <si>
    <t>-1564141113</t>
  </si>
  <si>
    <t>"viz skladba šachet"4</t>
  </si>
  <si>
    <t>452112112</t>
  </si>
  <si>
    <t>Osazení betonových dílců prstenců nebo rámů pod poklopy a mříže, výšky do 100 mm</t>
  </si>
  <si>
    <t>1831518480</t>
  </si>
  <si>
    <t>https://podminky.urs.cz/item/CS_URS_2024_01/452112112</t>
  </si>
  <si>
    <t>59224185</t>
  </si>
  <si>
    <t>prstenec šachtový vyrovnávací betonový 625x120x60mm</t>
  </si>
  <si>
    <t>1006649511</t>
  </si>
  <si>
    <t>"viz skladba šachet"1</t>
  </si>
  <si>
    <t>59224176</t>
  </si>
  <si>
    <t>prstenec šachtový vyrovnávací betonový 625x120x80mm</t>
  </si>
  <si>
    <t>-980670208</t>
  </si>
  <si>
    <t>"viz skladba šachet"3</t>
  </si>
  <si>
    <t>894414211</t>
  </si>
  <si>
    <t>Osazení betonových nebo železobetonových dílců pro šachty desek zákrytových</t>
  </si>
  <si>
    <t>570416220</t>
  </si>
  <si>
    <t>https://podminky.urs.cz/item/CS_URS_2024_01/894414211</t>
  </si>
  <si>
    <t>59224315</t>
  </si>
  <si>
    <t>deska betonová zákrytová pro kruhové šachty 100/62,5x16,5cm</t>
  </si>
  <si>
    <t>-514265520</t>
  </si>
  <si>
    <t>59224422</t>
  </si>
  <si>
    <t>deska betonová zákrytová šachty DN 1200 kanalizační 147/62,5x16,5cm</t>
  </si>
  <si>
    <t>-372282254</t>
  </si>
  <si>
    <t>59224434</t>
  </si>
  <si>
    <t>deska betonová zákrytová šachty DN 1500 kanalizační 180/62,5x16,5cm</t>
  </si>
  <si>
    <t>-632459070</t>
  </si>
  <si>
    <t>894411311</t>
  </si>
  <si>
    <t>Osazení betonových nebo železobetonových dílců pro šachty skruží rovných</t>
  </si>
  <si>
    <t>-271868089</t>
  </si>
  <si>
    <t>https://podminky.urs.cz/item/CS_URS_2024_01/894411311</t>
  </si>
  <si>
    <t>59224424</t>
  </si>
  <si>
    <t>skruž betonové šachty DN 1200 kanalizační 120x50x13,5cm stupadla poplastovaná</t>
  </si>
  <si>
    <t>-1723271189</t>
  </si>
  <si>
    <t>59224426</t>
  </si>
  <si>
    <t>skruž betonové šachty DN 1200 kanalizační 120x108x13,5cm stupadla poplastovaná</t>
  </si>
  <si>
    <t>2077889121</t>
  </si>
  <si>
    <t>894414111</t>
  </si>
  <si>
    <t>Osazení betonových nebo železobetonových dílců pro šachty skruží základových (dno)</t>
  </si>
  <si>
    <t>-1806228315</t>
  </si>
  <si>
    <t>https://podminky.urs.cz/item/CS_URS_2024_01/894414111</t>
  </si>
  <si>
    <t>59224358</t>
  </si>
  <si>
    <t>dno betonové šachty kanalizační jednolité 150x139x100cm</t>
  </si>
  <si>
    <t>988585890</t>
  </si>
  <si>
    <t>59224348</t>
  </si>
  <si>
    <t>těsnění elastomerové pro spojení šachetních dílů DN 1000</t>
  </si>
  <si>
    <t>-2027178712</t>
  </si>
  <si>
    <t>59224341</t>
  </si>
  <si>
    <t>těsnění elastomerové pro spojení šachetních dílů DN 1200</t>
  </si>
  <si>
    <t>1012474640</t>
  </si>
  <si>
    <t>"viz skladba šachet"6</t>
  </si>
  <si>
    <t>59224342</t>
  </si>
  <si>
    <t>těsnění elastomerové pro spojení šachetních dílů DN 1500</t>
  </si>
  <si>
    <t>1630083690</t>
  </si>
  <si>
    <t>8.4</t>
  </si>
  <si>
    <t>Trubní vedení - ostatní</t>
  </si>
  <si>
    <t>359901211</t>
  </si>
  <si>
    <t>Monitoring stok (kamerový systém) jakékoli výšky nová kanalizace</t>
  </si>
  <si>
    <t>1265204253</t>
  </si>
  <si>
    <t>https://podminky.urs.cz/item/CS_URS_2024_01/359901211</t>
  </si>
  <si>
    <t>899722112</t>
  </si>
  <si>
    <t>Krytí potrubí z plastů výstražnou fólií z PVC šířky přes 20 do 25 cm</t>
  </si>
  <si>
    <t>263722141</t>
  </si>
  <si>
    <t>https://podminky.urs.cz/item/CS_URS_2024_01/899722112</t>
  </si>
  <si>
    <t>892372121</t>
  </si>
  <si>
    <t>Tlakové zkoušky vzduchem těsnícími vaky ucpávkovými DN 300</t>
  </si>
  <si>
    <t>úsek</t>
  </si>
  <si>
    <t>1627586455</t>
  </si>
  <si>
    <t>https://podminky.urs.cz/item/CS_URS_2024_01/892372121</t>
  </si>
  <si>
    <t>892392121</t>
  </si>
  <si>
    <t>Tlakové zkoušky vzduchem těsnícími vaky ucpávkovými DN 400</t>
  </si>
  <si>
    <t>-1015734382</t>
  </si>
  <si>
    <t>https://podminky.urs.cz/item/CS_URS_2024_01/892392121</t>
  </si>
  <si>
    <t>892472121</t>
  </si>
  <si>
    <t>Tlakové zkoušky vzduchem těsnícími vaky ucpávkovými DN 800</t>
  </si>
  <si>
    <t>430461890</t>
  </si>
  <si>
    <t>https://podminky.urs.cz/item/CS_URS_2024_01/892472121</t>
  </si>
  <si>
    <t>892492121</t>
  </si>
  <si>
    <t>Tlakové zkoušky vzduchem těsnícími vaky ucpávkovými DN 1000</t>
  </si>
  <si>
    <t>505260980</t>
  </si>
  <si>
    <t>https://podminky.urs.cz/item/CS_URS_2024_01/892492121</t>
  </si>
  <si>
    <t>-58990589</t>
  </si>
  <si>
    <t>998274124</t>
  </si>
  <si>
    <t>Přesun hmot pro trubní vedení hloubené z trub betonových nebo železobetonových Příplatek k cenám za zvětšený přesun přes vymezenou dopravní vzdálenost do 500 m</t>
  </si>
  <si>
    <t>1082877370</t>
  </si>
  <si>
    <t>https://podminky.urs.cz/item/CS_URS_2024_01/998274124</t>
  </si>
  <si>
    <t>02 - Vypouštění nádrže na ČSOV</t>
  </si>
  <si>
    <t>1902415110</t>
  </si>
  <si>
    <t>563669888</t>
  </si>
  <si>
    <t xml:space="preserve">"přečerpávání ze stávající šachty spl. kan. ul  Císaře Zikmunda do stáv OK Q=30 l/s H=10 m"60*24</t>
  </si>
  <si>
    <t>766267427</t>
  </si>
  <si>
    <t>1131885714</t>
  </si>
  <si>
    <t xml:space="preserve">"přečerpávání ze stávající šachty spl. kan. ul  Císaře Zikmunda do stáv OK Q=30 l/s H=10 m"60</t>
  </si>
  <si>
    <t>1833858275</t>
  </si>
  <si>
    <t>"zajištění stávajícího kabelu na šířku rýhy"2*1,3</t>
  </si>
  <si>
    <t>-155381581</t>
  </si>
  <si>
    <t>"křížení"(2,6)*(0,5+0,5)*(0,5+1,0)</t>
  </si>
  <si>
    <t>-445950759</t>
  </si>
  <si>
    <t>"DN 300 mimo komunikaci nebo chodník"(33-4,9+6)*1,3*(3,5-0,47)</t>
  </si>
  <si>
    <t>"DN 300 v komunikaci nebo chodníku"4,9*1,3*(2,8-0,47)</t>
  </si>
  <si>
    <t>"rozšíření pro šachty"(3*3*3,5)*3</t>
  </si>
  <si>
    <t>"procentuální zastoupenost třídy težitelnosti"243,662*0,3</t>
  </si>
  <si>
    <t>132254202</t>
  </si>
  <si>
    <t>Hloubení zapažených rýh šířky přes 800 do 2 000 mm strojně s urovnáním dna do předepsaného profilu a spádu v hornině třídy těžitelnosti I skupiny 3 přes 20 do 50 m3</t>
  </si>
  <si>
    <t>-1159823016</t>
  </si>
  <si>
    <t>https://podminky.urs.cz/item/CS_URS_2024_01/132254202</t>
  </si>
  <si>
    <t>"procentuální zastoupenost třídy težitelnosti"243,662*0,2</t>
  </si>
  <si>
    <t>132354203</t>
  </si>
  <si>
    <t>Hloubení zapažených rýh šířky přes 800 do 2 000 mm strojně s urovnáním dna do předepsaného profilu a spádu v hornině třídy těžitelnosti II skupiny 4 přes 50 do 100 m3</t>
  </si>
  <si>
    <t>381101850</t>
  </si>
  <si>
    <t>https://podminky.urs.cz/item/CS_URS_2024_01/132354203</t>
  </si>
  <si>
    <t>132454202</t>
  </si>
  <si>
    <t>Hloubení zapažených rýh šířky přes 800 do 2 000 mm strojně s urovnáním dna do předepsaného profilu a spádu v hornině třídy těžitelnosti II skupiny 5 přes 20 do 50 m3</t>
  </si>
  <si>
    <t>744445412</t>
  </si>
  <si>
    <t>https://podminky.urs.cz/item/CS_URS_2024_01/132454202</t>
  </si>
  <si>
    <t>-890080489</t>
  </si>
  <si>
    <t>"DN 300 mimo komunikaci nebo chodník"((33-4,9+6)*(3,5-0,47))*2</t>
  </si>
  <si>
    <t>"DN 300 v komunikaci nebo chodníku"(4,9*(2,8-0,47))*2</t>
  </si>
  <si>
    <t>1968992096</t>
  </si>
  <si>
    <t>-827660622</t>
  </si>
  <si>
    <t>"výkopek celkem"73,099+48,732</t>
  </si>
  <si>
    <t>"použito ke zpětnému zásypu"-50,536</t>
  </si>
  <si>
    <t>"odvoz na skládku"71,295</t>
  </si>
  <si>
    <t>1184452284</t>
  </si>
  <si>
    <t>-1534866970</t>
  </si>
  <si>
    <t>"ke zpětnému zásypu"50,536</t>
  </si>
  <si>
    <t>40902327</t>
  </si>
  <si>
    <t>"ke zpětnému zásypu - na ZS"50,536</t>
  </si>
  <si>
    <t>"ke zpětnému zásypu - k rýze"50,536</t>
  </si>
  <si>
    <t>-2011412361</t>
  </si>
  <si>
    <t>"zemina na skládku"71,295+121,831</t>
  </si>
  <si>
    <t>"přepočet na tuny"193,126*1,9</t>
  </si>
  <si>
    <t>725862936</t>
  </si>
  <si>
    <t>-481249081</t>
  </si>
  <si>
    <t>"DN 300 mimo komunikaci nebo chodník"(33-4,9+6)*1,3*(3,5-0,47-0,15-0,3-0,3)</t>
  </si>
  <si>
    <t>"DN 300 v komunikaci nebo chodníku"4,9*1,3*(2,8-0,47-0,15-0,3-0,3)</t>
  </si>
  <si>
    <t>"rozšíření pro šachty"(3*3*(3,5-0,15))*3</t>
  </si>
  <si>
    <t>"odečet objemu šachet"-(3,14*1,24*1,24/4)*(3,5-0,15)*3</t>
  </si>
  <si>
    <t>318733726</t>
  </si>
  <si>
    <t>"zásyp v komunikaci a chodníku bude prováděn nakupovaným materiálem 0/32"10,065+(90,45-12,131)</t>
  </si>
  <si>
    <t>"zásyp mimo komunikace a chodníky bude prováděn nakupovaným materiálem 0/32 a výkopkem v poměru 50/50"(101,072)*0,5</t>
  </si>
  <si>
    <t>"přepočet na tuny"138,92*2,05</t>
  </si>
  <si>
    <t>-855627431</t>
  </si>
  <si>
    <t>"DN 300 mimo komunikaci nebo chodník"(33-4,9+6)*1,3*(0,3+0,3)</t>
  </si>
  <si>
    <t>"DN 300 v komunikaci nebo chodníku"4,9*1,3*(0,3+0,3)</t>
  </si>
  <si>
    <t>"odečet objemu potrubí DN 300"-(3,14*0,3*0,3/4*39)</t>
  </si>
  <si>
    <t>"obsyp vypouštěcí potrubí UN PVC DN 200"2,6*1*(0,15+0,3)</t>
  </si>
  <si>
    <t>-1326491663</t>
  </si>
  <si>
    <t>"obsypání"28,835</t>
  </si>
  <si>
    <t>"přepočet na tuny"28,835*2,05</t>
  </si>
  <si>
    <t>446245472</t>
  </si>
  <si>
    <t>"DN 300 mimo komunikaci nebo chodník"(33-4,9+6)</t>
  </si>
  <si>
    <t>"DN 300 v komunikaci nebo chodníku"4,9</t>
  </si>
  <si>
    <t>-852083847</t>
  </si>
  <si>
    <t>"DN 300 mimo komunikaci nebo chodník"(33-4,9+6)*1,3*(0,15)</t>
  </si>
  <si>
    <t>"DN 300 v komunikaci nebo chodníku"4,9*1,3*(0,15)</t>
  </si>
  <si>
    <t>-2135767747</t>
  </si>
  <si>
    <t>"rozšíření pro šachty"(3*3*0,15)*3</t>
  </si>
  <si>
    <t>-208677369</t>
  </si>
  <si>
    <t>"PVC DN 300"33+6</t>
  </si>
  <si>
    <t>618325293</t>
  </si>
  <si>
    <t>877370310</t>
  </si>
  <si>
    <t>Montáž tvarovek na kanalizačním plastovém potrubí z PP nebo PVC-U hladkého plnostěnného kolen, víček nebo hrdlových uzávěrů DN 300</t>
  </si>
  <si>
    <t>311136729</t>
  </si>
  <si>
    <t>https://podminky.urs.cz/item/CS_URS_2024_01/877370310</t>
  </si>
  <si>
    <t>28611728</t>
  </si>
  <si>
    <t>víčko kanalizace plastové KG DN 315</t>
  </si>
  <si>
    <t>1566345883</t>
  </si>
  <si>
    <t>"zaslepení PVC DN 300 - stavební příprava"1</t>
  </si>
  <si>
    <t>871353121</t>
  </si>
  <si>
    <t>Montáž kanalizačního potrubí z tvrdého PVC-U hladkého plnostěnného tuhost SN 8 DN 200</t>
  </si>
  <si>
    <t>1089246274</t>
  </si>
  <si>
    <t>https://podminky.urs.cz/item/CS_URS_2024_01/871353121</t>
  </si>
  <si>
    <t>28612008</t>
  </si>
  <si>
    <t>trubka kanalizační PVC plnostěnná třívrstvá DN 200x3000mm SN12</t>
  </si>
  <si>
    <t>1846151750</t>
  </si>
  <si>
    <t>"vypouštěcí potrubí UN PVC DN 200"2*1,3</t>
  </si>
  <si>
    <t>877370320</t>
  </si>
  <si>
    <t>Montáž tvarovek na kanalizačním plastovém potrubí z PP nebo PVC-U hladkého plnostěnného odboček DN 300</t>
  </si>
  <si>
    <t>-795238173</t>
  </si>
  <si>
    <t>https://podminky.urs.cz/item/CS_URS_2024_01/877370320</t>
  </si>
  <si>
    <t>28617215</t>
  </si>
  <si>
    <t>odbočka kanalizační PP třívrstvá SN16 45° DN 300/200</t>
  </si>
  <si>
    <t>758718164</t>
  </si>
  <si>
    <t>"vypouštěcí potrubí UN PVC DN 200"2</t>
  </si>
  <si>
    <t>877350310</t>
  </si>
  <si>
    <t>Montáž tvarovek na kanalizačním plastovém potrubí z PP nebo PVC-U hladkého plnostěnného kolen, víček nebo hrdlových uzávěrů DN 200</t>
  </si>
  <si>
    <t>83617056</t>
  </si>
  <si>
    <t>https://podminky.urs.cz/item/CS_URS_2024_01/877350310</t>
  </si>
  <si>
    <t>28617183</t>
  </si>
  <si>
    <t>koleno kanalizační PP třívrstvé SN16 DN 200x45°</t>
  </si>
  <si>
    <t>125726424</t>
  </si>
  <si>
    <t>571177101</t>
  </si>
  <si>
    <t>1960110278</t>
  </si>
  <si>
    <t>947754241</t>
  </si>
  <si>
    <t>-284177236</t>
  </si>
  <si>
    <t>-419287803</t>
  </si>
  <si>
    <t>-44417716</t>
  </si>
  <si>
    <t>-588520853</t>
  </si>
  <si>
    <t>-259185735</t>
  </si>
  <si>
    <t>410923603</t>
  </si>
  <si>
    <t>894412411</t>
  </si>
  <si>
    <t>Osazení betonových nebo železobetonových dílců pro šachty skruží přechodových</t>
  </si>
  <si>
    <t>764661778</t>
  </si>
  <si>
    <t>https://podminky.urs.cz/item/CS_URS_2024_01/894412411</t>
  </si>
  <si>
    <t>59224312</t>
  </si>
  <si>
    <t>konus betonové šachty DN 1000 kanalizační 100x62,5x58cm tl stěny 12 stupadla poplastovaná</t>
  </si>
  <si>
    <t>-1966119629</t>
  </si>
  <si>
    <t>-160710329</t>
  </si>
  <si>
    <t>59224070</t>
  </si>
  <si>
    <t>skruž betonová DN 1000x1000 100x100x12cm</t>
  </si>
  <si>
    <t>-2067862950</t>
  </si>
  <si>
    <t>59224068</t>
  </si>
  <si>
    <t>skruž betonová DN 1000x500 100x50x12cm</t>
  </si>
  <si>
    <t>1943940284</t>
  </si>
  <si>
    <t>780967619</t>
  </si>
  <si>
    <t>59224356</t>
  </si>
  <si>
    <t>dno betonové šachty kanalizační jednolité 100x98x60cm</t>
  </si>
  <si>
    <t>-771745143</t>
  </si>
  <si>
    <t>1852171586</t>
  </si>
  <si>
    <t>"viz skladba šachet"7</t>
  </si>
  <si>
    <t>-1284194664</t>
  </si>
  <si>
    <t>"PVC DN 200"2*1,3</t>
  </si>
  <si>
    <t>1219086952</t>
  </si>
  <si>
    <t>"PVC DN 300"4</t>
  </si>
  <si>
    <t>1348182372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</si>
  <si>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</si>
  <si>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</si>
  <si>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1732153445</t>
  </si>
  <si>
    <t>https://podminky.urs.cz/item/CS_URS_2024_01/998276101</t>
  </si>
  <si>
    <t>03 - Odtok do vodoteče</t>
  </si>
  <si>
    <t>186328994</t>
  </si>
  <si>
    <t>-460299155</t>
  </si>
  <si>
    <t>-875804277</t>
  </si>
  <si>
    <t>"zajištění stávajícího kabelu na šířku rýhy"2*2,0</t>
  </si>
  <si>
    <t>1836799151</t>
  </si>
  <si>
    <t>"křížení"(4)*(0,5+0,5)*(0,5+1,0)</t>
  </si>
  <si>
    <t>132154202</t>
  </si>
  <si>
    <t>Hloubení zapažených rýh šířky přes 800 do 2 000 mm strojně s urovnáním dna do předepsaného profilu a spádu v hornině třídy těžitelnosti I skupiny 1 a 2 přes 20 do 50 m3</t>
  </si>
  <si>
    <t>1312439553</t>
  </si>
  <si>
    <t>https://podminky.urs.cz/item/CS_URS_2024_01/132154202</t>
  </si>
  <si>
    <t>"DN 800 mimo komunikaci nebo chodník"(14,7+6,2+6-8)*2,0*(2,3-0,47)</t>
  </si>
  <si>
    <t>"DN 800 v komunikaci nebo chodníku"8,0*2,0*(2,3-0,44)</t>
  </si>
  <si>
    <t>"rozšíření pro šachty, včetně Š11"(3*3*2,3)*3</t>
  </si>
  <si>
    <t>"procentuální zastoupenost třídy težitelnosti"161,034*0,3</t>
  </si>
  <si>
    <t>819775298</t>
  </si>
  <si>
    <t>"procentuální zastoupenost třídy težitelnosti"161,034*0,2</t>
  </si>
  <si>
    <t>132354202</t>
  </si>
  <si>
    <t>Hloubení zapažených rýh šířky přes 800 do 2 000 mm strojně s urovnáním dna do předepsaného profilu a spádu v hornině třídy těžitelnosti II skupiny 4 přes 20 do 50 m3</t>
  </si>
  <si>
    <t>-2105881218</t>
  </si>
  <si>
    <t>https://podminky.urs.cz/item/CS_URS_2024_01/132354202</t>
  </si>
  <si>
    <t>1050578133</t>
  </si>
  <si>
    <t>1895489522</t>
  </si>
  <si>
    <t>"DN 800 mimo komunikaci nebo chodník"((14,7+6,2+6-8)*(2,3-0,47))*2</t>
  </si>
  <si>
    <t>"DN 800 v komunikaci nebo chodníku"(8,0*(2,3-0,44))*2</t>
  </si>
  <si>
    <t>329653218</t>
  </si>
  <si>
    <t>600799617</t>
  </si>
  <si>
    <t>"výkopek celkem"48,31+32,207</t>
  </si>
  <si>
    <t>"použito ke zpětnému zásypu"-10,962</t>
  </si>
  <si>
    <t>"odvoz na skládku"69,555</t>
  </si>
  <si>
    <t>549869360</t>
  </si>
  <si>
    <t>1305839639</t>
  </si>
  <si>
    <t>"ke zpětnému zásypu"10,962</t>
  </si>
  <si>
    <t>2025892385</t>
  </si>
  <si>
    <t>"ke zpětnému zásypu - na ZS"10,962</t>
  </si>
  <si>
    <t>"ke zpětnému zásypu - k rýze"10,962</t>
  </si>
  <si>
    <t>-1893162297</t>
  </si>
  <si>
    <t>"zemina na skládku"69,555+80,517</t>
  </si>
  <si>
    <t>"přepočet na tuny"150,072*1,9</t>
  </si>
  <si>
    <t>-618832376</t>
  </si>
  <si>
    <t>1184320603</t>
  </si>
  <si>
    <t>"DN 800 mimo komunikaci nebo chodník"(14,7+6,2+6-8)*2,0*(2,3-0,47-0,15-0,8-0,3)</t>
  </si>
  <si>
    <t>"DN 800 v komunikaci nebo chodníku"8,0*2,0*(2,3-0,44-0,15-0,8-0,3)</t>
  </si>
  <si>
    <t>"rozšíření pro šachty, včetně Š11"(3*3*(2,3-0,15))*3</t>
  </si>
  <si>
    <t>"odečet objemu šachet"-(3,14*1,8*1,8/4*2,15)*3</t>
  </si>
  <si>
    <t>-965303355</t>
  </si>
  <si>
    <t>"zásyp v komunikaci a chodníku bude prováděn nakupovaným materiálem 0/32"9,76+(58,05-16,405)</t>
  </si>
  <si>
    <t>"zásyp mimo komunikace a chodníky bude prováděn nakupovaným materiálem 0/32 a výkopkem v poměru 50/50"(21,924)*0,5</t>
  </si>
  <si>
    <t>"přepočet na tuny"62,367*2,05</t>
  </si>
  <si>
    <t>1821103920</t>
  </si>
  <si>
    <t>"DN 800 mimo komunikaci nebo chodník"(14,7+6,2+6-8)*2,0*(0,8+0,3)</t>
  </si>
  <si>
    <t>"DN 800 v komunikaci nebo chodníku"8,0*2,0*(0,8+0,3)</t>
  </si>
  <si>
    <t>"odečet objemu potrubí DN 800"-(3,14*0,8*0,8/4*26,9)</t>
  </si>
  <si>
    <t>475676196</t>
  </si>
  <si>
    <t>"obsypání"45,665</t>
  </si>
  <si>
    <t>"přepočet na tuny"45,665*2,05</t>
  </si>
  <si>
    <t>1939159976</t>
  </si>
  <si>
    <t>"DN 800 mimo komunikaci nebo chodník"(14,7+6,2+6-8)</t>
  </si>
  <si>
    <t>"DN 800 v komunikaci nebo chodníku"8,0</t>
  </si>
  <si>
    <t>-1135623364</t>
  </si>
  <si>
    <t>"DN 800 mimo komunikaci nebo chodník"(14,7+6,2+6-8)*2,0*(0,15)</t>
  </si>
  <si>
    <t>"DN 800 v komunikaci nebo chodníku"8,0*2,0*(0,15)</t>
  </si>
  <si>
    <t>2101374240</t>
  </si>
  <si>
    <t>"rozšíření pro šachty, včetně Š11"(3*3*0,15)*3</t>
  </si>
  <si>
    <t>297262100</t>
  </si>
  <si>
    <t>"odtok a nátok UN"14,7+6,2</t>
  </si>
  <si>
    <t>"stavební příprava"6</t>
  </si>
  <si>
    <t>-2109552267</t>
  </si>
  <si>
    <t>-1389483500</t>
  </si>
  <si>
    <t>421812549</t>
  </si>
  <si>
    <t>1820788557</t>
  </si>
  <si>
    <t>-980334190</t>
  </si>
  <si>
    <t>-1940873784</t>
  </si>
  <si>
    <t>-1222249051</t>
  </si>
  <si>
    <t>1551087868</t>
  </si>
  <si>
    <t>1645179822</t>
  </si>
  <si>
    <t>-1779057517</t>
  </si>
  <si>
    <t>-1534439118</t>
  </si>
  <si>
    <t>-1305230190</t>
  </si>
  <si>
    <t>1449620149</t>
  </si>
  <si>
    <t>398493754</t>
  </si>
  <si>
    <t>1637342259</t>
  </si>
  <si>
    <t>59224357</t>
  </si>
  <si>
    <t>dno betonové šachty kanalizační jednolité 120x113x80cm</t>
  </si>
  <si>
    <t>2019917660</t>
  </si>
  <si>
    <t>-1335753510</t>
  </si>
  <si>
    <t>-1503073800</t>
  </si>
  <si>
    <t>-1297345344</t>
  </si>
  <si>
    <t>-1518538646</t>
  </si>
  <si>
    <t>1040328287</t>
  </si>
  <si>
    <t>522455106</t>
  </si>
  <si>
    <t>04 - Výtlak ČS</t>
  </si>
  <si>
    <t>-248475068</t>
  </si>
  <si>
    <t>"čerpání deš´tových vod"25</t>
  </si>
  <si>
    <t>820879010</t>
  </si>
  <si>
    <t>"pohotovost čerpací stanice po dobu realizace"30</t>
  </si>
  <si>
    <t>2081017718</t>
  </si>
  <si>
    <t>"zajištění stávajícího kabelu na šířku rýhy"3*1,1</t>
  </si>
  <si>
    <t>533744338</t>
  </si>
  <si>
    <t>"zajištění stávajícího vodovodu na šířku rýhy"2*1,1</t>
  </si>
  <si>
    <t>642462186</t>
  </si>
  <si>
    <t>"zajištění stávající kanalizace na šířku rýhy"3*1,1</t>
  </si>
  <si>
    <t>119001412_R1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</si>
  <si>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</si>
  <si>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-1244946913</t>
  </si>
  <si>
    <t>"zajištění stávající kanalizace na šířku rýhy"1*1,1</t>
  </si>
  <si>
    <t>1276310203</t>
  </si>
  <si>
    <t>(3,3+2,2+3,3+1,1)*(0,5+0,5)*(0,5+1,0)</t>
  </si>
  <si>
    <t>132154201</t>
  </si>
  <si>
    <t>Hloubení zapažených rýh šířky přes 800 do 2 000 mm strojně s urovnáním dna do předepsaného profilu a spádu v hornině třídy těžitelnosti I skupiny 1 a 2 do 20 m3</t>
  </si>
  <si>
    <t>2066688883</t>
  </si>
  <si>
    <t>https://podminky.urs.cz/item/CS_URS_2024_01/132154201</t>
  </si>
  <si>
    <t>"pažený výkop"38,7*1,1*(2,7-0,44)</t>
  </si>
  <si>
    <t>"procentuální zastoupenost třídy težitelnosti"96,208*0,3</t>
  </si>
  <si>
    <t>132254201</t>
  </si>
  <si>
    <t>Hloubení zapažených rýh šířky přes 800 do 2 000 mm strojně s urovnáním dna do předepsaného profilu a spádu v hornině třídy těžitelnosti I skupiny 3 do 20 m3</t>
  </si>
  <si>
    <t>-1374942252</t>
  </si>
  <si>
    <t>https://podminky.urs.cz/item/CS_URS_2024_01/132254201</t>
  </si>
  <si>
    <t>"procentuální zastoupenost třídy težitelnosti"96,208*0,2</t>
  </si>
  <si>
    <t>132354201</t>
  </si>
  <si>
    <t>Hloubení zapažených rýh šířky přes 800 do 2 000 mm strojně s urovnáním dna do předepsaného profilu a spádu v hornině třídy těžitelnosti II skupiny 4 do 20 m3</t>
  </si>
  <si>
    <t>-1846169420</t>
  </si>
  <si>
    <t>https://podminky.urs.cz/item/CS_URS_2024_01/132354201</t>
  </si>
  <si>
    <t>132454201</t>
  </si>
  <si>
    <t>Hloubení zapažených rýh šířky přes 800 do 2 000 mm strojně s urovnáním dna do předepsaného profilu a spádu v hornině třídy těžitelnosti II skupiny 5 do 20 m3</t>
  </si>
  <si>
    <t>-1709280742</t>
  </si>
  <si>
    <t>https://podminky.urs.cz/item/CS_URS_2024_01/132454201</t>
  </si>
  <si>
    <t>1861328764</t>
  </si>
  <si>
    <t>"pažený výkop"(38,7*(2,7-0,44))*2</t>
  </si>
  <si>
    <t>-1011262749</t>
  </si>
  <si>
    <t>-345604019</t>
  </si>
  <si>
    <t>"výkopek celkem"28,862+19,242</t>
  </si>
  <si>
    <t>1116479008</t>
  </si>
  <si>
    <t>944081282</t>
  </si>
  <si>
    <t>"zemina na skládku"48,104+48,104</t>
  </si>
  <si>
    <t>"přepočet na tuny"96,208*1,9</t>
  </si>
  <si>
    <t>2140608894</t>
  </si>
  <si>
    <t>2111242063</t>
  </si>
  <si>
    <t>"pažený výkop"38,7*1,1*(2,7-0,44-0,15-0,18-0,3)</t>
  </si>
  <si>
    <t>1099201326</t>
  </si>
  <si>
    <t>"zásyp v komunikaci a chodníku bude prováděn nakupovaným materiálem 0/32"69,389</t>
  </si>
  <si>
    <t>"přepočet na tuny"69,389*2,05</t>
  </si>
  <si>
    <t>1784026432</t>
  </si>
  <si>
    <t>"pažený výkop"38,7*1,1*(0,18+0,3)</t>
  </si>
  <si>
    <t>1493219395</t>
  </si>
  <si>
    <t>"odpočet objemu potrubí"-(3,14*0,18*0,18/4*38,7)</t>
  </si>
  <si>
    <t>"přepočet na tuny"19,45*2,05</t>
  </si>
  <si>
    <t>-416864396</t>
  </si>
  <si>
    <t>"pažený výkop"38,7</t>
  </si>
  <si>
    <t>-380845502</t>
  </si>
  <si>
    <t>"pažený výkop"38,7*1,1*(0,15)</t>
  </si>
  <si>
    <t>871341211</t>
  </si>
  <si>
    <t>Montáž vodovodního potrubí z polyetylenu PE100 RC v otevřeném výkopu svařovaných elektrotvarovkou SDR 11/PN16 d 180 x 16,4 mm</t>
  </si>
  <si>
    <t>1575389595</t>
  </si>
  <si>
    <t>https://podminky.urs.cz/item/CS_URS_2024_01/871341211</t>
  </si>
  <si>
    <t>28613561</t>
  </si>
  <si>
    <t>potrubí vodovodní dvouvrstvé PE100 RC SDR11 180x16,4mm</t>
  </si>
  <si>
    <t>-1894874767</t>
  </si>
  <si>
    <t>"výtlak ČS"38,7</t>
  </si>
  <si>
    <t>877341101</t>
  </si>
  <si>
    <t>Montáž tvarovek na vodovodním plastovém potrubí z polyetylenu PE 100 elektrotvarovek SDR 11/PN16 spojek, oblouků nebo redukcí d 180</t>
  </si>
  <si>
    <t>-1827845371</t>
  </si>
  <si>
    <t>https://podminky.urs.cz/item/CS_URS_2024_01/877341101</t>
  </si>
  <si>
    <t>28615979</t>
  </si>
  <si>
    <t>elektrospojka SDR11 PE 100 PN16 D 180mm</t>
  </si>
  <si>
    <t>-119606921</t>
  </si>
  <si>
    <t>"PE potrubí"7</t>
  </si>
  <si>
    <t>877341110</t>
  </si>
  <si>
    <t>Montáž tvarovek na vodovodním plastovém potrubí z polyetylenu PE 100 elektrotvarovek SDR 11/PN16 kolen 45° d 180</t>
  </si>
  <si>
    <t>1833126956</t>
  </si>
  <si>
    <t>https://podminky.urs.cz/item/CS_URS_2024_01/877341110</t>
  </si>
  <si>
    <t>28614952</t>
  </si>
  <si>
    <t>elektrokoleno 45° PE 100 PN16 D 180mm</t>
  </si>
  <si>
    <t>-1072931252</t>
  </si>
  <si>
    <t>"PE potrubí"5</t>
  </si>
  <si>
    <t>877341118</t>
  </si>
  <si>
    <t>Montáž tvarovek na vodovodním plastovém potrubí z polyetylenu PE 100 elektrotvarovek SDR 11/PN16 záslepek d 180</t>
  </si>
  <si>
    <t>627476197</t>
  </si>
  <si>
    <t>https://podminky.urs.cz/item/CS_URS_2024_01/877341118</t>
  </si>
  <si>
    <t>28614590</t>
  </si>
  <si>
    <t>elektrozáslepka SDR11 PE 100 PN16 D 180mm KIT</t>
  </si>
  <si>
    <t>-1898903659</t>
  </si>
  <si>
    <t>"PE potrubí"1</t>
  </si>
  <si>
    <t>877341113</t>
  </si>
  <si>
    <t>Montáž tvarovek na vodovodním plastovém potrubí z polyetylenu PE 100 elektrotvarovek SDR 11/PN16 T-kusů d 180</t>
  </si>
  <si>
    <t>-1208858525</t>
  </si>
  <si>
    <t>https://podminky.urs.cz/item/CS_URS_2024_01/877341113</t>
  </si>
  <si>
    <t>28614964</t>
  </si>
  <si>
    <t>elektrotvarovka T-kus rovnoramenný PE 100 PN16 D 180mm</t>
  </si>
  <si>
    <t>-1944582707</t>
  </si>
  <si>
    <t>857311151</t>
  </si>
  <si>
    <t>Montáž litinových tvarovek na potrubí litinovém tlakovém jednoosých na potrubí z trub hrdlových v otevřeném výkopu, kanálu nebo v šachtě s přírubovým koncem vnějšího průměru DN/OD 160</t>
  </si>
  <si>
    <t>600409505</t>
  </si>
  <si>
    <t>https://podminky.urs.cz/item/CS_URS_2024_01/857311151</t>
  </si>
  <si>
    <t>31951018</t>
  </si>
  <si>
    <t>potrubní spojka jištěná proti posuvu hrdlo-hrdlo DN 150</t>
  </si>
  <si>
    <t>-1855674</t>
  </si>
  <si>
    <t>899721111</t>
  </si>
  <si>
    <t>Signalizační vodič na potrubí DN do 150 mm</t>
  </si>
  <si>
    <t>-1427914489</t>
  </si>
  <si>
    <t>https://podminky.urs.cz/item/CS_URS_2024_01/899721111</t>
  </si>
  <si>
    <t>"výtlak d160"38,7</t>
  </si>
  <si>
    <t>892241111</t>
  </si>
  <si>
    <t>Tlakové zkoušky vodou na potrubí DN do 80</t>
  </si>
  <si>
    <t>192618888</t>
  </si>
  <si>
    <t>https://podminky.urs.cz/item/CS_URS_2024_01/892241111</t>
  </si>
  <si>
    <t>892273122</t>
  </si>
  <si>
    <t>Proplach a dezinfekce vodovodního potrubí DN od 80 do 125</t>
  </si>
  <si>
    <t>87204784</t>
  </si>
  <si>
    <t>https://podminky.urs.cz/item/CS_URS_2024_01/892273122</t>
  </si>
  <si>
    <t>892372111</t>
  </si>
  <si>
    <t>Tlakové zkoušky vodou zabezpečení konců potrubí při tlakových zkouškách DN do 300</t>
  </si>
  <si>
    <t>-1804281901</t>
  </si>
  <si>
    <t>https://podminky.urs.cz/item/CS_URS_2024_01/892372111</t>
  </si>
  <si>
    <t>"výtlak ČS"2</t>
  </si>
  <si>
    <t>1466601337</t>
  </si>
  <si>
    <t>-1110653014</t>
  </si>
  <si>
    <t>998276124</t>
  </si>
  <si>
    <t>Přesun hmot pro trubní vedení hloubené z trub z plastických hmot nebo sklolaminátových Příplatek k cenám za zvětšený přesun přes vymezenou dopravní vzdálenost do 500 m</t>
  </si>
  <si>
    <t>-1884361246</t>
  </si>
  <si>
    <t>https://podminky.urs.cz/item/CS_URS_2024_01/998276124</t>
  </si>
  <si>
    <t>IO 02 - Čerpací stanice</t>
  </si>
  <si>
    <t xml:space="preserve">    1 - Zemní práce</t>
  </si>
  <si>
    <t xml:space="preserve">    8.1 - Čerpací stanice - stavební část</t>
  </si>
  <si>
    <t xml:space="preserve">    8.2 - Čerpací stanice - technologie</t>
  </si>
  <si>
    <t>Zemní práce</t>
  </si>
  <si>
    <t>115101201</t>
  </si>
  <si>
    <t>Čerpání vody na dopravní výšku do 10 m s uvažovaným průměrným přítokem do 500 l/min</t>
  </si>
  <si>
    <t>-47691795</t>
  </si>
  <si>
    <t>https://podminky.urs.cz/item/CS_URS_2024_01/115101201</t>
  </si>
  <si>
    <t>115101301</t>
  </si>
  <si>
    <t>Pohotovost záložní čerpací soupravy pro dopravní výšku do 10 m s uvažovaným průměrným přítokem do 500 l/min</t>
  </si>
  <si>
    <t>2129866042</t>
  </si>
  <si>
    <t>https://podminky.urs.cz/item/CS_URS_2024_01/115101301</t>
  </si>
  <si>
    <t>278138878</t>
  </si>
  <si>
    <t>"výkop pažený" 6,3*6,3*(5,3-0,47)</t>
  </si>
  <si>
    <t>"procentuální zastoupenost třídy težitelnosti"191,703*0,3</t>
  </si>
  <si>
    <t>131251202</t>
  </si>
  <si>
    <t>Hloubení zapažených jam a zářezů strojně s urovnáním dna do předepsaného profilu a spádu v hornině třídy těžitelnosti I skupiny 3 přes 20 do 50 m3</t>
  </si>
  <si>
    <t>1961584088</t>
  </si>
  <si>
    <t>https://podminky.urs.cz/item/CS_URS_2024_01/131251202</t>
  </si>
  <si>
    <t>"procentuální zastoupenost třídy težitelnosti"191,703*0,2</t>
  </si>
  <si>
    <t>-743609953</t>
  </si>
  <si>
    <t>131451202</t>
  </si>
  <si>
    <t>Hloubení zapažených jam a zářezů strojně s urovnáním dna do předepsaného profilu a spádu v hornině třídy těžitelnosti II skupiny 5 přes 20 do 50 m3</t>
  </si>
  <si>
    <t>-889553930</t>
  </si>
  <si>
    <t>https://podminky.urs.cz/item/CS_URS_2024_01/131451202</t>
  </si>
  <si>
    <t>151101202</t>
  </si>
  <si>
    <t>Zřízení pažení stěn výkopu bez rozepření nebo vzepření příložné, hloubky přes 4 do 8 m</t>
  </si>
  <si>
    <t>-1035454624</t>
  </si>
  <si>
    <t>https://podminky.urs.cz/item/CS_URS_2024_01/151101202</t>
  </si>
  <si>
    <t>"zajištění jámy"4*(6,3*(5,3))</t>
  </si>
  <si>
    <t>151101212</t>
  </si>
  <si>
    <t>Odstranění pažení stěn výkopu bez rozepření nebo vzepření s uložením pažin na vzdálenost do 3 m od okraje výkopu příložné, hloubky přes 4 do 8 m</t>
  </si>
  <si>
    <t>-1858891819</t>
  </si>
  <si>
    <t>https://podminky.urs.cz/item/CS_URS_2024_01/151101212</t>
  </si>
  <si>
    <t>151101402</t>
  </si>
  <si>
    <t>Zřízení vzepření zapažených stěn výkopů s potřebným přepažováním při pažení příložném, hloubky přes 4 do 8 m</t>
  </si>
  <si>
    <t>79110918</t>
  </si>
  <si>
    <t>https://podminky.urs.cz/item/CS_URS_2024_01/151101402</t>
  </si>
  <si>
    <t>151101412</t>
  </si>
  <si>
    <t>Odstranění vzepření stěn výkopů s uložením materiálu na vzdálenost do 3 m od kraje výkopu při pažení příložném, hloubky přes 4 do 8 m</t>
  </si>
  <si>
    <t>-1421236989</t>
  </si>
  <si>
    <t>https://podminky.urs.cz/item/CS_URS_2024_01/151101412</t>
  </si>
  <si>
    <t>174251101</t>
  </si>
  <si>
    <t>Zásyp sypaninou z jakékoliv horniny strojně s uložením výkopku ve vrstvách bez zhutnění jam, šachet, rýh nebo kolem objektů v těchto vykopávkách</t>
  </si>
  <si>
    <t>-1160835081</t>
  </si>
  <si>
    <t>https://podminky.urs.cz/item/CS_URS_2024_01/174251101</t>
  </si>
  <si>
    <t>"celkový výkop"191,703</t>
  </si>
  <si>
    <t>"štěrkový polštář"-3,969</t>
  </si>
  <si>
    <t>"betonová deska"-5,954</t>
  </si>
  <si>
    <t>"objem nádrže"-3,14*(3,3*3,3)/4*4,35</t>
  </si>
  <si>
    <t>-964550121</t>
  </si>
  <si>
    <t>"zásyp mimo komunikace a chodníky bude prováděn nakupovaným materiálem 0/32 a výkopkem v poměru 50/50"144,593*0,5</t>
  </si>
  <si>
    <t>"přepočet na tuny"72,297*2,05</t>
  </si>
  <si>
    <t>-439446513</t>
  </si>
  <si>
    <t>"výkopek celkem"57,511+38,341</t>
  </si>
  <si>
    <t>"použito ke zpětnému zásypu"-72,297</t>
  </si>
  <si>
    <t>"odvoz na skládku"23,555</t>
  </si>
  <si>
    <t>-381601840</t>
  </si>
  <si>
    <t>-660736082</t>
  </si>
  <si>
    <t>"ke zpětnému zásypu"72,297</t>
  </si>
  <si>
    <t>-1303781497</t>
  </si>
  <si>
    <t>"ke zpětnému zásypu - na ZS"72,297</t>
  </si>
  <si>
    <t>"ke zpětnému zásypu - k rýze"72,297</t>
  </si>
  <si>
    <t>-340050269</t>
  </si>
  <si>
    <t>"zemina na skládku"23,555+95,852</t>
  </si>
  <si>
    <t>-572991101</t>
  </si>
  <si>
    <t>"přepočet na tuny"119,407*1,9</t>
  </si>
  <si>
    <t>452321131</t>
  </si>
  <si>
    <t>Podkladní a zajišťovací konstrukce z betonu železového v otevřeném výkopu bez zvýšených nároků na prostředí desky pod potrubí, stoky a drobné objekty z betonu tř. C 12/15</t>
  </si>
  <si>
    <t>639794594</t>
  </si>
  <si>
    <t>https://podminky.urs.cz/item/CS_URS_2024_01/452321131</t>
  </si>
  <si>
    <t>"betonový podklad C12/15-X0"6,3*6,3*0,15</t>
  </si>
  <si>
    <t>31316015</t>
  </si>
  <si>
    <t>síť výztužná svařovaná DIN 488 jakost B500A 150x150mm drát D 10mm</t>
  </si>
  <si>
    <t>-972913466</t>
  </si>
  <si>
    <t>"výztuž 25% překrytí"(6,3*6,3)*1,25</t>
  </si>
  <si>
    <t>271532212</t>
  </si>
  <si>
    <t>Podsyp pod základové konstrukce se zhutněním a urovnáním povrchu z kameniva hrubého, frakce 16 - 32 mm</t>
  </si>
  <si>
    <t>1330428391</t>
  </si>
  <si>
    <t>https://podminky.urs.cz/item/CS_URS_2024_01/271532212</t>
  </si>
  <si>
    <t>"štěrkový podsyp"6,3*6,3*0,1</t>
  </si>
  <si>
    <t>Čerpací stanice - stavební část</t>
  </si>
  <si>
    <t>1419512813</t>
  </si>
  <si>
    <t>55241402_r1</t>
  </si>
  <si>
    <t xml:space="preserve">poklop šachtový s rámem třída D 400,  bez odvětrání průměr vlezu 800 mm</t>
  </si>
  <si>
    <t>-1726049365</t>
  </si>
  <si>
    <t>1387799797</t>
  </si>
  <si>
    <t>"vstup"1</t>
  </si>
  <si>
    <t>-293381173</t>
  </si>
  <si>
    <t>59224400</t>
  </si>
  <si>
    <t>deska betonová zákrytová šachty DN 800 kanalizační 100/80x23cm</t>
  </si>
  <si>
    <t>-178403944</t>
  </si>
  <si>
    <t>3120911_R</t>
  </si>
  <si>
    <t>Zákrytová deska vnitřního průměru 3000 mm</t>
  </si>
  <si>
    <t>1025140060</t>
  </si>
  <si>
    <t>"zákrytová deska"1</t>
  </si>
  <si>
    <t>-606008301</t>
  </si>
  <si>
    <t>1122123_r3</t>
  </si>
  <si>
    <t>Skruž vnitřního průměru 3000 mm, vnitřní výšky 1000 mm, tl. stěny 150 mm</t>
  </si>
  <si>
    <t>-1858221649</t>
  </si>
  <si>
    <t>"skruž nádrže"2</t>
  </si>
  <si>
    <t>59224065</t>
  </si>
  <si>
    <t>skruž betonová DN 1000x250 100x25x12cm</t>
  </si>
  <si>
    <t>-2128078012</t>
  </si>
  <si>
    <t>1961555344</t>
  </si>
  <si>
    <t>3101041_r4</t>
  </si>
  <si>
    <t>Dno průměru 3000 mm, vnitřní výšky 2000 mm, tl. 150 mm</t>
  </si>
  <si>
    <t>1270807809</t>
  </si>
  <si>
    <t>"dno nádrže"1</t>
  </si>
  <si>
    <t>59224348_r5</t>
  </si>
  <si>
    <t>těsnění elastomerové pro spojení šachetních dílů DN 3000</t>
  </si>
  <si>
    <t>-587887582</t>
  </si>
  <si>
    <t>977151125</t>
  </si>
  <si>
    <t>Jádrové vrty diamantovými korunkami do stavebních materiálů (železobetonu, betonu, cihel, obkladů, dlažeb, kamene) průměru přes 180 do 200 mm</t>
  </si>
  <si>
    <t>1482424935</t>
  </si>
  <si>
    <t>https://podminky.urs.cz/item/CS_URS_2024_01/977151125</t>
  </si>
  <si>
    <t>"prostup pro elektro"0,15</t>
  </si>
  <si>
    <t>"prostup pro VZT"2*0,15</t>
  </si>
  <si>
    <t>977151131</t>
  </si>
  <si>
    <t>Jádrové vrty diamantovými korunkami do stavebních materiálů (železobetonu, betonu, cihel, obkladů, dlažeb, kamene) průměru přes 350 do 400 mm</t>
  </si>
  <si>
    <t>228961606</t>
  </si>
  <si>
    <t>https://podminky.urs.cz/item/CS_URS_2024_01/977151131</t>
  </si>
  <si>
    <t>"prostup pro nátokové potrubí"0,15</t>
  </si>
  <si>
    <t>977151128</t>
  </si>
  <si>
    <t>Jádrové vrty diamantovými korunkami do stavebních materiálů (železobetonu, betonu, cihel, obkladů, dlažeb, kamene) průměru přes 250 do 300 mm</t>
  </si>
  <si>
    <t>307731998</t>
  </si>
  <si>
    <t>https://podminky.urs.cz/item/CS_URS_2024_01/977151128</t>
  </si>
  <si>
    <t>"prostup pro výtlačné potrubí"0,15</t>
  </si>
  <si>
    <t>721100912_r6</t>
  </si>
  <si>
    <t>Utěsnění otvorů segmentovým těsněním</t>
  </si>
  <si>
    <t>-2119402264</t>
  </si>
  <si>
    <t>"elektro DN200"1</t>
  </si>
  <si>
    <t>"VZT DN200"2</t>
  </si>
  <si>
    <t>"výtlak DN300"1</t>
  </si>
  <si>
    <t>"nátok DN400"1</t>
  </si>
  <si>
    <t>711141559</t>
  </si>
  <si>
    <t>Provedení izolace proti zemní vlhkosti pásy přitavením NAIP na ploše vodorovné V</t>
  </si>
  <si>
    <t>2124651678</t>
  </si>
  <si>
    <t>https://podminky.urs.cz/item/CS_URS_2024_01/711141559</t>
  </si>
  <si>
    <t>"plocha zákrytové desky"3,14*(3,3*3,3)/4</t>
  </si>
  <si>
    <t>"odečet poklopu"-(3,14*(0,6*0,6)/4)</t>
  </si>
  <si>
    <t>711142559</t>
  </si>
  <si>
    <t>Provedení izolace proti zemní vlhkosti pásy přitavením NAIP na ploše svislé S</t>
  </si>
  <si>
    <t>-727458303</t>
  </si>
  <si>
    <t>https://podminky.urs.cz/item/CS_URS_2024_01/711142559</t>
  </si>
  <si>
    <t>"plocha vnější stěny"3,14*3,3*4,35</t>
  </si>
  <si>
    <t>"plocha vnější vstup"3,14*1,2*0,5</t>
  </si>
  <si>
    <t>62832134</t>
  </si>
  <si>
    <t>pás asfaltový natavitelný oxidovaný s vložkou ze skleněné rohože typu V60 s jemnozrnným minerálním posypem tl 4,0mm</t>
  </si>
  <si>
    <t>589700893</t>
  </si>
  <si>
    <t>55,225*1,25 'Přepočtené koeficientem množství</t>
  </si>
  <si>
    <t>711111001</t>
  </si>
  <si>
    <t>Provedení izolace proti zemní vlhkosti natěradly a tmely za studena na ploše vodorovné V nátěrem penetračním</t>
  </si>
  <si>
    <t>-542580910</t>
  </si>
  <si>
    <t>https://podminky.urs.cz/item/CS_URS_2024_01/711111001</t>
  </si>
  <si>
    <t>711112001</t>
  </si>
  <si>
    <t>Provedení izolace proti zemní vlhkosti natěradly a tmely za studena na ploše svislé S nátěrem penetračním</t>
  </si>
  <si>
    <t>-1414857791</t>
  </si>
  <si>
    <t>https://podminky.urs.cz/item/CS_URS_2024_01/711112001</t>
  </si>
  <si>
    <t>11163150</t>
  </si>
  <si>
    <t>lak penetrační asfaltový</t>
  </si>
  <si>
    <t>1572237775</t>
  </si>
  <si>
    <t>Poznámka k položce:_x000d_
Spotřeba 0,3-0,4kg/m2</t>
  </si>
  <si>
    <t>55,225*0,00034 'Přepočtené koeficientem množství</t>
  </si>
  <si>
    <t>Čerpací stanice - technologie</t>
  </si>
  <si>
    <t>857242122_R8</t>
  </si>
  <si>
    <t>Čerpací jednotka osazení</t>
  </si>
  <si>
    <t>-1373666483</t>
  </si>
  <si>
    <t>767861011</t>
  </si>
  <si>
    <t>Montáž vnitřních kovových žebříků přímých délky přes 2 do 5 m, ukotvených do betonu</t>
  </si>
  <si>
    <t>137774643</t>
  </si>
  <si>
    <t>https://podminky.urs.cz/item/CS_URS_2024_01/767861011</t>
  </si>
  <si>
    <t>857242122_R7</t>
  </si>
  <si>
    <t>Čerpací jednotka se separací tuhých kalů</t>
  </si>
  <si>
    <t>-733222047</t>
  </si>
  <si>
    <t>Poznámka k položce:_x000d_
separační modul se 2 kalovými vertikálními čerpadly v krytí IP68: Q = 30 l/s , H = 15 m. Součástí dodávky čerpací stanice je: kompletní modul s čerpadly, sběrná nádrž 1600 l se separací pevných látek (NEREZ ), armaturami na nátoku a_x000d_
výtlaku čerpadel + zp.armatury, hydrostatická tlaková sonda s kabelem (kabel 10m). Armatura přítoku do čs –_x000d_
nožové šoupě DN200, ovládání kolem.</t>
  </si>
  <si>
    <t>44983049</t>
  </si>
  <si>
    <t>žebřík venkovní s přímým výstupem a ochranným košem bez suchovodu z nerezové oceli celkem do dl 6m</t>
  </si>
  <si>
    <t>1804341065</t>
  </si>
  <si>
    <t>"délk"4,7</t>
  </si>
  <si>
    <t>033203000</t>
  </si>
  <si>
    <t>Energie pro zařízení staveniště</t>
  </si>
  <si>
    <t>…</t>
  </si>
  <si>
    <t>-1753404493</t>
  </si>
  <si>
    <t>https://podminky.urs.cz/item/CS_URS_2024_01/033203000</t>
  </si>
  <si>
    <t>1171944832</t>
  </si>
  <si>
    <t>IO 03 - Odlehčovací komora</t>
  </si>
  <si>
    <t xml:space="preserve">    8.1 - Odlehčovací komora</t>
  </si>
  <si>
    <t>264347101</t>
  </si>
  <si>
    <t>1840582963</t>
  </si>
  <si>
    <t>131151202</t>
  </si>
  <si>
    <t>Hloubení zapažených jam a zářezů strojně s urovnáním dna do předepsaného profilu a spádu v hornině třídy těžitelnosti I skupiny 1 a 2 přes 20 do 50 m3</t>
  </si>
  <si>
    <t>1997969605</t>
  </si>
  <si>
    <t>https://podminky.urs.cz/item/CS_URS_2024_01/131151202</t>
  </si>
  <si>
    <t>"svahovaný výkop" (1/3*(2,87-0,47)*(5,2*5,2+44,98+8,65*8,65))</t>
  </si>
  <si>
    <t>"procentuální zastoupenost třídy težitelnosti"117,474*0,3</t>
  </si>
  <si>
    <t>1309264524</t>
  </si>
  <si>
    <t>"procentuální zastoupenost třídy težitelnosti"117,474*0,2</t>
  </si>
  <si>
    <t>131351202</t>
  </si>
  <si>
    <t>Hloubení zapažených jam a zářezů strojně s urovnáním dna do předepsaného profilu a spádu v hornině třídy těžitelnosti II skupiny 4 přes 20 do 50 m3</t>
  </si>
  <si>
    <t>1697677922</t>
  </si>
  <si>
    <t>https://podminky.urs.cz/item/CS_URS_2024_01/131351202</t>
  </si>
  <si>
    <t>-1397680287</t>
  </si>
  <si>
    <t>-639284764</t>
  </si>
  <si>
    <t>"celkový výkop"117,474</t>
  </si>
  <si>
    <t>"štěrkový polštář"-2,704</t>
  </si>
  <si>
    <t>"betonová deska"-4,056</t>
  </si>
  <si>
    <t>"objem nádrže"-3,14*(3,67*3,67)/4*2,44</t>
  </si>
  <si>
    <t>541408169</t>
  </si>
  <si>
    <t>"zásyp mimo komunikace a chodníky bude prováděn nakupovaným materiálem 0/32 a výkopkem v poměru 50/50"84,916*0,5</t>
  </si>
  <si>
    <t>"přepočet na tuny"42,458*2,05</t>
  </si>
  <si>
    <t>-1913234862</t>
  </si>
  <si>
    <t>"výkopek celkem"35,242+23,495</t>
  </si>
  <si>
    <t>"použito ke zpětnému zásypu"-42,458</t>
  </si>
  <si>
    <t>"odvoz na skládku"16,279</t>
  </si>
  <si>
    <t>1884847982</t>
  </si>
  <si>
    <t>1822048903</t>
  </si>
  <si>
    <t>"ke zpětnému zásypu"42,458</t>
  </si>
  <si>
    <t>552958737</t>
  </si>
  <si>
    <t>"ke zpětnému zásypu - na ZS"42,458</t>
  </si>
  <si>
    <t>"ke zpětnému zásypu - k rýze"42,458</t>
  </si>
  <si>
    <t>-1737009190</t>
  </si>
  <si>
    <t>"zemina na skládku"16,279+58,737</t>
  </si>
  <si>
    <t>"přepočet na tuny"75,016*1,9</t>
  </si>
  <si>
    <t>358107480</t>
  </si>
  <si>
    <t>2012281708</t>
  </si>
  <si>
    <t>"štěrkový podsyp"5,2*5,2*0,1</t>
  </si>
  <si>
    <t>1730737237</t>
  </si>
  <si>
    <t>"betonový podklad C12/15-X0"5,2*5,2*0,15</t>
  </si>
  <si>
    <t>-1457299696</t>
  </si>
  <si>
    <t>"výztuž 25% překrytí"(5,2*5,2)*1,25</t>
  </si>
  <si>
    <t>1269957907</t>
  </si>
  <si>
    <t>-337414126</t>
  </si>
  <si>
    <t>117042411</t>
  </si>
  <si>
    <t>-1618402383</t>
  </si>
  <si>
    <t>"vyrovnávací prstýnek pod kruhový poklop"2</t>
  </si>
  <si>
    <t>894411311_R1</t>
  </si>
  <si>
    <t>Osazení odlehčovací komory</t>
  </si>
  <si>
    <t>-1442975372</t>
  </si>
  <si>
    <t xml:space="preserve">Poznámka k položce:_x000d_
včetně jeřábových prací </t>
  </si>
  <si>
    <t>"osazení čerpací stanice"1</t>
  </si>
  <si>
    <t>1122123_R2</t>
  </si>
  <si>
    <t xml:space="preserve">prefabrikovaná odlehčovací komora s bočním přepadem, princip ztraceného bednění,_x000d_
vnitřní a vnější plášť z PP, armovací výztuž stěn a stropu prozatížení D400, ovládací prvky v nerezi tj. (výškově nastavitelnou přelivnou hranu a stavítko na odtoku)_x000d_
včetně nátrubků pro napojení potrubí odtoku a nátoku </t>
  </si>
  <si>
    <t>-927218471</t>
  </si>
  <si>
    <t>894201121</t>
  </si>
  <si>
    <t>Ostatní konstrukce na trubním vedení z prostého betonu dno šachet tloušťky přes 200 mm z betonu bez zvýšených nároků na prostředí tř. C 25/30</t>
  </si>
  <si>
    <t>1768039615</t>
  </si>
  <si>
    <t>https://podminky.urs.cz/item/CS_URS_2024_01/894201121</t>
  </si>
  <si>
    <t>"Výplňový beton odlehčovací komory"8,8</t>
  </si>
  <si>
    <t>687140476</t>
  </si>
  <si>
    <t>IO 04 - Usazovací nádrž</t>
  </si>
  <si>
    <t xml:space="preserve">    8.1 - Usazovací nádrž - stavební část</t>
  </si>
  <si>
    <t xml:space="preserve">    8.2 - Usazovací nádrž - technologie</t>
  </si>
  <si>
    <t>1791643569</t>
  </si>
  <si>
    <t>-1436528119</t>
  </si>
  <si>
    <t>685639167</t>
  </si>
  <si>
    <t>"svahovaný výkop" (1/3*(4,29-0,47)*(8,38*3,88+58,7+11,08*9,58))</t>
  </si>
  <si>
    <t>"procentuální zastoupenost třídy težitelnosti"251,306*0,3</t>
  </si>
  <si>
    <t>822900694</t>
  </si>
  <si>
    <t>"procentuální zastoupenost třídy težitelnosti"251,306*0,2</t>
  </si>
  <si>
    <t>1160281801</t>
  </si>
  <si>
    <t>144007042</t>
  </si>
  <si>
    <t>2068465273</t>
  </si>
  <si>
    <t>"celkový výkop"251,306</t>
  </si>
  <si>
    <t>"štěrkový polštář"-3,251</t>
  </si>
  <si>
    <t>"betonová deska"-4,877</t>
  </si>
  <si>
    <t>"objem nádrže"-6,88*2,38*3,39</t>
  </si>
  <si>
    <t>-145986937</t>
  </si>
  <si>
    <t>"zásyp mimo komunikace a chodníky bude prováděn nakupovaným materiálem 0/32 a výkopkem v poměru 50/50"187,669*0,5</t>
  </si>
  <si>
    <t>"přepočet na tuny"93,835*2,05</t>
  </si>
  <si>
    <t>564589294</t>
  </si>
  <si>
    <t>"výkopek celkem"75,392+50,261</t>
  </si>
  <si>
    <t>"použito ke zpětnému zásypu"-93,835</t>
  </si>
  <si>
    <t>"odvoz na skládku"31,818</t>
  </si>
  <si>
    <t>-934330364</t>
  </si>
  <si>
    <t>1965353692</t>
  </si>
  <si>
    <t>"ke zpětnému zásypu"93,835</t>
  </si>
  <si>
    <t>112678365</t>
  </si>
  <si>
    <t>"zemina na skládku"31,818+125,653</t>
  </si>
  <si>
    <t>"přepočet na tuny"157,471*1,9</t>
  </si>
  <si>
    <t>1367113718</t>
  </si>
  <si>
    <t>"ke zpětnému zásypu - na ZS"93,835</t>
  </si>
  <si>
    <t>"ke zpětnému zásypu - k rýze"93,835</t>
  </si>
  <si>
    <t>-523692570</t>
  </si>
  <si>
    <t>-1038719196</t>
  </si>
  <si>
    <t>"štěrkový podsyp"8,38*3,88*0,1</t>
  </si>
  <si>
    <t>192881986</t>
  </si>
  <si>
    <t>"betonový podklad C12/15-X0"8,38*3,88*0,15</t>
  </si>
  <si>
    <t>631560408</t>
  </si>
  <si>
    <t>"výztuž 25% překrytí"(8,38*3,88)*1,25</t>
  </si>
  <si>
    <t>Usazovací nádrž - stavební část</t>
  </si>
  <si>
    <t>670752865</t>
  </si>
  <si>
    <t>55241402_R1</t>
  </si>
  <si>
    <t>-790071354</t>
  </si>
  <si>
    <t>55241402_R2</t>
  </si>
  <si>
    <t>Neodvětrávaný kompozitový poklop 1200*600 mm třídy zatížení B125</t>
  </si>
  <si>
    <t>-2010021561</t>
  </si>
  <si>
    <t>-1178619118</t>
  </si>
  <si>
    <t>1120103OZ_R3</t>
  </si>
  <si>
    <t xml:space="preserve">Prstenec šachtový vyrovnávací  TBW-Q 60/800/150</t>
  </si>
  <si>
    <t>898585212</t>
  </si>
  <si>
    <t>Poznámka k položce:_x000d_
výška 60 mm</t>
  </si>
  <si>
    <t>"vyrovnávací prstýnek pod kruhový poklop"2*3</t>
  </si>
  <si>
    <t>-1733197693</t>
  </si>
  <si>
    <t>1967274707</t>
  </si>
  <si>
    <t>"přechodová deska pod kruhový poklop"3</t>
  </si>
  <si>
    <t>1640107106</t>
  </si>
  <si>
    <t>-529244538</t>
  </si>
  <si>
    <t>"skruž pod kruhový poklop"3</t>
  </si>
  <si>
    <t>894411311_R4</t>
  </si>
  <si>
    <t>Osazení železobetonových dílců pro nádrže - dno a zákrytová deska</t>
  </si>
  <si>
    <t>351054605</t>
  </si>
  <si>
    <t>Poznámka k položce:_x000d_
včetně jeřábových prací</t>
  </si>
  <si>
    <t>"usazovací nádrž"1</t>
  </si>
  <si>
    <t>312504B_R</t>
  </si>
  <si>
    <t>Dno výšky 3000 mm PNO 210/660/300/14 BZP - už. objem 41,58 m3</t>
  </si>
  <si>
    <t>-1009140206</t>
  </si>
  <si>
    <t>Poznámka k položce:_x000d_
2380/6880/3140</t>
  </si>
  <si>
    <t>312500B_R</t>
  </si>
  <si>
    <t>Zákrytová deska PNO 210/660/25 ZDP -14</t>
  </si>
  <si>
    <t>-460157945</t>
  </si>
  <si>
    <t>Poznámka k položce:_x000d_
2380/6880/250</t>
  </si>
  <si>
    <t>3120821_R</t>
  </si>
  <si>
    <t>Nástavec - pro max. zatížení B125 pro kompozitový poklop 1200*600 výšky 550 mm</t>
  </si>
  <si>
    <t>897856037</t>
  </si>
  <si>
    <t>"vstup nad česlemi"1</t>
  </si>
  <si>
    <t>1350625080</t>
  </si>
  <si>
    <t>"strop"6,88*2,38</t>
  </si>
  <si>
    <t>"odečet poklopu"-3*(3,14*(0,8*0,8)/4)</t>
  </si>
  <si>
    <t>-897580528</t>
  </si>
  <si>
    <t>"stěny"2*(3,39*2,38)+2*(3,39*6,88)</t>
  </si>
  <si>
    <t>"plocha vnější vstup"3*(3,14*1,2*0,5)</t>
  </si>
  <si>
    <t>915936668</t>
  </si>
  <si>
    <t>83,302*0,00034 'Přepočtené koeficientem množství</t>
  </si>
  <si>
    <t>-792521008</t>
  </si>
  <si>
    <t>1438538449</t>
  </si>
  <si>
    <t>603992052</t>
  </si>
  <si>
    <t>83,302*1,25 'Přepočtené koeficientem množství</t>
  </si>
  <si>
    <t>1962967308</t>
  </si>
  <si>
    <t xml:space="preserve">"vypouštěcí  PVC DN 200-otvor 300 mm"2*0,15</t>
  </si>
  <si>
    <t>977151123_R</t>
  </si>
  <si>
    <t>Jádrové vrty diamantovými korunkami do stavebních materiálů D přes 130 do 150 mm, včetně utěsnění mezikruží bude zafouknuto kanalizační pěnou, která se zařízne a následné zapravení bude provedeno maltou ergelit</t>
  </si>
  <si>
    <t>-168779914</t>
  </si>
  <si>
    <t>"Prostup elektro - otvor 150 mm - kopoflex d63"1*0,15</t>
  </si>
  <si>
    <t>977151127</t>
  </si>
  <si>
    <t>Jádrové vrty diamantovými korunkami do stavebních materiálů (železobetonu, betonu, cihel, obkladů, dlažeb, kamene) průměru přes 225 do 250 mm</t>
  </si>
  <si>
    <t>-317745182</t>
  </si>
  <si>
    <t>https://podminky.urs.cz/item/CS_URS_2024_01/977151127</t>
  </si>
  <si>
    <t>"Prostup skrze strop pro zemní soupravu v KG chráničce DN 200-otvor 250 mm"2*0,15</t>
  </si>
  <si>
    <t>721100912_R5</t>
  </si>
  <si>
    <t>1550929726</t>
  </si>
  <si>
    <t xml:space="preserve">"vypouštěcí  PVC DN 200-otvor 300 mm"2</t>
  </si>
  <si>
    <t>"Prostup skrze strop pro zemní soupravu v KG chráničce DN 200-otvor 250 mm"2</t>
  </si>
  <si>
    <t>894201161</t>
  </si>
  <si>
    <t>Ostatní konstrukce na trubním vedení z prostého betonu dno šachet tloušťky přes 200 mm z betonu se zvýšenými nároky na prostředí tř. C 30/37</t>
  </si>
  <si>
    <t>-1394070109</t>
  </si>
  <si>
    <t>https://podminky.urs.cz/item/CS_URS_2024_01/894201161</t>
  </si>
  <si>
    <t>"dobetonování radiusu"0,1*(5,1+2,0+5,1+2,0)</t>
  </si>
  <si>
    <t>933901111</t>
  </si>
  <si>
    <t>Zkoušky objektů a vymývání provedení zkoušky vodotěsnosti betonové nádrže jakéhokoliv druhu a tvaru, o obsahu do 1000 m3</t>
  </si>
  <si>
    <t>-1035343613</t>
  </si>
  <si>
    <t>https://podminky.urs.cz/item/CS_URS_2024_01/933901111</t>
  </si>
  <si>
    <t>"objem nádrže"41,58</t>
  </si>
  <si>
    <t>08211321</t>
  </si>
  <si>
    <t>voda pitná pro ostatní odběratele</t>
  </si>
  <si>
    <t>1188841937</t>
  </si>
  <si>
    <t>Usazovací nádrž - technologie</t>
  </si>
  <si>
    <t>10871272</t>
  </si>
  <si>
    <t>31951008</t>
  </si>
  <si>
    <t>potrubní spojka jištěná proti posuvu hrdlo-příruba DN 200</t>
  </si>
  <si>
    <t>-567822447</t>
  </si>
  <si>
    <t>"vypouštěcí potrubí"2+2</t>
  </si>
  <si>
    <t>-1751671901</t>
  </si>
  <si>
    <t>28617193</t>
  </si>
  <si>
    <t>koleno kanalizační PP třívrstvé SN16 DN 200x87°</t>
  </si>
  <si>
    <t>1205707195</t>
  </si>
  <si>
    <t>"vypouštěcí potrubí"1+1</t>
  </si>
  <si>
    <t>891241112</t>
  </si>
  <si>
    <t>Montáž vodovodních armatur na potrubí šoupátek nebo klapek uzavíracích v otevřeném výkopu nebo v šachtách s osazením zemní soupravy (bez poklopů) DN 80</t>
  </si>
  <si>
    <t>-229136918</t>
  </si>
  <si>
    <t>https://podminky.urs.cz/item/CS_URS_2024_01/891241112</t>
  </si>
  <si>
    <t>42221507</t>
  </si>
  <si>
    <t>šoupě nožové s nestoupavým vřetenem oboustranně těsnicí DN 200</t>
  </si>
  <si>
    <t>2127737208</t>
  </si>
  <si>
    <t>42291081</t>
  </si>
  <si>
    <t>souprava zemní pro šoupátka DN 200mm Rd 2,0m</t>
  </si>
  <si>
    <t>1472276006</t>
  </si>
  <si>
    <t>42291063</t>
  </si>
  <si>
    <t>souprava zemní pro šoupátka DN 200mm Rd 1,0m</t>
  </si>
  <si>
    <t>2006495648</t>
  </si>
  <si>
    <t>49434541</t>
  </si>
  <si>
    <t>56230633</t>
  </si>
  <si>
    <t>poklop uliční šoupátkový kulatý plastový PA s litinovým víkem</t>
  </si>
  <si>
    <t>1404212233</t>
  </si>
  <si>
    <t>42210050</t>
  </si>
  <si>
    <t>deska podkladová uličního poklopu litinového šoupatového</t>
  </si>
  <si>
    <t>1709779723</t>
  </si>
  <si>
    <t>871355221_R</t>
  </si>
  <si>
    <t xml:space="preserve">Montáž kanalizační potrubí z tvrdého PVC jednovrstvé tuhost třídy SN8 DN 200 do svislé polochy jako chránička pro zemní soupravu </t>
  </si>
  <si>
    <t>450164168</t>
  </si>
  <si>
    <t>"svislá chránička pro zemní soupravu"2*1</t>
  </si>
  <si>
    <t>28611167</t>
  </si>
  <si>
    <t>trubka kanalizační PVC-U plnostěnná jednovrstvá DN 200x1000mm SN8</t>
  </si>
  <si>
    <t>-783837661</t>
  </si>
  <si>
    <t>857242122_R6</t>
  </si>
  <si>
    <t>nerezové sklopné česle, včetně dopravy a montáže</t>
  </si>
  <si>
    <t>-626438858</t>
  </si>
  <si>
    <t>"šikmé 1200*1460"1</t>
  </si>
  <si>
    <t>"vodorovné 840*1460"1</t>
  </si>
  <si>
    <t>1401198870</t>
  </si>
  <si>
    <t>1288548470</t>
  </si>
  <si>
    <t>"výška 3,7 m, počet ks 3"3*3,7</t>
  </si>
  <si>
    <t>-1758224116</t>
  </si>
  <si>
    <t>IO 05 - Technologická elektroinstalace a SŘTP</t>
  </si>
  <si>
    <t>01 - Technologická elektroinstalace a SŘTP - přípojka NN</t>
  </si>
  <si>
    <t xml:space="preserve">    2 - Zakládání</t>
  </si>
  <si>
    <t xml:space="preserve">    3 - Svislé a kompletní konstrukce</t>
  </si>
  <si>
    <t>1_R</t>
  </si>
  <si>
    <t>Elektroměrová rozvodnice ER112/NVP7P, 40A</t>
  </si>
  <si>
    <t>-1388347955</t>
  </si>
  <si>
    <t>2_R</t>
  </si>
  <si>
    <t>Třífázový jistič 32A, char. C, 10kA</t>
  </si>
  <si>
    <t>2003606923</t>
  </si>
  <si>
    <t>Zakládání</t>
  </si>
  <si>
    <t>711030</t>
  </si>
  <si>
    <t>CYKY-J 4x16 RE</t>
  </si>
  <si>
    <t>km</t>
  </si>
  <si>
    <t>1946585622</t>
  </si>
  <si>
    <t>0,010</t>
  </si>
  <si>
    <t>460171322</t>
  </si>
  <si>
    <t>Hloubení nezapažených kabelových rýh strojně včetně urovnání dna s přemístěním výkopku do vzdálenosti 3 m od okraje jámy nebo s naložením na dopravní prostředek šířky 50 cm hloubky 120 cm v hornině třídy těžitelnosti I skupiny 3</t>
  </si>
  <si>
    <t>1257207726</t>
  </si>
  <si>
    <t>https://podminky.urs.cz/item/CS_URS_2024_01/460171322</t>
  </si>
  <si>
    <t>-562375082</t>
  </si>
  <si>
    <t>"výkopek celkem"8*0,5*1,2</t>
  </si>
  <si>
    <t>827802638</t>
  </si>
  <si>
    <t>"zemina na skládku"4,8</t>
  </si>
  <si>
    <t>"přepočet na tuny"4,8*1,9</t>
  </si>
  <si>
    <t>877019836</t>
  </si>
  <si>
    <t>-730313094</t>
  </si>
  <si>
    <t>"výkopek celkem"0,7</t>
  </si>
  <si>
    <t>-992850615</t>
  </si>
  <si>
    <t>"zemina na skládku"0,7</t>
  </si>
  <si>
    <t>"přepočet na tuny"0,7*1,9</t>
  </si>
  <si>
    <t>-83596002</t>
  </si>
  <si>
    <t>460451331</t>
  </si>
  <si>
    <t>Zásyp kabelových rýh strojně s přemístěním sypaniny ze vzdálenosti do 10 m, s uložením výkopku ve vrstvách včetně zhutnění a urovnání povrchu šířky 50 cm hloubky 120 cm z horniny třídy těžitelnosti I skupiny 1 a 2</t>
  </si>
  <si>
    <t>328164893</t>
  </si>
  <si>
    <t>https://podminky.urs.cz/item/CS_URS_2024_01/460451331</t>
  </si>
  <si>
    <t>1735528883</t>
  </si>
  <si>
    <t>"zásyp"8*0,5*1,2</t>
  </si>
  <si>
    <t>"přepočet na tuny"4,8*2,05</t>
  </si>
  <si>
    <t>741110053</t>
  </si>
  <si>
    <t>Montáž trubek elektroinstalačních s nasunutím nebo našroubováním do krabic plastových ohebných, uložených volně, vnější Ø přes 35 mm</t>
  </si>
  <si>
    <t>1992100523</t>
  </si>
  <si>
    <t>https://podminky.urs.cz/item/CS_URS_2024_01/741110053</t>
  </si>
  <si>
    <t>34571352</t>
  </si>
  <si>
    <t>trubka elektroinstalační ohebná dvouplášťová korugovaná (chránička) D 52/63mm, HDPE+LDPE</t>
  </si>
  <si>
    <t>1327693679</t>
  </si>
  <si>
    <t>639320861</t>
  </si>
  <si>
    <t>Svislé a kompletní konstrukce</t>
  </si>
  <si>
    <t>3_R</t>
  </si>
  <si>
    <t>Protažení kabeláže chráničkou</t>
  </si>
  <si>
    <t>1522986928</t>
  </si>
  <si>
    <t>4_R</t>
  </si>
  <si>
    <t>Ukončení kabelu CYKY-J 4x16</t>
  </si>
  <si>
    <t>ks</t>
  </si>
  <si>
    <t>-1719310994</t>
  </si>
  <si>
    <t>5_R</t>
  </si>
  <si>
    <t>Instace ER112 do zděnného pilíře</t>
  </si>
  <si>
    <t>-1069213604</t>
  </si>
  <si>
    <t>6_R</t>
  </si>
  <si>
    <t>Přesun a zapojení jističe</t>
  </si>
  <si>
    <t>-1720501878</t>
  </si>
  <si>
    <t>7_R</t>
  </si>
  <si>
    <t>Koordinace se stavbou a s RT</t>
  </si>
  <si>
    <t>1327182916</t>
  </si>
  <si>
    <t>8_R</t>
  </si>
  <si>
    <t>Odpojení stávající přípojky NN</t>
  </si>
  <si>
    <t>482352775</t>
  </si>
  <si>
    <t>9_R</t>
  </si>
  <si>
    <t>Doprava</t>
  </si>
  <si>
    <t>-1560297489</t>
  </si>
  <si>
    <t>460101112</t>
  </si>
  <si>
    <t>Odkop zeminy strojně s přemístěním výkopku do vzdálenosti 3 m od okraje jámy nebo s naložením na dopravní prostředek v hornině třídy těžitelnosti I skupiny 3</t>
  </si>
  <si>
    <t>1807711621</t>
  </si>
  <si>
    <t>https://podminky.urs.cz/item/CS_URS_2024_01/460101112</t>
  </si>
  <si>
    <t>"výkop základu zděnného pilíře"3,5*0,4*0,7</t>
  </si>
  <si>
    <t>750785626</t>
  </si>
  <si>
    <t>"výkopek celkem"0,98</t>
  </si>
  <si>
    <t>-2147025007</t>
  </si>
  <si>
    <t>"zemina na skládku"0,98</t>
  </si>
  <si>
    <t>"přepočet na tuny"0,98*1,9</t>
  </si>
  <si>
    <t>-911039022</t>
  </si>
  <si>
    <t>128825142</t>
  </si>
  <si>
    <t>"štěrkový podsyp"3,5*0,4*0,1</t>
  </si>
  <si>
    <t>264455064</t>
  </si>
  <si>
    <t>"betonový podklad C12/15-X0"3,5*0,4*0,6</t>
  </si>
  <si>
    <t>346278104</t>
  </si>
  <si>
    <t>Přizdívky z cihel vápenopískových z cihel plných nebarvených na maltu cementovou M20, tloušťka přizdívky 71 mm</t>
  </si>
  <si>
    <t>96689134</t>
  </si>
  <si>
    <t>https://podminky.urs.cz/item/CS_URS_2024_01/346278104</t>
  </si>
  <si>
    <t>"vyzdění pilíře"(2*(2,35*0,4))+(2*(3,5*2,35))</t>
  </si>
  <si>
    <t>"otvory dvířek"-((0,5*0,9)+(0,5*0,9)+(1,5*1,6))</t>
  </si>
  <si>
    <t>444141524</t>
  </si>
  <si>
    <t>Střešní konstrukce pórobetonové ze střešních panelů o objemové hmotnosti 600 kg/m3 spojených na pero a drážku, šířky panelu 625 mm tloušťky 200 mm, délky přes 3000 do 5000 mm</t>
  </si>
  <si>
    <t>1231328642</t>
  </si>
  <si>
    <t>https://podminky.urs.cz/item/CS_URS_2024_01/444141524</t>
  </si>
  <si>
    <t>"zastřešení pilíře"3,7*0,625</t>
  </si>
  <si>
    <t>767646411</t>
  </si>
  <si>
    <t>Montáž revizních dveří a dvířek hliníkových, ocelových nebo plastových s rámem jednokřídlových, plochy do 0,5 m2</t>
  </si>
  <si>
    <t>-596038066</t>
  </si>
  <si>
    <t>https://podminky.urs.cz/item/CS_URS_2024_01/767646411</t>
  </si>
  <si>
    <t>2*(0,5*0,9)</t>
  </si>
  <si>
    <t>56245702_R1</t>
  </si>
  <si>
    <t>dvířka revizní nerezová s rámem 900x500 se zámkem</t>
  </si>
  <si>
    <t>270391530</t>
  </si>
  <si>
    <t>767646413</t>
  </si>
  <si>
    <t>Montáž revizních dveří a dvířek hliníkových, ocelových nebo plastových s rámem jednokřídlových, plochy přes 1 m2</t>
  </si>
  <si>
    <t>-1926365797</t>
  </si>
  <si>
    <t>https://podminky.urs.cz/item/CS_URS_2024_01/767646413</t>
  </si>
  <si>
    <t>1,6*1,5</t>
  </si>
  <si>
    <t>56245702_R2</t>
  </si>
  <si>
    <t>dvířka revizní nerezová s rámem 1500x1600 se zámkem</t>
  </si>
  <si>
    <t>-1704308874</t>
  </si>
  <si>
    <t>220182002_R1</t>
  </si>
  <si>
    <t>Protažení chrániček a uzemnění základem pilíře</t>
  </si>
  <si>
    <t>-2053623836</t>
  </si>
  <si>
    <t>220182002_R2</t>
  </si>
  <si>
    <t>Drobné stavební práce v rámci zdění pilíře</t>
  </si>
  <si>
    <t>2057549371</t>
  </si>
  <si>
    <t>10_R</t>
  </si>
  <si>
    <t>Vypracování revizní zprávy, doprava RT</t>
  </si>
  <si>
    <t>871461286</t>
  </si>
  <si>
    <t>02 - Technologická elektroinstalace a SŘTP - TE+SŘTP</t>
  </si>
  <si>
    <t xml:space="preserve">    3.1 - Rozváděč RM1</t>
  </si>
  <si>
    <t xml:space="preserve">    3.2 - Odvětrání rozváděče</t>
  </si>
  <si>
    <t xml:space="preserve">    3.3 - Propojovací kanály a DIN lišty</t>
  </si>
  <si>
    <t xml:space="preserve">    3.4 - Ostatní příslušenství</t>
  </si>
  <si>
    <t xml:space="preserve">    4.1 -  Hlavní vypínač</t>
  </si>
  <si>
    <t xml:space="preserve">    4.2 - Přístroje NN pro jištění obvodů, přepěťové ochrany</t>
  </si>
  <si>
    <t xml:space="preserve">    4.3 - Relé, stykače, softstarty a tepelné ochrany</t>
  </si>
  <si>
    <t xml:space="preserve">    4.4 - Zdroje, měniče, akumulátory</t>
  </si>
  <si>
    <t xml:space="preserve">    4.5 - Ovládací a signalizační prvky</t>
  </si>
  <si>
    <t xml:space="preserve">    4.6 - Svorkovnice, malé pojistkové odpínače</t>
  </si>
  <si>
    <t xml:space="preserve">    4.7 - Kabelové štítky, návlečky, vodiče</t>
  </si>
  <si>
    <t xml:space="preserve">    7 - SW práce</t>
  </si>
  <si>
    <t xml:space="preserve">    8 - Trubní vedení</t>
  </si>
  <si>
    <t xml:space="preserve">    9 - Ostatní konstrukce a práce, bourání</t>
  </si>
  <si>
    <t xml:space="preserve">    10 - Elektroinstalační materiál</t>
  </si>
  <si>
    <t xml:space="preserve">    10.1 - Kabelové nosné systémy</t>
  </si>
  <si>
    <t xml:space="preserve">    10.2 - Kabely technologické elektroinstalace</t>
  </si>
  <si>
    <t xml:space="preserve">    10.3 - Napojení na uzemnění</t>
  </si>
  <si>
    <t xml:space="preserve">    10.4 - Ochranné pospojení</t>
  </si>
  <si>
    <t xml:space="preserve">    10.5 - Stavební elektroinstalace</t>
  </si>
  <si>
    <t xml:space="preserve">    10.6 - Ostatní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</si>
  <si>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</si>
  <si>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</si>
  <si>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</si>
  <si>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>-2039029587</t>
  </si>
  <si>
    <t>"kabelová chránička pro UN"18,5</t>
  </si>
  <si>
    <t>"2*VZT pro ČSOV"2*13,5</t>
  </si>
  <si>
    <t>"1*elektro pro ČSOV"13,5</t>
  </si>
  <si>
    <t>-1337992277</t>
  </si>
  <si>
    <t>"výkopek celkem"59*0,5*1,2</t>
  </si>
  <si>
    <t>-966263691</t>
  </si>
  <si>
    <t>"zemina na skládku"35,4</t>
  </si>
  <si>
    <t>"přepočet na tuny"35,4*1,9</t>
  </si>
  <si>
    <t>-1797060922</t>
  </si>
  <si>
    <t>-1006266242</t>
  </si>
  <si>
    <t>-202602424</t>
  </si>
  <si>
    <t>"zásyp"59*0,5*1,2</t>
  </si>
  <si>
    <t>"přepočet na tuny"35,4*2,05</t>
  </si>
  <si>
    <t>-701735963</t>
  </si>
  <si>
    <t>-1005959609</t>
  </si>
  <si>
    <t>871260310</t>
  </si>
  <si>
    <t>Montáž kanalizačního potrubí z polypropylenu PP hladkého plnostěnného SN 10 DN 100</t>
  </si>
  <si>
    <t>737626452</t>
  </si>
  <si>
    <t>https://podminky.urs.cz/item/CS_URS_2024_01/871260310</t>
  </si>
  <si>
    <t>28611118</t>
  </si>
  <si>
    <t>trubka kanalizační PVC-U plnostěnná jednovrstvá DN 110x1000mm SN8</t>
  </si>
  <si>
    <t>-1778332102</t>
  </si>
  <si>
    <t>877260310</t>
  </si>
  <si>
    <t>Montáž tvarovek na kanalizačním plastovém potrubí z PP nebo PVC-U hladkého plnostěnného kolen, víček nebo hrdlových uzávěrů DN 100</t>
  </si>
  <si>
    <t>1415352662</t>
  </si>
  <si>
    <t>https://podminky.urs.cz/item/CS_URS_2024_01/877260310</t>
  </si>
  <si>
    <t>28617160</t>
  </si>
  <si>
    <t>koleno kanalizační PP třívrstvé SN16 DN 100x15°</t>
  </si>
  <si>
    <t>-1325179881</t>
  </si>
  <si>
    <t>"2*VZT pro ČSOV"2*4</t>
  </si>
  <si>
    <t>"1*elektro pro ČSOV"1*4</t>
  </si>
  <si>
    <t>-1239364024</t>
  </si>
  <si>
    <t>001_R</t>
  </si>
  <si>
    <t>GSM/GPRS modem s komunikačním rozhranním RS232/RS485/MBus. Komunikace standartními protokoly řídících a měřících systémů (Modbus RTU, RDS92, tad.). Dálková zpráva zařízení v síti provozovatele. Zařízení kompatibilní se zařízení v datové síti provozovatele.</t>
  </si>
  <si>
    <t>671859193</t>
  </si>
  <si>
    <t>002_R</t>
  </si>
  <si>
    <t>Montážní anténa GSM, 0dBi, FME(f), RG174 3m</t>
  </si>
  <si>
    <t>1284297108</t>
  </si>
  <si>
    <t>003_R</t>
  </si>
  <si>
    <t>Držák antény - montáž do rozváděče</t>
  </si>
  <si>
    <t>481913599</t>
  </si>
  <si>
    <t>004_R</t>
  </si>
  <si>
    <t>Konfigurace a začlenění do sítě provozovatele</t>
  </si>
  <si>
    <t>-1113735450</t>
  </si>
  <si>
    <t>3.1</t>
  </si>
  <si>
    <t>Rozváděč RM1</t>
  </si>
  <si>
    <t>005_R</t>
  </si>
  <si>
    <t>Oceloplechová nástěnná rozvodnice 1200x1000x300, IP65, plné dveře, montážní deska</t>
  </si>
  <si>
    <t>-784430102</t>
  </si>
  <si>
    <t>006_R</t>
  </si>
  <si>
    <t>Závěsná oka pro oceloplechovou skříň, sada 4ks</t>
  </si>
  <si>
    <t>-1359084458</t>
  </si>
  <si>
    <t>007_R</t>
  </si>
  <si>
    <t>Schránka na dokumentaci, A4</t>
  </si>
  <si>
    <t>-813125576</t>
  </si>
  <si>
    <t>3.2</t>
  </si>
  <si>
    <t>Odvětrání rozváděče</t>
  </si>
  <si>
    <t>008_R</t>
  </si>
  <si>
    <t>Větrací mřížka, 125 x 125 mm, IP54</t>
  </si>
  <si>
    <t>1425121530</t>
  </si>
  <si>
    <t>009_R</t>
  </si>
  <si>
    <t>Ventilátor 125 x 125mm, 85m3/ h, 230V, IP54</t>
  </si>
  <si>
    <t>-751246617</t>
  </si>
  <si>
    <t>010_R</t>
  </si>
  <si>
    <t>Termostat se spínacím kontaktem. Termostat určený pro spínání ventilátorů. 0-60°C. 1Z 250VAC</t>
  </si>
  <si>
    <t>433155348</t>
  </si>
  <si>
    <t>3.3</t>
  </si>
  <si>
    <t>Propojovací kanály a DIN lišty</t>
  </si>
  <si>
    <t>011_R</t>
  </si>
  <si>
    <t>Lišta přístrojová DIN 35x 7,5 perforovaná</t>
  </si>
  <si>
    <t>-712485349</t>
  </si>
  <si>
    <t>012_R</t>
  </si>
  <si>
    <t>Žlab perforovaný 25x60 otvor 4/6mm</t>
  </si>
  <si>
    <t>-1229486434</t>
  </si>
  <si>
    <t>013_R</t>
  </si>
  <si>
    <t>Žlab perforovaný 60x60 otvor 4/6mm</t>
  </si>
  <si>
    <t>322071310</t>
  </si>
  <si>
    <t>3.4</t>
  </si>
  <si>
    <t>Ostatní příslušenství</t>
  </si>
  <si>
    <t>014_R</t>
  </si>
  <si>
    <t>Zásuvka vestavná 1x230V 1P+N+PE 16A</t>
  </si>
  <si>
    <t>-1986073341</t>
  </si>
  <si>
    <t>015_R</t>
  </si>
  <si>
    <t>Zásuvka vestavná 32A 5P 400V IP44 6h úhlová.</t>
  </si>
  <si>
    <t>-1368539127</t>
  </si>
  <si>
    <t>016_R</t>
  </si>
  <si>
    <t>Vývodka metrická M25, upínací rozsah 13-18mm, RAL7035.</t>
  </si>
  <si>
    <t>1860947352</t>
  </si>
  <si>
    <t>017_R</t>
  </si>
  <si>
    <t>Plastová matice s metrickým závitem M25x1,55.</t>
  </si>
  <si>
    <t>-1934276158</t>
  </si>
  <si>
    <t>018_R</t>
  </si>
  <si>
    <t>Vývodka metrická M20, upínací rozsah 10-14mm, RAL7035.</t>
  </si>
  <si>
    <t>985852447</t>
  </si>
  <si>
    <t>019_R</t>
  </si>
  <si>
    <t>Plastová matice s metrickým závitem M20x1,55.</t>
  </si>
  <si>
    <t>817376434</t>
  </si>
  <si>
    <t>020_R</t>
  </si>
  <si>
    <t>Vývodka metrická M16, upínací rozsah 5-10mm, RAL7035.</t>
  </si>
  <si>
    <t>239675068</t>
  </si>
  <si>
    <t>021_R</t>
  </si>
  <si>
    <t>Plastová matice s metrickým závitem M16x1,55.</t>
  </si>
  <si>
    <t>536842060</t>
  </si>
  <si>
    <t>022_R</t>
  </si>
  <si>
    <t>BM-1s (Vývodka metrická M12, upínací rozsah 3-6mm, RAL7035)</t>
  </si>
  <si>
    <t>1305503381</t>
  </si>
  <si>
    <t>023_R</t>
  </si>
  <si>
    <t>Plastová matice s metrickým závitem M12x1,55.</t>
  </si>
  <si>
    <t>-911782460</t>
  </si>
  <si>
    <t>4.1</t>
  </si>
  <si>
    <t xml:space="preserve"> Hlavní vypínač</t>
  </si>
  <si>
    <t>024_R</t>
  </si>
  <si>
    <t>3-pólový přepínáč I-0-II Ith=40A, 23A/AC-23/415V, montáž na DIN lištu, bez rukojeti (objednává se samostatně), vhodná přímá rukojeť OHBS3/1 nebo OHBS2/1. Vhodná rukojeť pro prodloužené ovládání OH_45J6E311 + hřídel OXP6x_ vhodné délky</t>
  </si>
  <si>
    <t>-1109136835</t>
  </si>
  <si>
    <t>0241_R</t>
  </si>
  <si>
    <t>Kryt 3f svorek</t>
  </si>
  <si>
    <t>-1880098698</t>
  </si>
  <si>
    <t>025_R</t>
  </si>
  <si>
    <t>Přídavný pól pro OT16…40F_, Současný chod, montáž na levou stranu</t>
  </si>
  <si>
    <t>1522998933</t>
  </si>
  <si>
    <t>026.1_R</t>
  </si>
  <si>
    <t>Přídavná krytka svorek, pro odpínač, 1P</t>
  </si>
  <si>
    <t>573414208</t>
  </si>
  <si>
    <t>027_R</t>
  </si>
  <si>
    <t>Pistolová rukojeť pro prodloužené ovládání uzamykatelná ve všech polohách. Blokování otevření dveří rozváděče v obou sepnutých polohách a ve vypnuté uzamčené poloze, v sepnutém stavu lze blokování překonat, ve vypnuté uzamčené poloze nelze.</t>
  </si>
  <si>
    <t>1518310307</t>
  </si>
  <si>
    <t>028_R</t>
  </si>
  <si>
    <t>Prodlužovací hřídel pro pistolovou rukojeť, 6x6-400mm.</t>
  </si>
  <si>
    <t>-1888251549</t>
  </si>
  <si>
    <t>4.2</t>
  </si>
  <si>
    <t>Přístroje NN pro jištění obvodů, přepěťové ochrany</t>
  </si>
  <si>
    <t>029_R</t>
  </si>
  <si>
    <t xml:space="preserve">Svodič přepětí T1+T2, 4P, 280V/12,5kA </t>
  </si>
  <si>
    <t>1727818063</t>
  </si>
  <si>
    <t>030_R</t>
  </si>
  <si>
    <t>Pojistkový odpínač E93/32, In: 32A, Póly: 3, počet modulů: 3, určeno pro pojistky: 10,3x38mm, bez indikátoru přepálené pojistky</t>
  </si>
  <si>
    <t>-923627433</t>
  </si>
  <si>
    <t>031_R</t>
  </si>
  <si>
    <t>Pojistkový odpínač E91/32, In: 32A, Póly: 1, počet modulů: 1, určeno pro pojistky: 10,3x38mm, bez indikátoru přepálené pojistky</t>
  </si>
  <si>
    <t>-905460598</t>
  </si>
  <si>
    <t>032_R</t>
  </si>
  <si>
    <t>Pojistka válcová PVA 10 2 A gG</t>
  </si>
  <si>
    <t>-707284607</t>
  </si>
  <si>
    <t>033_R</t>
  </si>
  <si>
    <t>Pojistka válcová PVA 10 6 A gG</t>
  </si>
  <si>
    <t>-491534100</t>
  </si>
  <si>
    <t>034_R</t>
  </si>
  <si>
    <t>Pojistka válcová PVA 10 25 A gG</t>
  </si>
  <si>
    <t>372792376</t>
  </si>
  <si>
    <t>035_R</t>
  </si>
  <si>
    <t>F204AC-40/0,03, proudový chránič, čtyřpólový, jmenovitý proud: 40 A, citlivost: 30 mA, Typ: AC – pro střídavý reziduální proud (určeno pro obecné zátěže)</t>
  </si>
  <si>
    <t>246005171</t>
  </si>
  <si>
    <t>036_R</t>
  </si>
  <si>
    <t>S201M-B6, 1 fázový jistič, jmenovitý proud In: 6 A, vypínací charakteristika: B, vypínací schopnost Icn: 10 kA</t>
  </si>
  <si>
    <t>-501977001</t>
  </si>
  <si>
    <t>037_R</t>
  </si>
  <si>
    <t>S201M-B10, 1 fázový jistič, jmenovitý proud In: 10 A, vypínací charakteristika: B, vypínací schopnost Icn: 10 kA</t>
  </si>
  <si>
    <t>507315559</t>
  </si>
  <si>
    <t>038_R</t>
  </si>
  <si>
    <t>S201M-B16, 1 fázový jistič, jmenovitý proud In: 16 A, vypínací charakteristika: B, vypínací schopnost Icn: 10 kA</t>
  </si>
  <si>
    <t>1692998798</t>
  </si>
  <si>
    <t>039_R</t>
  </si>
  <si>
    <t>S203M-B16, 3 fázový jistič, jmenovitý proud In: 16 A, vypínací charakteristika: B, vypínací schopnost Icn: 10 kA</t>
  </si>
  <si>
    <t>-1514580992</t>
  </si>
  <si>
    <t>040_R</t>
  </si>
  <si>
    <t>Předem sestavená propojovací lišta PS3/12, 3- fázová, určeno pro: 12 modulů, průřez 10mm (max.63A)</t>
  </si>
  <si>
    <t>-332896740</t>
  </si>
  <si>
    <t>041_R</t>
  </si>
  <si>
    <t>Koncová krytka určená pro 2 a 3 fázové prop. lišty</t>
  </si>
  <si>
    <t>-960937079</t>
  </si>
  <si>
    <t>4.3</t>
  </si>
  <si>
    <t>Relé, stykače, softstarty a tepelné ochrany</t>
  </si>
  <si>
    <t>042_R</t>
  </si>
  <si>
    <t>Napájecí napětí: 3x208 - 440 V AC, časová prodleva: 500 ms pevná, výstupní kontakty: 1 přepínací, monitoruje: výpadek fáze, fázový sled, princip spínání: princip uzavřeného obvodu, monitorování třífázové sítě</t>
  </si>
  <si>
    <t>1217977612</t>
  </si>
  <si>
    <t>043_R</t>
  </si>
  <si>
    <t xml:space="preserve">CM-MSS.23S 110-130VAC/220-240VAC, 2c/o,1xsenz.vstup, auto,manual, remote reset, šroubové svorky </t>
  </si>
  <si>
    <t>2103399443</t>
  </si>
  <si>
    <t>044_R</t>
  </si>
  <si>
    <t>Reléový modul, 24 V DC, Zelená LED, Nulová dioda, 4 Přepínací kontakt s testovacím tlačítkem, 250 V AC, 5 A, Svorky PUSH IN s akčním členem. Reléový modul jako montážní sestava, sestávající ze zásuvného relé a zásuvné základny. Řídicí a zatěžovací obvody elektricky oddělené.</t>
  </si>
  <si>
    <t>-894847501</t>
  </si>
  <si>
    <t>045_R</t>
  </si>
  <si>
    <t>Motorový spouštěč MS116-0,63 s tepelnou a zkratovou ochranou , Rozsah nastavení 0,4…0,63A, Výkon motoru 0,18kW, Napájecí napětí 690V AC/440VDC, Třída spouštění 10A, Zkratová odolnost 50kA, Rozměr 45x90x80</t>
  </si>
  <si>
    <t>2119660722</t>
  </si>
  <si>
    <t>046_R</t>
  </si>
  <si>
    <t>SK1-11, Příslušenství MS 116,132, Signální kontakty, Montáž- vpravo, 1 NO + 1 NC</t>
  </si>
  <si>
    <t>-1651688670</t>
  </si>
  <si>
    <t>047_R</t>
  </si>
  <si>
    <t>3-pólový ministykač (3 ZAP) 8,5 A (380 / 400 V) 55 °C AC-3, 4 kW 20 A (380 / 440 V) 40 °C AC-1 Pomocný kontakt: 1 ZAP Šroub Uc = 24 V DC</t>
  </si>
  <si>
    <t>2067374218</t>
  </si>
  <si>
    <t>048_R</t>
  </si>
  <si>
    <t>Frekvenční měnič 11,0kW, 23,5A, IP21, Modbus TCP (ETH)Frekvenční měnič 11,0kW, 23,5A, IP21, Modbus TCP (ETH)</t>
  </si>
  <si>
    <t>-1617608968</t>
  </si>
  <si>
    <t>4.4</t>
  </si>
  <si>
    <t>Zdroje, měniče, akumulátory</t>
  </si>
  <si>
    <t>049_R</t>
  </si>
  <si>
    <t>Spínaný napájecí zdroj s dobiječem baterie 27,6V/2,25A.</t>
  </si>
  <si>
    <t>145234356</t>
  </si>
  <si>
    <t>050_R</t>
  </si>
  <si>
    <t>Bezúdržbový olověný akumulátor 12V/7Ah, faston 6,3mm</t>
  </si>
  <si>
    <t>1111051698</t>
  </si>
  <si>
    <t>051_R</t>
  </si>
  <si>
    <t>DR-BAT-12/7S (Držák akumulátoru 12V/7Ah, na stojato</t>
  </si>
  <si>
    <t>-372466746</t>
  </si>
  <si>
    <t>4.5</t>
  </si>
  <si>
    <t>Ovládací a signalizační prvky</t>
  </si>
  <si>
    <t>052_R</t>
  </si>
  <si>
    <t>Hlavice otočná černá 3pozice pevné. Montážní průměr 22 mm</t>
  </si>
  <si>
    <t>448360153</t>
  </si>
  <si>
    <t>053_R</t>
  </si>
  <si>
    <t>Jednotka spínací kontakt 1/0 jednoduchá</t>
  </si>
  <si>
    <t>-249181427</t>
  </si>
  <si>
    <t>054_R</t>
  </si>
  <si>
    <t>Díl spojovací těla a elektrického bloku</t>
  </si>
  <si>
    <t>1740621228</t>
  </si>
  <si>
    <t>055_R</t>
  </si>
  <si>
    <t>Signálka s integrovanou LED 24 V AC/DC, barva: modrá</t>
  </si>
  <si>
    <t>-1564427587</t>
  </si>
  <si>
    <t>056_R</t>
  </si>
  <si>
    <t>Signálka s integrovanou LED 24 V AC/DC, barva: zelená</t>
  </si>
  <si>
    <t>1782580498</t>
  </si>
  <si>
    <t>71</t>
  </si>
  <si>
    <t>057_R</t>
  </si>
  <si>
    <t>Signálka s integrovanou LED 24 V AC/DC, barva: červená</t>
  </si>
  <si>
    <t>-1640918447</t>
  </si>
  <si>
    <t>72</t>
  </si>
  <si>
    <t>058_R</t>
  </si>
  <si>
    <t>Držák popisného štítku</t>
  </si>
  <si>
    <t>-2073817992</t>
  </si>
  <si>
    <t>73</t>
  </si>
  <si>
    <t>059_R</t>
  </si>
  <si>
    <t>Štítek popisný, bez textu</t>
  </si>
  <si>
    <t>-430390019</t>
  </si>
  <si>
    <t>4.6</t>
  </si>
  <si>
    <t>Svorkovnice, malé pojistkové odpínače</t>
  </si>
  <si>
    <t>74</t>
  </si>
  <si>
    <t>060_R</t>
  </si>
  <si>
    <t>Svorkovnice rozbočovací HLAK 25 3/6 S, 100A, 3pól., AL/CU, IP20, šedá, na DIN /2080305</t>
  </si>
  <si>
    <t>-234349878</t>
  </si>
  <si>
    <t>75</t>
  </si>
  <si>
    <t>061_R</t>
  </si>
  <si>
    <t>Můstek krytý, 7p, 16mm2,63A, modrý</t>
  </si>
  <si>
    <t>-185563624</t>
  </si>
  <si>
    <t>76</t>
  </si>
  <si>
    <t>062_R</t>
  </si>
  <si>
    <t>Můstek krytý, 12p, 16mm2,63A, modrý</t>
  </si>
  <si>
    <t>-1574293686</t>
  </si>
  <si>
    <t>77</t>
  </si>
  <si>
    <t>063_R</t>
  </si>
  <si>
    <t>Můstek krytý, 12p, 16mm2,63A, zeleno-žlutý</t>
  </si>
  <si>
    <t>1393055635</t>
  </si>
  <si>
    <t>78</t>
  </si>
  <si>
    <t>064_R</t>
  </si>
  <si>
    <t>Svorka šroubová 10 mm, šířka 9,9mm, 2-póly, šedá</t>
  </si>
  <si>
    <t>869893419</t>
  </si>
  <si>
    <t>79</t>
  </si>
  <si>
    <t>065_R</t>
  </si>
  <si>
    <t>Svorka šroubová 10 mm, šířka 9,9mm, 2-póly, modrá</t>
  </si>
  <si>
    <t>1368916891</t>
  </si>
  <si>
    <t>80</t>
  </si>
  <si>
    <t>066_R</t>
  </si>
  <si>
    <t>Svorka šroubová zemnící 10 mm, šířka 9,9mm, 2-póly, zelená-žlutá</t>
  </si>
  <si>
    <t>321116791</t>
  </si>
  <si>
    <t>81</t>
  </si>
  <si>
    <t>067_R</t>
  </si>
  <si>
    <t>Svorka pružinová 2.5 mm, šířka 5,1mm, 2-póly, šedá</t>
  </si>
  <si>
    <t>946058083</t>
  </si>
  <si>
    <t>82</t>
  </si>
  <si>
    <t>068_R</t>
  </si>
  <si>
    <t>Svorka pružinová 2.5 mm, šířka 5,1mm, 2-póly, modrá</t>
  </si>
  <si>
    <t>970732169</t>
  </si>
  <si>
    <t>83</t>
  </si>
  <si>
    <t>069_R</t>
  </si>
  <si>
    <t>Svorka pružinová zemnící 2.5 mm, šířka 5,1mm, 2-póly, zelená-žlutá</t>
  </si>
  <si>
    <t>-771838226</t>
  </si>
  <si>
    <t>84</t>
  </si>
  <si>
    <t>070_R</t>
  </si>
  <si>
    <t>Bočnice pro řadové pružinové svorky 2.5 mm, 2-póly.</t>
  </si>
  <si>
    <t>-1144579543</t>
  </si>
  <si>
    <t>85</t>
  </si>
  <si>
    <t>071_R</t>
  </si>
  <si>
    <t>Svorka pružinová 2.5 mm, šířka 5,1mm, 4-póly, modrá</t>
  </si>
  <si>
    <t>1038586062</t>
  </si>
  <si>
    <t>86</t>
  </si>
  <si>
    <t>072_R</t>
  </si>
  <si>
    <t>Svorka pružinová 2.5 mm, šířka 5,1mm, 4-póly, oranžová</t>
  </si>
  <si>
    <t>1515082975</t>
  </si>
  <si>
    <t>87</t>
  </si>
  <si>
    <t>073_R</t>
  </si>
  <si>
    <t>Bočnice pro řadové pružinové svorky 2.5 mm. 4-póly</t>
  </si>
  <si>
    <t>-1169427509</t>
  </si>
  <si>
    <t>88</t>
  </si>
  <si>
    <t>074_R</t>
  </si>
  <si>
    <t>Propojka pro řadové pružinové svorky 2.5 mm, 2-póly, oranžová</t>
  </si>
  <si>
    <t>416091250</t>
  </si>
  <si>
    <t>89</t>
  </si>
  <si>
    <t>075_R</t>
  </si>
  <si>
    <t>Propojka pro řadové pružinové svorky 2.5 mm, 5-póly, oranžová</t>
  </si>
  <si>
    <t>-1809214185</t>
  </si>
  <si>
    <t>90</t>
  </si>
  <si>
    <t>076_R</t>
  </si>
  <si>
    <t>Pojistková svorkovnice 4 mm, šířka 6,1mm, černá</t>
  </si>
  <si>
    <t>-230650601</t>
  </si>
  <si>
    <t>91</t>
  </si>
  <si>
    <t>077_R</t>
  </si>
  <si>
    <t>Bočnice pro pojistkovou řadovou svorkovnici 4mm2.</t>
  </si>
  <si>
    <t>-1027543607</t>
  </si>
  <si>
    <t>92</t>
  </si>
  <si>
    <t>078_R</t>
  </si>
  <si>
    <t>Propojka pro řadové pružinové svorky 4 mm, 10-póly, oranžová</t>
  </si>
  <si>
    <t>724484699</t>
  </si>
  <si>
    <t>93</t>
  </si>
  <si>
    <t>079_R</t>
  </si>
  <si>
    <t>Trubičková přístrojová pojistka 5x20mm, T4A.</t>
  </si>
  <si>
    <t>-37623342</t>
  </si>
  <si>
    <t>94</t>
  </si>
  <si>
    <t>080_R</t>
  </si>
  <si>
    <t>Trubičková přístrojová pojistka 5x20mm, F1A.</t>
  </si>
  <si>
    <t>518082819</t>
  </si>
  <si>
    <t>95</t>
  </si>
  <si>
    <t>081_R</t>
  </si>
  <si>
    <t>Trubičková přístrojová pojistka 5x20mm, F500mA.</t>
  </si>
  <si>
    <t>901265846</t>
  </si>
  <si>
    <t>96</t>
  </si>
  <si>
    <t>082_R</t>
  </si>
  <si>
    <t>Koncová zarážka DIN35 pro řadové pružinové svorky, bezšroubová, šedá.</t>
  </si>
  <si>
    <t>1748051686</t>
  </si>
  <si>
    <t>4.7</t>
  </si>
  <si>
    <t>Kabelové štítky, návlečky, vodiče</t>
  </si>
  <si>
    <t>97</t>
  </si>
  <si>
    <t>083_R</t>
  </si>
  <si>
    <t>Označení svorek 1 - 10, 5 x 5 mm, Rozteč 5.00mm.</t>
  </si>
  <si>
    <t>-1220849031</t>
  </si>
  <si>
    <t>98</t>
  </si>
  <si>
    <t>084_R</t>
  </si>
  <si>
    <t>Propojovací vodiče do rozváděče</t>
  </si>
  <si>
    <t>-584616258</t>
  </si>
  <si>
    <t>99</t>
  </si>
  <si>
    <t>085_R</t>
  </si>
  <si>
    <t>Kabelové štítky a návlečky</t>
  </si>
  <si>
    <t>1954591763</t>
  </si>
  <si>
    <t>100</t>
  </si>
  <si>
    <t>086_R</t>
  </si>
  <si>
    <t>Sada bezpečnostních štítků na rozváděč</t>
  </si>
  <si>
    <t>64421786</t>
  </si>
  <si>
    <t>101</t>
  </si>
  <si>
    <t>087_R</t>
  </si>
  <si>
    <t>Ostatní drobný materiál jinde nespecifikovaný</t>
  </si>
  <si>
    <t>1190119867</t>
  </si>
  <si>
    <t>102</t>
  </si>
  <si>
    <t>088_R</t>
  </si>
  <si>
    <t>PLC Automat 24DI, 16DO, 24VDC, RS422, sériová linka (RS-232), Ethernet</t>
  </si>
  <si>
    <t>-637421467</t>
  </si>
  <si>
    <t>103</t>
  </si>
  <si>
    <t>089_R</t>
  </si>
  <si>
    <t>Rozšiřující modul RS232</t>
  </si>
  <si>
    <t>995355212</t>
  </si>
  <si>
    <t>104</t>
  </si>
  <si>
    <t>090_R</t>
  </si>
  <si>
    <t>Rozšiřující modul 4AI</t>
  </si>
  <si>
    <t>-1633612459</t>
  </si>
  <si>
    <t>105</t>
  </si>
  <si>
    <t>091_R</t>
  </si>
  <si>
    <t>Propojovací kabel 8mi žilový, 3m, HMI a PLC</t>
  </si>
  <si>
    <t>-370155</t>
  </si>
  <si>
    <t>106</t>
  </si>
  <si>
    <t>092_R</t>
  </si>
  <si>
    <t>Grafický dotykový operátorský panel 4,3"(480x272),2xRS232/RS485, USB; IP65</t>
  </si>
  <si>
    <t>1756726916</t>
  </si>
  <si>
    <t>107</t>
  </si>
  <si>
    <t>093_R</t>
  </si>
  <si>
    <t>Datový kabel KD-2 RS232, DB9-F/RJ45.</t>
  </si>
  <si>
    <t>1548027653</t>
  </si>
  <si>
    <t>108</t>
  </si>
  <si>
    <t>094_R</t>
  </si>
  <si>
    <t>Ethernet switch 8 portů, 24VDC, průmyslové provedení</t>
  </si>
  <si>
    <t>2022487988</t>
  </si>
  <si>
    <t>109</t>
  </si>
  <si>
    <t>095_R</t>
  </si>
  <si>
    <t>Dílenská příprava rozváděče</t>
  </si>
  <si>
    <t>-683442860</t>
  </si>
  <si>
    <t>110</t>
  </si>
  <si>
    <t>096_R</t>
  </si>
  <si>
    <t>CE, kusová zkouška</t>
  </si>
  <si>
    <t>9941</t>
  </si>
  <si>
    <t>SW práce</t>
  </si>
  <si>
    <t>111</t>
  </si>
  <si>
    <t>097_R</t>
  </si>
  <si>
    <t>Příprava SW PLC a HMI</t>
  </si>
  <si>
    <t>849201344</t>
  </si>
  <si>
    <t>112</t>
  </si>
  <si>
    <t>098_R</t>
  </si>
  <si>
    <t>Rozšíření dispečerského pracoviště provozovatele</t>
  </si>
  <si>
    <t>-1742972740</t>
  </si>
  <si>
    <t>113</t>
  </si>
  <si>
    <t>099_R</t>
  </si>
  <si>
    <t>Součinnost při oživení</t>
  </si>
  <si>
    <t>518566101</t>
  </si>
  <si>
    <t>114</t>
  </si>
  <si>
    <t>100_R</t>
  </si>
  <si>
    <t>Kontakt magnetický se svorkovnicí, plastový</t>
  </si>
  <si>
    <t>1079159608</t>
  </si>
  <si>
    <t>115</t>
  </si>
  <si>
    <t>101_R</t>
  </si>
  <si>
    <t>Spínač polohový všesměrová pružinový prut, M20x1,5</t>
  </si>
  <si>
    <t>-1928169161</t>
  </si>
  <si>
    <t>116</t>
  </si>
  <si>
    <t>102_R</t>
  </si>
  <si>
    <t>Ponorná hladinová sonda 0÷5m.v.s./4-20mA, plast / AL2O3, 20m PVC kabel</t>
  </si>
  <si>
    <t>779487221</t>
  </si>
  <si>
    <t>117</t>
  </si>
  <si>
    <t>103_R</t>
  </si>
  <si>
    <t>Sada pro uchycení ponorné sondy (nerez držák, lanko, závaží)</t>
  </si>
  <si>
    <t>1800239841</t>
  </si>
  <si>
    <t>118</t>
  </si>
  <si>
    <t>104_R</t>
  </si>
  <si>
    <t>Plováčkový spínač hladiny, kabel 5m</t>
  </si>
  <si>
    <t>466156268</t>
  </si>
  <si>
    <t>Ostatní konstrukce a práce, bourání</t>
  </si>
  <si>
    <t>119</t>
  </si>
  <si>
    <t>105_R</t>
  </si>
  <si>
    <t>Protažení kabeláže chráničkami</t>
  </si>
  <si>
    <t>-490392802</t>
  </si>
  <si>
    <t>120</t>
  </si>
  <si>
    <t>106_R</t>
  </si>
  <si>
    <t>Osazení rozváděče RM1</t>
  </si>
  <si>
    <t>1850972469</t>
  </si>
  <si>
    <t>121</t>
  </si>
  <si>
    <t>107_R</t>
  </si>
  <si>
    <t>Napojení na uzemnění objektu</t>
  </si>
  <si>
    <t>770782167</t>
  </si>
  <si>
    <t>122</t>
  </si>
  <si>
    <t>108_R</t>
  </si>
  <si>
    <t>Provedení ochranného pospojení</t>
  </si>
  <si>
    <t>2019165559</t>
  </si>
  <si>
    <t>123</t>
  </si>
  <si>
    <t>109_R</t>
  </si>
  <si>
    <t>Instalace uvnitř šachty (kabelové nosné systémy)</t>
  </si>
  <si>
    <t>1092339457</t>
  </si>
  <si>
    <t>124</t>
  </si>
  <si>
    <t>110_R</t>
  </si>
  <si>
    <t>Připojení hlavního přívodu z RE1</t>
  </si>
  <si>
    <t>1218963531</t>
  </si>
  <si>
    <t>125</t>
  </si>
  <si>
    <t>111_R</t>
  </si>
  <si>
    <t>Instalace a zapojení senzorů, kalibrace</t>
  </si>
  <si>
    <t>-2119304542</t>
  </si>
  <si>
    <t>126</t>
  </si>
  <si>
    <t>112_R</t>
  </si>
  <si>
    <t>Osazení a připojení přívodky na náhradní zdroj</t>
  </si>
  <si>
    <t>1661396785</t>
  </si>
  <si>
    <t>127</t>
  </si>
  <si>
    <t>113_R</t>
  </si>
  <si>
    <t>Zapojení na straně rozváděče (motory, čidla)</t>
  </si>
  <si>
    <t>-513504092</t>
  </si>
  <si>
    <t>128</t>
  </si>
  <si>
    <t>114_R</t>
  </si>
  <si>
    <t>Oživení systému, kontrola signálů z úrovně dispečinku</t>
  </si>
  <si>
    <t>1202515852</t>
  </si>
  <si>
    <t>129</t>
  </si>
  <si>
    <t>115_R</t>
  </si>
  <si>
    <t>Zajištění zakázky, koordinace, přípomoce</t>
  </si>
  <si>
    <t>640872653</t>
  </si>
  <si>
    <t>Elektroinstalační materiál</t>
  </si>
  <si>
    <t>10.1</t>
  </si>
  <si>
    <t>Kabelové nosné systémy</t>
  </si>
  <si>
    <t>130</t>
  </si>
  <si>
    <t>117_R</t>
  </si>
  <si>
    <t>Drátěnný žlab 50x50 žárový zinek</t>
  </si>
  <si>
    <t>-708551453</t>
  </si>
  <si>
    <t>131</t>
  </si>
  <si>
    <t>118_R</t>
  </si>
  <si>
    <t>Podpěry na zeď, 50mm, žárový zinek</t>
  </si>
  <si>
    <t>311804855</t>
  </si>
  <si>
    <t>132</t>
  </si>
  <si>
    <t>119_R</t>
  </si>
  <si>
    <t>Spojky a příslušenství pro žlaby</t>
  </si>
  <si>
    <t>946103554</t>
  </si>
  <si>
    <t>133</t>
  </si>
  <si>
    <t>120_R</t>
  </si>
  <si>
    <t>Trubka pevná 20mm včetně příchytek</t>
  </si>
  <si>
    <t>979864836</t>
  </si>
  <si>
    <t>134</t>
  </si>
  <si>
    <t>121_R</t>
  </si>
  <si>
    <t>Elektroinstalační trubka pevná pr.25, 750N, šedá, 3m.</t>
  </si>
  <si>
    <t>-388546921</t>
  </si>
  <si>
    <t>135</t>
  </si>
  <si>
    <t>122_R</t>
  </si>
  <si>
    <t>Spojka elektroinstalační trubky pr.25, PVC, šedá.</t>
  </si>
  <si>
    <t>390942642</t>
  </si>
  <si>
    <t>136</t>
  </si>
  <si>
    <t>123_R</t>
  </si>
  <si>
    <t>Elektroinstalační trubka ohebná pr.25, 750N, světle šedá, návin 50m.</t>
  </si>
  <si>
    <t>218173268</t>
  </si>
  <si>
    <t>137</t>
  </si>
  <si>
    <t>124_R</t>
  </si>
  <si>
    <t>Příchytka elektroinstalační trubky pr.25, šedá.</t>
  </si>
  <si>
    <t>-1840341376</t>
  </si>
  <si>
    <t>10.2</t>
  </si>
  <si>
    <t>Kabely technologické elektroinstalace</t>
  </si>
  <si>
    <t>138</t>
  </si>
  <si>
    <t>125_R</t>
  </si>
  <si>
    <t>Kabel CYKY-J 4x10 buben</t>
  </si>
  <si>
    <t>1806190010</t>
  </si>
  <si>
    <t>139</t>
  </si>
  <si>
    <t>126_R</t>
  </si>
  <si>
    <t>Kabel CYKY-J 5x 6 buben</t>
  </si>
  <si>
    <t>-1788207026</t>
  </si>
  <si>
    <t>140</t>
  </si>
  <si>
    <t>127_R</t>
  </si>
  <si>
    <t>NYCWY 3x4/4</t>
  </si>
  <si>
    <t>-1261984943</t>
  </si>
  <si>
    <t>141</t>
  </si>
  <si>
    <t>128_R</t>
  </si>
  <si>
    <t>CYKY-J 3x1,5</t>
  </si>
  <si>
    <t>-1373136929</t>
  </si>
  <si>
    <t>142</t>
  </si>
  <si>
    <t>129_R</t>
  </si>
  <si>
    <t>Kabel CYKY-J 3x 2,5 / 50m</t>
  </si>
  <si>
    <t>-1408645894</t>
  </si>
  <si>
    <t>143</t>
  </si>
  <si>
    <t>130_R</t>
  </si>
  <si>
    <t>JE-Y(St)Y 2x2x0,8 šedá</t>
  </si>
  <si>
    <t>392313545</t>
  </si>
  <si>
    <t>144</t>
  </si>
  <si>
    <t>131_R</t>
  </si>
  <si>
    <t>CYSY 2G0,5</t>
  </si>
  <si>
    <t>1430216603</t>
  </si>
  <si>
    <t>145</t>
  </si>
  <si>
    <t>132_R</t>
  </si>
  <si>
    <t>Lankový vodič 6mm - ŽLUT. ZELENÝ</t>
  </si>
  <si>
    <t>-523985225</t>
  </si>
  <si>
    <t>146</t>
  </si>
  <si>
    <t>133_R</t>
  </si>
  <si>
    <t>Lankový vodič 16 mm - ŽLUT. ZELENÝ.</t>
  </si>
  <si>
    <t>370350486</t>
  </si>
  <si>
    <t>10.3</t>
  </si>
  <si>
    <t>Napojení na uzemnění</t>
  </si>
  <si>
    <t>147</t>
  </si>
  <si>
    <t>134_R</t>
  </si>
  <si>
    <t>FeZn drát průměr 10mm zinkovaný (0,62kg/m)</t>
  </si>
  <si>
    <t>1028678579</t>
  </si>
  <si>
    <t>148</t>
  </si>
  <si>
    <t>135_R</t>
  </si>
  <si>
    <t>Svorka páska - drát. Pro křížová a souběžná spojení zemnící pásky a kruhového vodiče. Určena pro pásku 30 x 4mm.</t>
  </si>
  <si>
    <t>-2139697604</t>
  </si>
  <si>
    <t>10.4</t>
  </si>
  <si>
    <t>Ochranné pospojení</t>
  </si>
  <si>
    <t>149</t>
  </si>
  <si>
    <t>136_R</t>
  </si>
  <si>
    <t>Lišta potenciálového vyrovnání 1809 A</t>
  </si>
  <si>
    <t>121568889</t>
  </si>
  <si>
    <t>150</t>
  </si>
  <si>
    <t>137_R</t>
  </si>
  <si>
    <t>Páska uzemňovací nerez ZSA 16, 15x0,3 (svitek 10m)</t>
  </si>
  <si>
    <t>2100400267</t>
  </si>
  <si>
    <t>151</t>
  </si>
  <si>
    <t>138_R</t>
  </si>
  <si>
    <t>Svorka zemnicí ZSA 16 NEREZ</t>
  </si>
  <si>
    <t>-742180996</t>
  </si>
  <si>
    <t>10.5</t>
  </si>
  <si>
    <t>Stavební elektroinstalace</t>
  </si>
  <si>
    <t>152</t>
  </si>
  <si>
    <t>139_R</t>
  </si>
  <si>
    <t>Přisazené LED svítidlo 1.5FT 8000/840, 54W, 7520LM, 4000K, IP66</t>
  </si>
  <si>
    <t>-845476098</t>
  </si>
  <si>
    <t>153</t>
  </si>
  <si>
    <t>140_R</t>
  </si>
  <si>
    <t>Spínač řazení 1, povrchová montáž, IP54</t>
  </si>
  <si>
    <t>-135381618</t>
  </si>
  <si>
    <t>154</t>
  </si>
  <si>
    <t>141_R</t>
  </si>
  <si>
    <t>Zásuvka 230VAC, 16A, povrchová montáž, IP54</t>
  </si>
  <si>
    <t>-278673622</t>
  </si>
  <si>
    <t>155</t>
  </si>
  <si>
    <t>142_R</t>
  </si>
  <si>
    <t>Přívodka nástěnná, 5x63A, IP44</t>
  </si>
  <si>
    <t>-1564645427</t>
  </si>
  <si>
    <t>156</t>
  </si>
  <si>
    <t>143_R</t>
  </si>
  <si>
    <t>Přepojovací krabice se svorkovnicí</t>
  </si>
  <si>
    <t>-1834503985</t>
  </si>
  <si>
    <t>10.6</t>
  </si>
  <si>
    <t>Ostatní</t>
  </si>
  <si>
    <t>157</t>
  </si>
  <si>
    <t>144_R</t>
  </si>
  <si>
    <t>Drobný materiál jinde nespecifikovaný</t>
  </si>
  <si>
    <t>-1504124160</t>
  </si>
  <si>
    <t>Zemní práce - přípravné a přidružené práce</t>
  </si>
  <si>
    <t>158</t>
  </si>
  <si>
    <t>145_R</t>
  </si>
  <si>
    <t>Potrubní ventilátor do kruhového potrubí DN100, IP44, plastové tělo, napájení 230VAC, průtok vzduchu 150-180m3/h, Provozní teplota -20°C až 40°C.</t>
  </si>
  <si>
    <t>1683181400</t>
  </si>
  <si>
    <t>Zemní práce - odkopávky a prokopávky</t>
  </si>
  <si>
    <t>159</t>
  </si>
  <si>
    <t>146_R</t>
  </si>
  <si>
    <t>Vypracování výchozí revizní zprávy elektro</t>
  </si>
  <si>
    <t>1054082649</t>
  </si>
  <si>
    <t>Zemní práce - hloubené vykopávky</t>
  </si>
  <si>
    <t>160</t>
  </si>
  <si>
    <t>147_R</t>
  </si>
  <si>
    <t>Výzva TIČR a vydání stanoviska</t>
  </si>
  <si>
    <t>308319968</t>
  </si>
  <si>
    <t>IO 06 - Výšková úprava vodovodu</t>
  </si>
  <si>
    <t>1066012649</t>
  </si>
  <si>
    <t>849483293</t>
  </si>
  <si>
    <t>-690323163</t>
  </si>
  <si>
    <t>"zajištění stávajícího kabelu na šířku rýhy"1,1</t>
  </si>
  <si>
    <t>"zajištění stávajícího kabelu v souběhu s rýhou"15</t>
  </si>
  <si>
    <t>246125658</t>
  </si>
  <si>
    <t>"křížení"(1,1)*(0,5+0,5)*(0,5+1,0)</t>
  </si>
  <si>
    <t>"souběh"(15)*(0,5+0,5)*(0,5+1,0)</t>
  </si>
  <si>
    <t>-41044317</t>
  </si>
  <si>
    <t>"pažený výkop"21,1*1,1*(2,6-0,47)</t>
  </si>
  <si>
    <t>"procentuální zastoupenost třídy težitelnosti"49,437*0,3</t>
  </si>
  <si>
    <t>-1616457381</t>
  </si>
  <si>
    <t>"procentuální zastoupenost třídy težitelnosti"49,437*0,2</t>
  </si>
  <si>
    <t>-1111697501</t>
  </si>
  <si>
    <t>2117529988</t>
  </si>
  <si>
    <t>553155505</t>
  </si>
  <si>
    <t>"pažený výkop"(21,1*(2,6))*2</t>
  </si>
  <si>
    <t>347499022</t>
  </si>
  <si>
    <t>-1321665547</t>
  </si>
  <si>
    <t>"výkopek celkem"14,831+9,887</t>
  </si>
  <si>
    <t>2049806334</t>
  </si>
  <si>
    <t>869069382</t>
  </si>
  <si>
    <t>"zemina na skládku"24,718+24,718</t>
  </si>
  <si>
    <t>"přepočet na tuny"49,436*1,9</t>
  </si>
  <si>
    <t>-1702964012</t>
  </si>
  <si>
    <t>-595312723</t>
  </si>
  <si>
    <t>"pažený výkop"21,1*1,1*(2,6-0,47-0,15-0,09-0,3)</t>
  </si>
  <si>
    <t>-1360995399</t>
  </si>
  <si>
    <t>"zásyp v komunikaci a chodníku bude prováděn nakupovaným materiálem 0/32"36,904</t>
  </si>
  <si>
    <t>"přepočet na tuny"36,904*2,05</t>
  </si>
  <si>
    <t>1982442167</t>
  </si>
  <si>
    <t>"pažený výkop"21,1*1,1*(0,09+0,3)</t>
  </si>
  <si>
    <t>1537265029</t>
  </si>
  <si>
    <t>"přepočet na tuny"9,052*2,05</t>
  </si>
  <si>
    <t>-1045629572</t>
  </si>
  <si>
    <t>"pažený výkop"21,1</t>
  </si>
  <si>
    <t>1240633550</t>
  </si>
  <si>
    <t>"pažený výkop"21,1*1,1*(0,15)</t>
  </si>
  <si>
    <t>871241211</t>
  </si>
  <si>
    <t>Montáž vodovodního potrubí z polyetylenu PE100 RC v otevřeném výkopu svařovaných elektrotvarovkou SDR 11/PN16 d 90 x 8,2 mm</t>
  </si>
  <si>
    <t>-1880148193</t>
  </si>
  <si>
    <t>https://podminky.urs.cz/item/CS_URS_2024_01/871241211</t>
  </si>
  <si>
    <t>28613556</t>
  </si>
  <si>
    <t>potrubí vodovodní dvouvrstvé PE100 RC SDR11 90x8,2mm</t>
  </si>
  <si>
    <t>-1042005081</t>
  </si>
  <si>
    <t>"PE potrubí"21,1</t>
  </si>
  <si>
    <t>877241101</t>
  </si>
  <si>
    <t>Montáž tvarovek na vodovodním plastovém potrubí z polyetylenu PE 100 elektrotvarovek SDR 11/PN16 spojek, oblouků nebo redukcí d 90</t>
  </si>
  <si>
    <t>-63702995</t>
  </si>
  <si>
    <t>https://podminky.urs.cz/item/CS_URS_2024_01/877241101</t>
  </si>
  <si>
    <t>28615974</t>
  </si>
  <si>
    <t>elektrospojka SDR11 PE 100 PN16 D 90mm</t>
  </si>
  <si>
    <t>958810867</t>
  </si>
  <si>
    <t>877241110</t>
  </si>
  <si>
    <t>Montáž tvarovek na vodovodním plastovém potrubí z polyetylenu PE 100 elektrotvarovek SDR 11/PN16 kolen 45° d 90</t>
  </si>
  <si>
    <t>2015911673</t>
  </si>
  <si>
    <t>https://podminky.urs.cz/item/CS_URS_2024_01/877241110</t>
  </si>
  <si>
    <t>28614948</t>
  </si>
  <si>
    <t>elektrokoleno 45° PE 100 PN16 D 90mm</t>
  </si>
  <si>
    <t>1031211105</t>
  </si>
  <si>
    <t>857251151</t>
  </si>
  <si>
    <t>Montáž litinových tvarovek na potrubí litinovém tlakovém jednoosých na potrubí z trub hrdlových v otevřeném výkopu, kanálu nebo v šachtě s přírubovým koncem vnějšího průměru DN/OD 90</t>
  </si>
  <si>
    <t>1756202325</t>
  </si>
  <si>
    <t>https://podminky.urs.cz/item/CS_URS_2024_01/857251151</t>
  </si>
  <si>
    <t>31951003</t>
  </si>
  <si>
    <t>potrubní spojka jištěná proti posuvu hrdlo-příruba DN 80</t>
  </si>
  <si>
    <t>-1642596448</t>
  </si>
  <si>
    <t>"viz kladečské schéma"6</t>
  </si>
  <si>
    <t>857242122</t>
  </si>
  <si>
    <t>Montáž litinových tvarovek na potrubí litinovém tlakovém jednoosých na potrubí z trub přírubových v otevřeném výkopu, kanálu nebo v šachtě DN 80</t>
  </si>
  <si>
    <t>1144260245</t>
  </si>
  <si>
    <t>https://podminky.urs.cz/item/CS_URS_2024_01/857242122</t>
  </si>
  <si>
    <t>55253237</t>
  </si>
  <si>
    <t>tvarovka přírubová litinová vodovodní PN10/16 DN 80 dl 300mm</t>
  </si>
  <si>
    <t>-396944420</t>
  </si>
  <si>
    <t>"viz kladečské schéma"3</t>
  </si>
  <si>
    <t>55253247</t>
  </si>
  <si>
    <t>tvarovka přírubová litinová vodovodní PN10/16 DN 80 dl 1000mm</t>
  </si>
  <si>
    <t>64493606</t>
  </si>
  <si>
    <t>"viz kladečské schéma"1</t>
  </si>
  <si>
    <t>55251810</t>
  </si>
  <si>
    <t>koleno přírubové s patkou pro připojení k hydrantu 80/90mm</t>
  </si>
  <si>
    <t>-1975707743</t>
  </si>
  <si>
    <t>55254011</t>
  </si>
  <si>
    <t>koleno přírubové z tvárné litiny,práškový epoxid tl 250µm FFK-kus DN 80- 45°</t>
  </si>
  <si>
    <t>-761888567</t>
  </si>
  <si>
    <t>857244122</t>
  </si>
  <si>
    <t>Montáž litinových tvarovek na potrubí litinovém tlakovém odbočných na potrubí z trub přírubových v otevřeném výkopu, kanálu nebo v šachtě DN 80</t>
  </si>
  <si>
    <t>-827844060</t>
  </si>
  <si>
    <t>https://podminky.urs.cz/item/CS_URS_2024_01/857244122</t>
  </si>
  <si>
    <t>55253510</t>
  </si>
  <si>
    <t>tvarovka přírubová litinová vodovodní s přírubovou odbočkou PN10/40 T-kus DN 80/80</t>
  </si>
  <si>
    <t>-970964506</t>
  </si>
  <si>
    <t>-2058220202</t>
  </si>
  <si>
    <t>42221212</t>
  </si>
  <si>
    <t>šoupě přírubové vodovodní krátká stavební dl DN 80 PN10-16</t>
  </si>
  <si>
    <t>1085292791</t>
  </si>
  <si>
    <t>"viz kladečské schéma"4</t>
  </si>
  <si>
    <t>42291061</t>
  </si>
  <si>
    <t>souprava zemní pro šoupátka DN 65-80mm Rd 1,0m</t>
  </si>
  <si>
    <t>1851506115</t>
  </si>
  <si>
    <t>42291079</t>
  </si>
  <si>
    <t>souprava zemní pro šoupátka DN 65-80mm Rd 2,0m</t>
  </si>
  <si>
    <t>-945658071</t>
  </si>
  <si>
    <t>891247111</t>
  </si>
  <si>
    <t>Montáž vodovodních armatur na potrubí hydrantů podzemních (bez osazení poklopů) DN 80</t>
  </si>
  <si>
    <t>203755571</t>
  </si>
  <si>
    <t>https://podminky.urs.cz/item/CS_URS_2024_01/891247111</t>
  </si>
  <si>
    <t>42273682</t>
  </si>
  <si>
    <t>hydrant nadzemní DN 80 tvárná litina dvojitý uzávěr s koulí krycí v 1500mm</t>
  </si>
  <si>
    <t>-1240853689</t>
  </si>
  <si>
    <t>42213003</t>
  </si>
  <si>
    <t>ventil odvzdušňovací/zavzdušňovací přírubový PN 16, pitná voda DN 80</t>
  </si>
  <si>
    <t>-598054136</t>
  </si>
  <si>
    <t>"viz kladečské schéma"2</t>
  </si>
  <si>
    <t>358924144</t>
  </si>
  <si>
    <t>42210051</t>
  </si>
  <si>
    <t>deska podkladová uličního poklopu litinového ventilového</t>
  </si>
  <si>
    <t>-1867619844</t>
  </si>
  <si>
    <t>-1300959945</t>
  </si>
  <si>
    <t>899401113</t>
  </si>
  <si>
    <t>Osazení poklopů litinových hydrantových</t>
  </si>
  <si>
    <t>443025585</t>
  </si>
  <si>
    <t>https://podminky.urs.cz/item/CS_URS_2024_01/899401113</t>
  </si>
  <si>
    <t>42210052</t>
  </si>
  <si>
    <t>deska podkladová uličního poklopu litinového hydrantového</t>
  </si>
  <si>
    <t>-1403609125</t>
  </si>
  <si>
    <t>56230635</t>
  </si>
  <si>
    <t>poklop uliční hydrantový oválný plastový PA s litinovým víkem</t>
  </si>
  <si>
    <t>-1982260775</t>
  </si>
  <si>
    <t>230202072</t>
  </si>
  <si>
    <t>Nasunutí potrubní sekce do chráničky nasouvané potrubí plastové dn přes 63 do 110 mm</t>
  </si>
  <si>
    <t>-339149876</t>
  </si>
  <si>
    <t>https://podminky.urs.cz/item/CS_URS_2024_01/230202072</t>
  </si>
  <si>
    <t>"OC chránička"19,4</t>
  </si>
  <si>
    <t>55283924</t>
  </si>
  <si>
    <t>trubka ocelová bezešvá hladká jakost 11 353 159x8,0mm</t>
  </si>
  <si>
    <t>-665639153</t>
  </si>
  <si>
    <t>230202215</t>
  </si>
  <si>
    <t>Montáž manžety na chráničku potrubí ocelového D přes 133 do 168,1 mm</t>
  </si>
  <si>
    <t>-59103445</t>
  </si>
  <si>
    <t>https://podminky.urs.cz/item/CS_URS_2024_01/230202215</t>
  </si>
  <si>
    <t>28655112</t>
  </si>
  <si>
    <t>manžeta chráničky vč. upínací pásky 90x160mm DN 80x150</t>
  </si>
  <si>
    <t>-641519008</t>
  </si>
  <si>
    <t>"utěsnění chráničky"2</t>
  </si>
  <si>
    <t>230202123</t>
  </si>
  <si>
    <t>Montáž kluzných objímek pro zasunutí potrubí do chráničky výšky 19 mm vnějšího průměru potrubí přes 101 do 112 mm</t>
  </si>
  <si>
    <t>1925042904</t>
  </si>
  <si>
    <t>https://podminky.urs.cz/item/CS_URS_2024_01/230202123</t>
  </si>
  <si>
    <t>28655130</t>
  </si>
  <si>
    <t>objímka kluzná typ A segment v 19mm</t>
  </si>
  <si>
    <t>604102738</t>
  </si>
  <si>
    <t>"kluzné objímky"14</t>
  </si>
  <si>
    <t>-1521948103</t>
  </si>
  <si>
    <t>"přeložka vodovodu"21,1</t>
  </si>
  <si>
    <t>-753406150</t>
  </si>
  <si>
    <t>2056689109</t>
  </si>
  <si>
    <t>-118489975</t>
  </si>
  <si>
    <t>"přeložka vodovodu"2</t>
  </si>
  <si>
    <t>1483538978</t>
  </si>
  <si>
    <t>-762097262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</si>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</sst>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66006211" TargetMode="External" /><Relationship Id="rId2" Type="http://schemas.openxmlformats.org/officeDocument/2006/relationships/hyperlink" Target="https://podminky.urs.cz/item/CS_URS_2024_01/460030114" TargetMode="External" /><Relationship Id="rId3" Type="http://schemas.openxmlformats.org/officeDocument/2006/relationships/hyperlink" Target="https://podminky.urs.cz/item/CS_URS_2024_01/460030115" TargetMode="External" /><Relationship Id="rId4" Type="http://schemas.openxmlformats.org/officeDocument/2006/relationships/hyperlink" Target="https://podminky.urs.cz/item/CS_URS_2024_01/112201111" TargetMode="External" /><Relationship Id="rId5" Type="http://schemas.openxmlformats.org/officeDocument/2006/relationships/hyperlink" Target="https://podminky.urs.cz/item/CS_URS_2024_01/966071822" TargetMode="External" /><Relationship Id="rId6" Type="http://schemas.openxmlformats.org/officeDocument/2006/relationships/hyperlink" Target="https://podminky.urs.cz/item/CS_URS_2024_01/966073813" TargetMode="External" /><Relationship Id="rId7" Type="http://schemas.openxmlformats.org/officeDocument/2006/relationships/hyperlink" Target="https://podminky.urs.cz/item/CS_URS_2024_01/966005111" TargetMode="External" /><Relationship Id="rId8" Type="http://schemas.openxmlformats.org/officeDocument/2006/relationships/hyperlink" Target="https://podminky.urs.cz/item/CS_URS_2024_01/919735113" TargetMode="External" /><Relationship Id="rId9" Type="http://schemas.openxmlformats.org/officeDocument/2006/relationships/hyperlink" Target="https://podminky.urs.cz/item/CS_URS_2024_01/113202111" TargetMode="External" /><Relationship Id="rId10" Type="http://schemas.openxmlformats.org/officeDocument/2006/relationships/hyperlink" Target="https://podminky.urs.cz/item/CS_URS_2024_01/113201112" TargetMode="External" /><Relationship Id="rId11" Type="http://schemas.openxmlformats.org/officeDocument/2006/relationships/hyperlink" Target="https://podminky.urs.cz/item/CS_URS_2024_01/113107243" TargetMode="External" /><Relationship Id="rId12" Type="http://schemas.openxmlformats.org/officeDocument/2006/relationships/hyperlink" Target="https://podminky.urs.cz/item/CS_URS_2024_01/113107231" TargetMode="External" /><Relationship Id="rId13" Type="http://schemas.openxmlformats.org/officeDocument/2006/relationships/hyperlink" Target="https://podminky.urs.cz/item/CS_URS_2024_01/113107222" TargetMode="External" /><Relationship Id="rId14" Type="http://schemas.openxmlformats.org/officeDocument/2006/relationships/hyperlink" Target="https://podminky.urs.cz/item/CS_URS_2024_01/113202111" TargetMode="External" /><Relationship Id="rId15" Type="http://schemas.openxmlformats.org/officeDocument/2006/relationships/hyperlink" Target="https://podminky.urs.cz/item/CS_URS_2024_01/113106171" TargetMode="External" /><Relationship Id="rId16" Type="http://schemas.openxmlformats.org/officeDocument/2006/relationships/hyperlink" Target="https://podminky.urs.cz/item/CS_URS_2024_01/113107153" TargetMode="External" /><Relationship Id="rId17" Type="http://schemas.openxmlformats.org/officeDocument/2006/relationships/hyperlink" Target="https://podminky.urs.cz/item/CS_URS_2024_01/113107171" TargetMode="External" /><Relationship Id="rId18" Type="http://schemas.openxmlformats.org/officeDocument/2006/relationships/hyperlink" Target="https://podminky.urs.cz/item/CS_URS_2024_01/979071021" TargetMode="External" /><Relationship Id="rId19" Type="http://schemas.openxmlformats.org/officeDocument/2006/relationships/hyperlink" Target="https://podminky.urs.cz/item/CS_URS_2024_01/919735113" TargetMode="External" /><Relationship Id="rId20" Type="http://schemas.openxmlformats.org/officeDocument/2006/relationships/hyperlink" Target="https://podminky.urs.cz/item/CS_URS_2024_01/113107183" TargetMode="External" /><Relationship Id="rId21" Type="http://schemas.openxmlformats.org/officeDocument/2006/relationships/hyperlink" Target="https://podminky.urs.cz/item/CS_URS_2024_01/113107152" TargetMode="External" /><Relationship Id="rId22" Type="http://schemas.openxmlformats.org/officeDocument/2006/relationships/hyperlink" Target="https://podminky.urs.cz/item/CS_URS_2024_01/113201111" TargetMode="External" /><Relationship Id="rId23" Type="http://schemas.openxmlformats.org/officeDocument/2006/relationships/hyperlink" Target="https://podminky.urs.cz/item/CS_URS_2024_01/113106123" TargetMode="External" /><Relationship Id="rId24" Type="http://schemas.openxmlformats.org/officeDocument/2006/relationships/hyperlink" Target="https://podminky.urs.cz/item/CS_URS_2024_01/113107152" TargetMode="External" /><Relationship Id="rId25" Type="http://schemas.openxmlformats.org/officeDocument/2006/relationships/hyperlink" Target="https://podminky.urs.cz/item/CS_URS_2024_01/979071021" TargetMode="External" /><Relationship Id="rId26" Type="http://schemas.openxmlformats.org/officeDocument/2006/relationships/hyperlink" Target="https://podminky.urs.cz/item/CS_URS_2024_01/113151111" TargetMode="External" /><Relationship Id="rId27" Type="http://schemas.openxmlformats.org/officeDocument/2006/relationships/hyperlink" Target="https://podminky.urs.cz/item/CS_URS_2024_01/113107213" TargetMode="External" /><Relationship Id="rId28" Type="http://schemas.openxmlformats.org/officeDocument/2006/relationships/hyperlink" Target="https://podminky.urs.cz/item/CS_URS_2024_01/210204011" TargetMode="External" /><Relationship Id="rId29" Type="http://schemas.openxmlformats.org/officeDocument/2006/relationships/hyperlink" Target="https://podminky.urs.cz/item/CS_URS_2024_01/914511111" TargetMode="External" /><Relationship Id="rId30" Type="http://schemas.openxmlformats.org/officeDocument/2006/relationships/hyperlink" Target="https://podminky.urs.cz/item/CS_URS_2024_01/899401112" TargetMode="External" /><Relationship Id="rId31" Type="http://schemas.openxmlformats.org/officeDocument/2006/relationships/hyperlink" Target="https://podminky.urs.cz/item/CS_URS_2024_01/577134111" TargetMode="External" /><Relationship Id="rId32" Type="http://schemas.openxmlformats.org/officeDocument/2006/relationships/hyperlink" Target="https://podminky.urs.cz/item/CS_URS_2024_01/573211109" TargetMode="External" /><Relationship Id="rId33" Type="http://schemas.openxmlformats.org/officeDocument/2006/relationships/hyperlink" Target="https://podminky.urs.cz/item/CS_URS_2024_01/565155111" TargetMode="External" /><Relationship Id="rId34" Type="http://schemas.openxmlformats.org/officeDocument/2006/relationships/hyperlink" Target="https://podminky.urs.cz/item/CS_URS_2024_01/573111112" TargetMode="External" /><Relationship Id="rId35" Type="http://schemas.openxmlformats.org/officeDocument/2006/relationships/hyperlink" Target="https://podminky.urs.cz/item/CS_URS_2024_01/567122112" TargetMode="External" /><Relationship Id="rId36" Type="http://schemas.openxmlformats.org/officeDocument/2006/relationships/hyperlink" Target="https://podminky.urs.cz/item/CS_URS_2024_01/564861111" TargetMode="External" /><Relationship Id="rId37" Type="http://schemas.openxmlformats.org/officeDocument/2006/relationships/hyperlink" Target="https://podminky.urs.cz/item/CS_URS_2024_01/181951112" TargetMode="External" /><Relationship Id="rId38" Type="http://schemas.openxmlformats.org/officeDocument/2006/relationships/hyperlink" Target="https://podminky.urs.cz/item/CS_URS_2024_01/916131213" TargetMode="External" /><Relationship Id="rId39" Type="http://schemas.openxmlformats.org/officeDocument/2006/relationships/hyperlink" Target="https://podminky.urs.cz/item/CS_URS_2024_01/916131113" TargetMode="External" /><Relationship Id="rId40" Type="http://schemas.openxmlformats.org/officeDocument/2006/relationships/hyperlink" Target="https://podminky.urs.cz/item/CS_URS_2024_01/596212313" TargetMode="External" /><Relationship Id="rId41" Type="http://schemas.openxmlformats.org/officeDocument/2006/relationships/hyperlink" Target="https://podminky.urs.cz/item/CS_URS_2024_01/567122114" TargetMode="External" /><Relationship Id="rId42" Type="http://schemas.openxmlformats.org/officeDocument/2006/relationships/hyperlink" Target="https://podminky.urs.cz/item/CS_URS_2024_01/564851113" TargetMode="External" /><Relationship Id="rId43" Type="http://schemas.openxmlformats.org/officeDocument/2006/relationships/hyperlink" Target="https://podminky.urs.cz/item/CS_URS_2024_01/181951112" TargetMode="External" /><Relationship Id="rId44" Type="http://schemas.openxmlformats.org/officeDocument/2006/relationships/hyperlink" Target="https://podminky.urs.cz/item/CS_URS_2024_01/916131213" TargetMode="External" /><Relationship Id="rId45" Type="http://schemas.openxmlformats.org/officeDocument/2006/relationships/hyperlink" Target="https://podminky.urs.cz/item/CS_URS_2024_01/577123111" TargetMode="External" /><Relationship Id="rId46" Type="http://schemas.openxmlformats.org/officeDocument/2006/relationships/hyperlink" Target="https://podminky.urs.cz/item/CS_URS_2024_01/573211109" TargetMode="External" /><Relationship Id="rId47" Type="http://schemas.openxmlformats.org/officeDocument/2006/relationships/hyperlink" Target="https://podminky.urs.cz/item/CS_URS_2024_01/565155101" TargetMode="External" /><Relationship Id="rId48" Type="http://schemas.openxmlformats.org/officeDocument/2006/relationships/hyperlink" Target="https://podminky.urs.cz/item/CS_URS_2024_01/573111112" TargetMode="External" /><Relationship Id="rId49" Type="http://schemas.openxmlformats.org/officeDocument/2006/relationships/hyperlink" Target="https://podminky.urs.cz/item/CS_URS_2024_01/564841011" TargetMode="External" /><Relationship Id="rId50" Type="http://schemas.openxmlformats.org/officeDocument/2006/relationships/hyperlink" Target="https://podminky.urs.cz/item/CS_URS_2024_01/596211111" TargetMode="External" /><Relationship Id="rId51" Type="http://schemas.openxmlformats.org/officeDocument/2006/relationships/hyperlink" Target="https://podminky.urs.cz/item/CS_URS_2024_01/564720001" TargetMode="External" /><Relationship Id="rId52" Type="http://schemas.openxmlformats.org/officeDocument/2006/relationships/hyperlink" Target="https://podminky.urs.cz/item/CS_URS_2024_01/916231213" TargetMode="External" /><Relationship Id="rId53" Type="http://schemas.openxmlformats.org/officeDocument/2006/relationships/hyperlink" Target="https://podminky.urs.cz/item/CS_URS_2024_01/181006113" TargetMode="External" /><Relationship Id="rId54" Type="http://schemas.openxmlformats.org/officeDocument/2006/relationships/hyperlink" Target="https://podminky.urs.cz/item/CS_URS_2024_01/183405211" TargetMode="External" /><Relationship Id="rId55" Type="http://schemas.openxmlformats.org/officeDocument/2006/relationships/hyperlink" Target="https://podminky.urs.cz/item/CS_URS_2024_01/997002511" TargetMode="External" /><Relationship Id="rId56" Type="http://schemas.openxmlformats.org/officeDocument/2006/relationships/hyperlink" Target="https://podminky.urs.cz/item/CS_URS_2024_01/997002519" TargetMode="External" /><Relationship Id="rId57" Type="http://schemas.openxmlformats.org/officeDocument/2006/relationships/hyperlink" Target="https://podminky.urs.cz/item/CS_URS_2024_01/997221861" TargetMode="External" /><Relationship Id="rId58" Type="http://schemas.openxmlformats.org/officeDocument/2006/relationships/hyperlink" Target="https://podminky.urs.cz/item/CS_URS_2024_01/997221873" TargetMode="External" /><Relationship Id="rId59" Type="http://schemas.openxmlformats.org/officeDocument/2006/relationships/hyperlink" Target="https://podminky.urs.cz/item/CS_URS_2024_01/997221862" TargetMode="External" /><Relationship Id="rId60" Type="http://schemas.openxmlformats.org/officeDocument/2006/relationships/hyperlink" Target="https://podminky.urs.cz/item/CS_URS_2024_01/997221875" TargetMode="External" /><Relationship Id="rId61" Type="http://schemas.openxmlformats.org/officeDocument/2006/relationships/hyperlink" Target="https://podminky.urs.cz/item/CS_URS_2024_01/998225111" TargetMode="External" /><Relationship Id="rId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1" TargetMode="External" /><Relationship Id="rId2" Type="http://schemas.openxmlformats.org/officeDocument/2006/relationships/hyperlink" Target="https://podminky.urs.cz/item/CS_URS_2024_01/119001412" TargetMode="External" /><Relationship Id="rId3" Type="http://schemas.openxmlformats.org/officeDocument/2006/relationships/hyperlink" Target="https://podminky.urs.cz/item/CS_URS_2024_01/119001405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32154203" TargetMode="External" /><Relationship Id="rId6" Type="http://schemas.openxmlformats.org/officeDocument/2006/relationships/hyperlink" Target="https://podminky.urs.cz/item/CS_URS_2024_01/132254203" TargetMode="External" /><Relationship Id="rId7" Type="http://schemas.openxmlformats.org/officeDocument/2006/relationships/hyperlink" Target="https://podminky.urs.cz/item/CS_URS_2024_01/151811132" TargetMode="External" /><Relationship Id="rId8" Type="http://schemas.openxmlformats.org/officeDocument/2006/relationships/hyperlink" Target="https://podminky.urs.cz/item/CS_URS_2024_01/151811232" TargetMode="External" /><Relationship Id="rId9" Type="http://schemas.openxmlformats.org/officeDocument/2006/relationships/hyperlink" Target="https://podminky.urs.cz/item/CS_URS_2024_01/162651112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01101" TargetMode="External" /><Relationship Id="rId13" Type="http://schemas.openxmlformats.org/officeDocument/2006/relationships/hyperlink" Target="https://podminky.urs.cz/item/CS_URS_2024_01/810391811" TargetMode="External" /><Relationship Id="rId14" Type="http://schemas.openxmlformats.org/officeDocument/2006/relationships/hyperlink" Target="https://podminky.urs.cz/item/CS_URS_2024_01/810441811" TargetMode="External" /><Relationship Id="rId15" Type="http://schemas.openxmlformats.org/officeDocument/2006/relationships/hyperlink" Target="https://podminky.urs.cz/item/CS_URS_2024_01/830391811" TargetMode="External" /><Relationship Id="rId16" Type="http://schemas.openxmlformats.org/officeDocument/2006/relationships/hyperlink" Target="https://podminky.urs.cz/item/CS_URS_2024_01/871351811" TargetMode="External" /><Relationship Id="rId17" Type="http://schemas.openxmlformats.org/officeDocument/2006/relationships/hyperlink" Target="https://podminky.urs.cz/item/CS_URS_2024_01/871365811" TargetMode="External" /><Relationship Id="rId18" Type="http://schemas.openxmlformats.org/officeDocument/2006/relationships/hyperlink" Target="https://podminky.urs.cz/item/CS_URS_2024_01/890431851" TargetMode="External" /><Relationship Id="rId19" Type="http://schemas.openxmlformats.org/officeDocument/2006/relationships/hyperlink" Target="https://podminky.urs.cz/item/CS_URS_2024_01/890351811" TargetMode="External" /><Relationship Id="rId20" Type="http://schemas.openxmlformats.org/officeDocument/2006/relationships/hyperlink" Target="https://podminky.urs.cz/item/CS_URS_2024_01/899101211" TargetMode="External" /><Relationship Id="rId21" Type="http://schemas.openxmlformats.org/officeDocument/2006/relationships/hyperlink" Target="https://podminky.urs.cz/item/CS_URS_2024_01/952903112" TargetMode="External" /><Relationship Id="rId22" Type="http://schemas.openxmlformats.org/officeDocument/2006/relationships/hyperlink" Target="https://podminky.urs.cz/item/CS_URS_2024_01/952903119" TargetMode="External" /><Relationship Id="rId23" Type="http://schemas.openxmlformats.org/officeDocument/2006/relationships/hyperlink" Target="https://podminky.urs.cz/item/CS_URS_2024_01/871351811" TargetMode="External" /><Relationship Id="rId24" Type="http://schemas.openxmlformats.org/officeDocument/2006/relationships/hyperlink" Target="https://podminky.urs.cz/item/CS_URS_2024_01/871351819" TargetMode="External" /><Relationship Id="rId25" Type="http://schemas.openxmlformats.org/officeDocument/2006/relationships/hyperlink" Target="https://podminky.urs.cz/item/CS_URS_2024_01/891241821" TargetMode="External" /><Relationship Id="rId26" Type="http://schemas.openxmlformats.org/officeDocument/2006/relationships/hyperlink" Target="https://podminky.urs.cz/item/CS_URS_2024_01/724125810" TargetMode="External" /><Relationship Id="rId27" Type="http://schemas.openxmlformats.org/officeDocument/2006/relationships/hyperlink" Target="https://podminky.urs.cz/item/CS_URS_2024_01/468061122" TargetMode="External" /><Relationship Id="rId28" Type="http://schemas.openxmlformats.org/officeDocument/2006/relationships/hyperlink" Target="https://podminky.urs.cz/item/CS_URS_2024_01/218112705" TargetMode="External" /><Relationship Id="rId29" Type="http://schemas.openxmlformats.org/officeDocument/2006/relationships/hyperlink" Target="https://podminky.urs.cz/item/CS_URS_2024_01/228550971" TargetMode="External" /><Relationship Id="rId30" Type="http://schemas.openxmlformats.org/officeDocument/2006/relationships/hyperlink" Target="https://podminky.urs.cz/item/CS_URS_2024_01/997002511" TargetMode="External" /><Relationship Id="rId31" Type="http://schemas.openxmlformats.org/officeDocument/2006/relationships/hyperlink" Target="https://podminky.urs.cz/item/CS_URS_2024_01/997002519" TargetMode="External" /><Relationship Id="rId32" Type="http://schemas.openxmlformats.org/officeDocument/2006/relationships/hyperlink" Target="https://podminky.urs.cz/item/CS_URS_2024_01/997002611" TargetMode="External" /><Relationship Id="rId33" Type="http://schemas.openxmlformats.org/officeDocument/2006/relationships/hyperlink" Target="https://podminky.urs.cz/item/CS_URS_2024_01/997221861" TargetMode="External" /><Relationship Id="rId34" Type="http://schemas.openxmlformats.org/officeDocument/2006/relationships/hyperlink" Target="https://podminky.urs.cz/item/CS_URS_2024_01/469973113" TargetMode="External" /><Relationship Id="rId35" Type="http://schemas.openxmlformats.org/officeDocument/2006/relationships/hyperlink" Target="https://podminky.urs.cz/item/CS_URS_2024_01/469973115" TargetMode="External" /><Relationship Id="rId36" Type="http://schemas.openxmlformats.org/officeDocument/2006/relationships/hyperlink" Target="https://podminky.urs.cz/item/CS_URS_2024_01/998274101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203" TargetMode="External" /><Relationship Id="rId3" Type="http://schemas.openxmlformats.org/officeDocument/2006/relationships/hyperlink" Target="https://podminky.urs.cz/item/CS_URS_2024_01/115101302" TargetMode="External" /><Relationship Id="rId4" Type="http://schemas.openxmlformats.org/officeDocument/2006/relationships/hyperlink" Target="https://podminky.urs.cz/item/CS_URS_2024_01/115101303" TargetMode="External" /><Relationship Id="rId5" Type="http://schemas.openxmlformats.org/officeDocument/2006/relationships/hyperlink" Target="https://podminky.urs.cz/item/CS_URS_2024_01/119001421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31151203" TargetMode="External" /><Relationship Id="rId8" Type="http://schemas.openxmlformats.org/officeDocument/2006/relationships/hyperlink" Target="https://podminky.urs.cz/item/CS_URS_2024_01/131251203" TargetMode="External" /><Relationship Id="rId9" Type="http://schemas.openxmlformats.org/officeDocument/2006/relationships/hyperlink" Target="https://podminky.urs.cz/item/CS_URS_2024_01/131351203" TargetMode="External" /><Relationship Id="rId10" Type="http://schemas.openxmlformats.org/officeDocument/2006/relationships/hyperlink" Target="https://podminky.urs.cz/item/CS_URS_2024_01/131451203" TargetMode="External" /><Relationship Id="rId11" Type="http://schemas.openxmlformats.org/officeDocument/2006/relationships/hyperlink" Target="https://podminky.urs.cz/item/CS_URS_2024_01/151811132" TargetMode="External" /><Relationship Id="rId12" Type="http://schemas.openxmlformats.org/officeDocument/2006/relationships/hyperlink" Target="https://podminky.urs.cz/item/CS_URS_2024_01/151811232" TargetMode="External" /><Relationship Id="rId13" Type="http://schemas.openxmlformats.org/officeDocument/2006/relationships/hyperlink" Target="https://podminky.urs.cz/item/CS_URS_2024_01/162651112" TargetMode="External" /><Relationship Id="rId14" Type="http://schemas.openxmlformats.org/officeDocument/2006/relationships/hyperlink" Target="https://podminky.urs.cz/item/CS_URS_2024_01/162651132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62351103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01101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212750104" TargetMode="External" /><Relationship Id="rId22" Type="http://schemas.openxmlformats.org/officeDocument/2006/relationships/hyperlink" Target="https://podminky.urs.cz/item/CS_URS_2024_01/452312131" TargetMode="External" /><Relationship Id="rId23" Type="http://schemas.openxmlformats.org/officeDocument/2006/relationships/hyperlink" Target="https://podminky.urs.cz/item/CS_URS_2024_01/452311131" TargetMode="External" /><Relationship Id="rId24" Type="http://schemas.openxmlformats.org/officeDocument/2006/relationships/hyperlink" Target="https://podminky.urs.cz/item/CS_URS_2024_01/451572111" TargetMode="External" /><Relationship Id="rId25" Type="http://schemas.openxmlformats.org/officeDocument/2006/relationships/hyperlink" Target="https://podminky.urs.cz/item/CS_URS_2024_01/871373121" TargetMode="External" /><Relationship Id="rId26" Type="http://schemas.openxmlformats.org/officeDocument/2006/relationships/hyperlink" Target="https://podminky.urs.cz/item/CS_URS_2024_01/871393121" TargetMode="External" /><Relationship Id="rId27" Type="http://schemas.openxmlformats.org/officeDocument/2006/relationships/hyperlink" Target="https://podminky.urs.cz/item/CS_URS_2024_01/871473123" TargetMode="External" /><Relationship Id="rId28" Type="http://schemas.openxmlformats.org/officeDocument/2006/relationships/hyperlink" Target="https://podminky.urs.cz/item/CS_URS_2024_01/822492112" TargetMode="External" /><Relationship Id="rId29" Type="http://schemas.openxmlformats.org/officeDocument/2006/relationships/hyperlink" Target="https://podminky.urs.cz/item/CS_URS_2024_01/877390310" TargetMode="External" /><Relationship Id="rId30" Type="http://schemas.openxmlformats.org/officeDocument/2006/relationships/hyperlink" Target="https://podminky.urs.cz/item/CS_URS_2024_01/899104112" TargetMode="External" /><Relationship Id="rId31" Type="http://schemas.openxmlformats.org/officeDocument/2006/relationships/hyperlink" Target="https://podminky.urs.cz/item/CS_URS_2024_01/452112122" TargetMode="External" /><Relationship Id="rId32" Type="http://schemas.openxmlformats.org/officeDocument/2006/relationships/hyperlink" Target="https://podminky.urs.cz/item/CS_URS_2024_01/452112112" TargetMode="External" /><Relationship Id="rId33" Type="http://schemas.openxmlformats.org/officeDocument/2006/relationships/hyperlink" Target="https://podminky.urs.cz/item/CS_URS_2024_01/894414211" TargetMode="External" /><Relationship Id="rId34" Type="http://schemas.openxmlformats.org/officeDocument/2006/relationships/hyperlink" Target="https://podminky.urs.cz/item/CS_URS_2024_01/894411311" TargetMode="External" /><Relationship Id="rId35" Type="http://schemas.openxmlformats.org/officeDocument/2006/relationships/hyperlink" Target="https://podminky.urs.cz/item/CS_URS_2024_01/894414111" TargetMode="External" /><Relationship Id="rId36" Type="http://schemas.openxmlformats.org/officeDocument/2006/relationships/hyperlink" Target="https://podminky.urs.cz/item/CS_URS_2024_01/359901211" TargetMode="External" /><Relationship Id="rId37" Type="http://schemas.openxmlformats.org/officeDocument/2006/relationships/hyperlink" Target="https://podminky.urs.cz/item/CS_URS_2024_01/899722112" TargetMode="External" /><Relationship Id="rId38" Type="http://schemas.openxmlformats.org/officeDocument/2006/relationships/hyperlink" Target="https://podminky.urs.cz/item/CS_URS_2024_01/892372121" TargetMode="External" /><Relationship Id="rId39" Type="http://schemas.openxmlformats.org/officeDocument/2006/relationships/hyperlink" Target="https://podminky.urs.cz/item/CS_URS_2024_01/892392121" TargetMode="External" /><Relationship Id="rId40" Type="http://schemas.openxmlformats.org/officeDocument/2006/relationships/hyperlink" Target="https://podminky.urs.cz/item/CS_URS_2024_01/892472121" TargetMode="External" /><Relationship Id="rId41" Type="http://schemas.openxmlformats.org/officeDocument/2006/relationships/hyperlink" Target="https://podminky.urs.cz/item/CS_URS_2024_01/89249212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998274124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203" TargetMode="External" /><Relationship Id="rId3" Type="http://schemas.openxmlformats.org/officeDocument/2006/relationships/hyperlink" Target="https://podminky.urs.cz/item/CS_URS_2024_01/115101302" TargetMode="External" /><Relationship Id="rId4" Type="http://schemas.openxmlformats.org/officeDocument/2006/relationships/hyperlink" Target="https://podminky.urs.cz/item/CS_URS_2024_01/115101303" TargetMode="External" /><Relationship Id="rId5" Type="http://schemas.openxmlformats.org/officeDocument/2006/relationships/hyperlink" Target="https://podminky.urs.cz/item/CS_URS_2024_01/119001421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32154203" TargetMode="External" /><Relationship Id="rId8" Type="http://schemas.openxmlformats.org/officeDocument/2006/relationships/hyperlink" Target="https://podminky.urs.cz/item/CS_URS_2024_01/132254202" TargetMode="External" /><Relationship Id="rId9" Type="http://schemas.openxmlformats.org/officeDocument/2006/relationships/hyperlink" Target="https://podminky.urs.cz/item/CS_URS_2024_01/132354203" TargetMode="External" /><Relationship Id="rId10" Type="http://schemas.openxmlformats.org/officeDocument/2006/relationships/hyperlink" Target="https://podminky.urs.cz/item/CS_URS_2024_01/132454202" TargetMode="External" /><Relationship Id="rId11" Type="http://schemas.openxmlformats.org/officeDocument/2006/relationships/hyperlink" Target="https://podminky.urs.cz/item/CS_URS_2024_01/151811132" TargetMode="External" /><Relationship Id="rId12" Type="http://schemas.openxmlformats.org/officeDocument/2006/relationships/hyperlink" Target="https://podminky.urs.cz/item/CS_URS_2024_01/151811232" TargetMode="External" /><Relationship Id="rId13" Type="http://schemas.openxmlformats.org/officeDocument/2006/relationships/hyperlink" Target="https://podminky.urs.cz/item/CS_URS_2024_01/162651112" TargetMode="External" /><Relationship Id="rId14" Type="http://schemas.openxmlformats.org/officeDocument/2006/relationships/hyperlink" Target="https://podminky.urs.cz/item/CS_URS_2024_01/162651132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62351103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01101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212750104" TargetMode="External" /><Relationship Id="rId22" Type="http://schemas.openxmlformats.org/officeDocument/2006/relationships/hyperlink" Target="https://podminky.urs.cz/item/CS_URS_2024_01/451572111" TargetMode="External" /><Relationship Id="rId23" Type="http://schemas.openxmlformats.org/officeDocument/2006/relationships/hyperlink" Target="https://podminky.urs.cz/item/CS_URS_2024_01/452311131" TargetMode="External" /><Relationship Id="rId24" Type="http://schemas.openxmlformats.org/officeDocument/2006/relationships/hyperlink" Target="https://podminky.urs.cz/item/CS_URS_2024_01/871373121" TargetMode="External" /><Relationship Id="rId25" Type="http://schemas.openxmlformats.org/officeDocument/2006/relationships/hyperlink" Target="https://podminky.urs.cz/item/CS_URS_2024_01/877370310" TargetMode="External" /><Relationship Id="rId26" Type="http://schemas.openxmlformats.org/officeDocument/2006/relationships/hyperlink" Target="https://podminky.urs.cz/item/CS_URS_2024_01/871353121" TargetMode="External" /><Relationship Id="rId27" Type="http://schemas.openxmlformats.org/officeDocument/2006/relationships/hyperlink" Target="https://podminky.urs.cz/item/CS_URS_2024_01/877370320" TargetMode="External" /><Relationship Id="rId28" Type="http://schemas.openxmlformats.org/officeDocument/2006/relationships/hyperlink" Target="https://podminky.urs.cz/item/CS_URS_2024_01/877350310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452112122" TargetMode="External" /><Relationship Id="rId31" Type="http://schemas.openxmlformats.org/officeDocument/2006/relationships/hyperlink" Target="https://podminky.urs.cz/item/CS_URS_2024_01/452112112" TargetMode="External" /><Relationship Id="rId32" Type="http://schemas.openxmlformats.org/officeDocument/2006/relationships/hyperlink" Target="https://podminky.urs.cz/item/CS_URS_2024_01/894414211" TargetMode="External" /><Relationship Id="rId33" Type="http://schemas.openxmlformats.org/officeDocument/2006/relationships/hyperlink" Target="https://podminky.urs.cz/item/CS_URS_2024_01/894412411" TargetMode="External" /><Relationship Id="rId34" Type="http://schemas.openxmlformats.org/officeDocument/2006/relationships/hyperlink" Target="https://podminky.urs.cz/item/CS_URS_2024_01/894411311" TargetMode="External" /><Relationship Id="rId35" Type="http://schemas.openxmlformats.org/officeDocument/2006/relationships/hyperlink" Target="https://podminky.urs.cz/item/CS_URS_2024_01/894414111" TargetMode="External" /><Relationship Id="rId36" Type="http://schemas.openxmlformats.org/officeDocument/2006/relationships/hyperlink" Target="https://podminky.urs.cz/item/CS_URS_2024_01/359901211" TargetMode="External" /><Relationship Id="rId37" Type="http://schemas.openxmlformats.org/officeDocument/2006/relationships/hyperlink" Target="https://podminky.urs.cz/item/CS_URS_2024_01/892372121" TargetMode="External" /><Relationship Id="rId38" Type="http://schemas.openxmlformats.org/officeDocument/2006/relationships/hyperlink" Target="https://podminky.urs.cz/item/CS_URS_2024_01/899722112" TargetMode="External" /><Relationship Id="rId39" Type="http://schemas.openxmlformats.org/officeDocument/2006/relationships/hyperlink" Target="https://podminky.urs.cz/item/CS_URS_2024_01/998276101" TargetMode="External" /><Relationship Id="rId4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32154202" TargetMode="External" /><Relationship Id="rId6" Type="http://schemas.openxmlformats.org/officeDocument/2006/relationships/hyperlink" Target="https://podminky.urs.cz/item/CS_URS_2024_01/132254202" TargetMode="External" /><Relationship Id="rId7" Type="http://schemas.openxmlformats.org/officeDocument/2006/relationships/hyperlink" Target="https://podminky.urs.cz/item/CS_URS_2024_01/132354202" TargetMode="External" /><Relationship Id="rId8" Type="http://schemas.openxmlformats.org/officeDocument/2006/relationships/hyperlink" Target="https://podminky.urs.cz/item/CS_URS_2024_01/132454202" TargetMode="External" /><Relationship Id="rId9" Type="http://schemas.openxmlformats.org/officeDocument/2006/relationships/hyperlink" Target="https://podminky.urs.cz/item/CS_URS_2024_01/151811132" TargetMode="External" /><Relationship Id="rId10" Type="http://schemas.openxmlformats.org/officeDocument/2006/relationships/hyperlink" Target="https://podminky.urs.cz/item/CS_URS_2024_01/151811232" TargetMode="External" /><Relationship Id="rId11" Type="http://schemas.openxmlformats.org/officeDocument/2006/relationships/hyperlink" Target="https://podminky.urs.cz/item/CS_URS_2024_01/162651112" TargetMode="External" /><Relationship Id="rId12" Type="http://schemas.openxmlformats.org/officeDocument/2006/relationships/hyperlink" Target="https://podminky.urs.cz/item/CS_URS_2024_01/162651132" TargetMode="External" /><Relationship Id="rId13" Type="http://schemas.openxmlformats.org/officeDocument/2006/relationships/hyperlink" Target="https://podminky.urs.cz/item/CS_URS_2024_01/167151101" TargetMode="External" /><Relationship Id="rId14" Type="http://schemas.openxmlformats.org/officeDocument/2006/relationships/hyperlink" Target="https://podminky.urs.cz/item/CS_URS_2024_01/162351103" TargetMode="External" /><Relationship Id="rId15" Type="http://schemas.openxmlformats.org/officeDocument/2006/relationships/hyperlink" Target="https://podminky.urs.cz/item/CS_URS_2024_01/171201231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410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212750104" TargetMode="External" /><Relationship Id="rId20" Type="http://schemas.openxmlformats.org/officeDocument/2006/relationships/hyperlink" Target="https://podminky.urs.cz/item/CS_URS_2024_01/451572111" TargetMode="External" /><Relationship Id="rId21" Type="http://schemas.openxmlformats.org/officeDocument/2006/relationships/hyperlink" Target="https://podminky.urs.cz/item/CS_URS_2024_01/452311131" TargetMode="External" /><Relationship Id="rId22" Type="http://schemas.openxmlformats.org/officeDocument/2006/relationships/hyperlink" Target="https://podminky.urs.cz/item/CS_URS_2024_01/871473123" TargetMode="External" /><Relationship Id="rId23" Type="http://schemas.openxmlformats.org/officeDocument/2006/relationships/hyperlink" Target="https://podminky.urs.cz/item/CS_URS_2024_01/899104112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112112" TargetMode="External" /><Relationship Id="rId26" Type="http://schemas.openxmlformats.org/officeDocument/2006/relationships/hyperlink" Target="https://podminky.urs.cz/item/CS_URS_2024_01/894414211" TargetMode="External" /><Relationship Id="rId27" Type="http://schemas.openxmlformats.org/officeDocument/2006/relationships/hyperlink" Target="https://podminky.urs.cz/item/CS_URS_2024_01/894411311" TargetMode="External" /><Relationship Id="rId28" Type="http://schemas.openxmlformats.org/officeDocument/2006/relationships/hyperlink" Target="https://podminky.urs.cz/item/CS_URS_2024_01/894414111" TargetMode="External" /><Relationship Id="rId29" Type="http://schemas.openxmlformats.org/officeDocument/2006/relationships/hyperlink" Target="https://podminky.urs.cz/item/CS_URS_2024_01/359901211" TargetMode="External" /><Relationship Id="rId30" Type="http://schemas.openxmlformats.org/officeDocument/2006/relationships/hyperlink" Target="https://podminky.urs.cz/item/CS_URS_2024_01/892472121" TargetMode="External" /><Relationship Id="rId31" Type="http://schemas.openxmlformats.org/officeDocument/2006/relationships/hyperlink" Target="https://podminky.urs.cz/item/CS_URS_2024_01/899722112" TargetMode="External" /><Relationship Id="rId32" Type="http://schemas.openxmlformats.org/officeDocument/2006/relationships/hyperlink" Target="https://podminky.urs.cz/item/CS_URS_2024_01/998276101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19001405" TargetMode="External" /><Relationship Id="rId5" Type="http://schemas.openxmlformats.org/officeDocument/2006/relationships/hyperlink" Target="https://podminky.urs.cz/item/CS_URS_2024_01/11900141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32154201" TargetMode="External" /><Relationship Id="rId8" Type="http://schemas.openxmlformats.org/officeDocument/2006/relationships/hyperlink" Target="https://podminky.urs.cz/item/CS_URS_2024_01/132254201" TargetMode="External" /><Relationship Id="rId9" Type="http://schemas.openxmlformats.org/officeDocument/2006/relationships/hyperlink" Target="https://podminky.urs.cz/item/CS_URS_2024_01/132354201" TargetMode="External" /><Relationship Id="rId10" Type="http://schemas.openxmlformats.org/officeDocument/2006/relationships/hyperlink" Target="https://podminky.urs.cz/item/CS_URS_2024_01/132454201" TargetMode="External" /><Relationship Id="rId11" Type="http://schemas.openxmlformats.org/officeDocument/2006/relationships/hyperlink" Target="https://podminky.urs.cz/item/CS_URS_2024_01/151811132" TargetMode="External" /><Relationship Id="rId12" Type="http://schemas.openxmlformats.org/officeDocument/2006/relationships/hyperlink" Target="https://podminky.urs.cz/item/CS_URS_2024_01/151811232" TargetMode="External" /><Relationship Id="rId13" Type="http://schemas.openxmlformats.org/officeDocument/2006/relationships/hyperlink" Target="https://podminky.urs.cz/item/CS_URS_2024_01/162651112" TargetMode="External" /><Relationship Id="rId14" Type="http://schemas.openxmlformats.org/officeDocument/2006/relationships/hyperlink" Target="https://podminky.urs.cz/item/CS_URS_2024_01/162651132" TargetMode="External" /><Relationship Id="rId15" Type="http://schemas.openxmlformats.org/officeDocument/2006/relationships/hyperlink" Target="https://podminky.urs.cz/item/CS_URS_2024_01/171201231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410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212750104" TargetMode="External" /><Relationship Id="rId20" Type="http://schemas.openxmlformats.org/officeDocument/2006/relationships/hyperlink" Target="https://podminky.urs.cz/item/CS_URS_2024_01/451572111" TargetMode="External" /><Relationship Id="rId21" Type="http://schemas.openxmlformats.org/officeDocument/2006/relationships/hyperlink" Target="https://podminky.urs.cz/item/CS_URS_2024_01/871341211" TargetMode="External" /><Relationship Id="rId22" Type="http://schemas.openxmlformats.org/officeDocument/2006/relationships/hyperlink" Target="https://podminky.urs.cz/item/CS_URS_2024_01/877341101" TargetMode="External" /><Relationship Id="rId23" Type="http://schemas.openxmlformats.org/officeDocument/2006/relationships/hyperlink" Target="https://podminky.urs.cz/item/CS_URS_2024_01/877341110" TargetMode="External" /><Relationship Id="rId24" Type="http://schemas.openxmlformats.org/officeDocument/2006/relationships/hyperlink" Target="https://podminky.urs.cz/item/CS_URS_2024_01/877341118" TargetMode="External" /><Relationship Id="rId25" Type="http://schemas.openxmlformats.org/officeDocument/2006/relationships/hyperlink" Target="https://podminky.urs.cz/item/CS_URS_2024_01/877341113" TargetMode="External" /><Relationship Id="rId26" Type="http://schemas.openxmlformats.org/officeDocument/2006/relationships/hyperlink" Target="https://podminky.urs.cz/item/CS_URS_2024_01/857311151" TargetMode="External" /><Relationship Id="rId27" Type="http://schemas.openxmlformats.org/officeDocument/2006/relationships/hyperlink" Target="https://podminky.urs.cz/item/CS_URS_2024_01/899721111" TargetMode="External" /><Relationship Id="rId28" Type="http://schemas.openxmlformats.org/officeDocument/2006/relationships/hyperlink" Target="https://podminky.urs.cz/item/CS_URS_2024_01/892241111" TargetMode="External" /><Relationship Id="rId29" Type="http://schemas.openxmlformats.org/officeDocument/2006/relationships/hyperlink" Target="https://podminky.urs.cz/item/CS_URS_2024_01/892273122" TargetMode="External" /><Relationship Id="rId30" Type="http://schemas.openxmlformats.org/officeDocument/2006/relationships/hyperlink" Target="https://podminky.urs.cz/item/CS_URS_2024_01/892372111" TargetMode="External" /><Relationship Id="rId31" Type="http://schemas.openxmlformats.org/officeDocument/2006/relationships/hyperlink" Target="https://podminky.urs.cz/item/CS_URS_2024_01/899722112" TargetMode="External" /><Relationship Id="rId32" Type="http://schemas.openxmlformats.org/officeDocument/2006/relationships/hyperlink" Target="https://podminky.urs.cz/item/CS_URS_2024_01/998276101" TargetMode="External" /><Relationship Id="rId33" Type="http://schemas.openxmlformats.org/officeDocument/2006/relationships/hyperlink" Target="https://podminky.urs.cz/item/CS_URS_2024_01/998276124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51203" TargetMode="External" /><Relationship Id="rId4" Type="http://schemas.openxmlformats.org/officeDocument/2006/relationships/hyperlink" Target="https://podminky.urs.cz/item/CS_URS_2024_01/131251202" TargetMode="External" /><Relationship Id="rId5" Type="http://schemas.openxmlformats.org/officeDocument/2006/relationships/hyperlink" Target="https://podminky.urs.cz/item/CS_URS_2024_01/131351203" TargetMode="External" /><Relationship Id="rId6" Type="http://schemas.openxmlformats.org/officeDocument/2006/relationships/hyperlink" Target="https://podminky.urs.cz/item/CS_URS_2024_01/131451202" TargetMode="External" /><Relationship Id="rId7" Type="http://schemas.openxmlformats.org/officeDocument/2006/relationships/hyperlink" Target="https://podminky.urs.cz/item/CS_URS_2024_01/151101202" TargetMode="External" /><Relationship Id="rId8" Type="http://schemas.openxmlformats.org/officeDocument/2006/relationships/hyperlink" Target="https://podminky.urs.cz/item/CS_URS_2024_01/151101212" TargetMode="External" /><Relationship Id="rId9" Type="http://schemas.openxmlformats.org/officeDocument/2006/relationships/hyperlink" Target="https://podminky.urs.cz/item/CS_URS_2024_01/151101402" TargetMode="External" /><Relationship Id="rId10" Type="http://schemas.openxmlformats.org/officeDocument/2006/relationships/hyperlink" Target="https://podminky.urs.cz/item/CS_URS_2024_01/151101412" TargetMode="External" /><Relationship Id="rId11" Type="http://schemas.openxmlformats.org/officeDocument/2006/relationships/hyperlink" Target="https://podminky.urs.cz/item/CS_URS_2024_01/174251101" TargetMode="External" /><Relationship Id="rId12" Type="http://schemas.openxmlformats.org/officeDocument/2006/relationships/hyperlink" Target="https://podminky.urs.cz/item/CS_URS_2024_01/162651112" TargetMode="External" /><Relationship Id="rId13" Type="http://schemas.openxmlformats.org/officeDocument/2006/relationships/hyperlink" Target="https://podminky.urs.cz/item/CS_URS_2024_01/162651132" TargetMode="External" /><Relationship Id="rId14" Type="http://schemas.openxmlformats.org/officeDocument/2006/relationships/hyperlink" Target="https://podminky.urs.cz/item/CS_URS_2024_01/167151101" TargetMode="External" /><Relationship Id="rId15" Type="http://schemas.openxmlformats.org/officeDocument/2006/relationships/hyperlink" Target="https://podminky.urs.cz/item/CS_URS_2024_01/162351103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452321131" TargetMode="External" /><Relationship Id="rId19" Type="http://schemas.openxmlformats.org/officeDocument/2006/relationships/hyperlink" Target="https://podminky.urs.cz/item/CS_URS_2024_01/271532212" TargetMode="External" /><Relationship Id="rId20" Type="http://schemas.openxmlformats.org/officeDocument/2006/relationships/hyperlink" Target="https://podminky.urs.cz/item/CS_URS_2024_01/899104112" TargetMode="External" /><Relationship Id="rId21" Type="http://schemas.openxmlformats.org/officeDocument/2006/relationships/hyperlink" Target="https://podminky.urs.cz/item/CS_URS_2024_01/894414211" TargetMode="External" /><Relationship Id="rId22" Type="http://schemas.openxmlformats.org/officeDocument/2006/relationships/hyperlink" Target="https://podminky.urs.cz/item/CS_URS_2024_01/894411311" TargetMode="External" /><Relationship Id="rId23" Type="http://schemas.openxmlformats.org/officeDocument/2006/relationships/hyperlink" Target="https://podminky.urs.cz/item/CS_URS_2024_01/894414111" TargetMode="External" /><Relationship Id="rId24" Type="http://schemas.openxmlformats.org/officeDocument/2006/relationships/hyperlink" Target="https://podminky.urs.cz/item/CS_URS_2024_01/977151125" TargetMode="External" /><Relationship Id="rId25" Type="http://schemas.openxmlformats.org/officeDocument/2006/relationships/hyperlink" Target="https://podminky.urs.cz/item/CS_URS_2024_01/977151131" TargetMode="External" /><Relationship Id="rId26" Type="http://schemas.openxmlformats.org/officeDocument/2006/relationships/hyperlink" Target="https://podminky.urs.cz/item/CS_URS_2024_01/977151128" TargetMode="External" /><Relationship Id="rId27" Type="http://schemas.openxmlformats.org/officeDocument/2006/relationships/hyperlink" Target="https://podminky.urs.cz/item/CS_URS_2024_01/711141559" TargetMode="External" /><Relationship Id="rId28" Type="http://schemas.openxmlformats.org/officeDocument/2006/relationships/hyperlink" Target="https://podminky.urs.cz/item/CS_URS_2024_01/711142559" TargetMode="External" /><Relationship Id="rId29" Type="http://schemas.openxmlformats.org/officeDocument/2006/relationships/hyperlink" Target="https://podminky.urs.cz/item/CS_URS_2024_01/711111001" TargetMode="External" /><Relationship Id="rId30" Type="http://schemas.openxmlformats.org/officeDocument/2006/relationships/hyperlink" Target="https://podminky.urs.cz/item/CS_URS_2024_01/711112001" TargetMode="External" /><Relationship Id="rId31" Type="http://schemas.openxmlformats.org/officeDocument/2006/relationships/hyperlink" Target="https://podminky.urs.cz/item/CS_URS_2024_01/767861011" TargetMode="External" /><Relationship Id="rId32" Type="http://schemas.openxmlformats.org/officeDocument/2006/relationships/hyperlink" Target="https://podminky.urs.cz/item/CS_URS_2024_01/033203000" TargetMode="External" /><Relationship Id="rId33" Type="http://schemas.openxmlformats.org/officeDocument/2006/relationships/hyperlink" Target="https://podminky.urs.cz/item/CS_URS_2024_01/998274101" TargetMode="External" /><Relationship Id="rId3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51202" TargetMode="External" /><Relationship Id="rId4" Type="http://schemas.openxmlformats.org/officeDocument/2006/relationships/hyperlink" Target="https://podminky.urs.cz/item/CS_URS_2024_01/131251202" TargetMode="External" /><Relationship Id="rId5" Type="http://schemas.openxmlformats.org/officeDocument/2006/relationships/hyperlink" Target="https://podminky.urs.cz/item/CS_URS_2024_01/131351202" TargetMode="External" /><Relationship Id="rId6" Type="http://schemas.openxmlformats.org/officeDocument/2006/relationships/hyperlink" Target="https://podminky.urs.cz/item/CS_URS_2024_01/131451202" TargetMode="External" /><Relationship Id="rId7" Type="http://schemas.openxmlformats.org/officeDocument/2006/relationships/hyperlink" Target="https://podminky.urs.cz/item/CS_URS_2024_01/174251101" TargetMode="External" /><Relationship Id="rId8" Type="http://schemas.openxmlformats.org/officeDocument/2006/relationships/hyperlink" Target="https://podminky.urs.cz/item/CS_URS_2024_01/162651112" TargetMode="External" /><Relationship Id="rId9" Type="http://schemas.openxmlformats.org/officeDocument/2006/relationships/hyperlink" Target="https://podminky.urs.cz/item/CS_URS_2024_01/162651132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271532212" TargetMode="External" /><Relationship Id="rId15" Type="http://schemas.openxmlformats.org/officeDocument/2006/relationships/hyperlink" Target="https://podminky.urs.cz/item/CS_URS_2024_01/452321131" TargetMode="External" /><Relationship Id="rId16" Type="http://schemas.openxmlformats.org/officeDocument/2006/relationships/hyperlink" Target="https://podminky.urs.cz/item/CS_URS_2024_01/899104112" TargetMode="External" /><Relationship Id="rId17" Type="http://schemas.openxmlformats.org/officeDocument/2006/relationships/hyperlink" Target="https://podminky.urs.cz/item/CS_URS_2024_01/452112112" TargetMode="External" /><Relationship Id="rId18" Type="http://schemas.openxmlformats.org/officeDocument/2006/relationships/hyperlink" Target="https://podminky.urs.cz/item/CS_URS_2024_01/894201121" TargetMode="External" /><Relationship Id="rId19" Type="http://schemas.openxmlformats.org/officeDocument/2006/relationships/hyperlink" Target="https://podminky.urs.cz/item/CS_URS_2024_01/998274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51203" TargetMode="External" /><Relationship Id="rId4" Type="http://schemas.openxmlformats.org/officeDocument/2006/relationships/hyperlink" Target="https://podminky.urs.cz/item/CS_URS_2024_01/131251203" TargetMode="External" /><Relationship Id="rId5" Type="http://schemas.openxmlformats.org/officeDocument/2006/relationships/hyperlink" Target="https://podminky.urs.cz/item/CS_URS_2024_01/131351203" TargetMode="External" /><Relationship Id="rId6" Type="http://schemas.openxmlformats.org/officeDocument/2006/relationships/hyperlink" Target="https://podminky.urs.cz/item/CS_URS_2024_01/131451203" TargetMode="External" /><Relationship Id="rId7" Type="http://schemas.openxmlformats.org/officeDocument/2006/relationships/hyperlink" Target="https://podminky.urs.cz/item/CS_URS_2024_01/174251101" TargetMode="External" /><Relationship Id="rId8" Type="http://schemas.openxmlformats.org/officeDocument/2006/relationships/hyperlink" Target="https://podminky.urs.cz/item/CS_URS_2024_01/162651112" TargetMode="External" /><Relationship Id="rId9" Type="http://schemas.openxmlformats.org/officeDocument/2006/relationships/hyperlink" Target="https://podminky.urs.cz/item/CS_URS_2024_01/162651132" TargetMode="External" /><Relationship Id="rId10" Type="http://schemas.openxmlformats.org/officeDocument/2006/relationships/hyperlink" Target="https://podminky.urs.cz/item/CS_URS_2024_01/16715110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271532212" TargetMode="External" /><Relationship Id="rId15" Type="http://schemas.openxmlformats.org/officeDocument/2006/relationships/hyperlink" Target="https://podminky.urs.cz/item/CS_URS_2024_01/452321131" TargetMode="External" /><Relationship Id="rId16" Type="http://schemas.openxmlformats.org/officeDocument/2006/relationships/hyperlink" Target="https://podminky.urs.cz/item/CS_URS_2024_01/899104112" TargetMode="External" /><Relationship Id="rId17" Type="http://schemas.openxmlformats.org/officeDocument/2006/relationships/hyperlink" Target="https://podminky.urs.cz/item/CS_URS_2024_01/452112122" TargetMode="External" /><Relationship Id="rId18" Type="http://schemas.openxmlformats.org/officeDocument/2006/relationships/hyperlink" Target="https://podminky.urs.cz/item/CS_URS_2024_01/894414211" TargetMode="External" /><Relationship Id="rId19" Type="http://schemas.openxmlformats.org/officeDocument/2006/relationships/hyperlink" Target="https://podminky.urs.cz/item/CS_URS_2024_01/894411311" TargetMode="External" /><Relationship Id="rId20" Type="http://schemas.openxmlformats.org/officeDocument/2006/relationships/hyperlink" Target="https://podminky.urs.cz/item/CS_URS_2024_01/711111001" TargetMode="External" /><Relationship Id="rId21" Type="http://schemas.openxmlformats.org/officeDocument/2006/relationships/hyperlink" Target="https://podminky.urs.cz/item/CS_URS_2024_01/711112001" TargetMode="External" /><Relationship Id="rId22" Type="http://schemas.openxmlformats.org/officeDocument/2006/relationships/hyperlink" Target="https://podminky.urs.cz/item/CS_URS_2024_01/711141559" TargetMode="External" /><Relationship Id="rId23" Type="http://schemas.openxmlformats.org/officeDocument/2006/relationships/hyperlink" Target="https://podminky.urs.cz/item/CS_URS_2024_01/711142559" TargetMode="External" /><Relationship Id="rId24" Type="http://schemas.openxmlformats.org/officeDocument/2006/relationships/hyperlink" Target="https://podminky.urs.cz/item/CS_URS_2024_01/977151128" TargetMode="External" /><Relationship Id="rId25" Type="http://schemas.openxmlformats.org/officeDocument/2006/relationships/hyperlink" Target="https://podminky.urs.cz/item/CS_URS_2024_01/977151127" TargetMode="External" /><Relationship Id="rId26" Type="http://schemas.openxmlformats.org/officeDocument/2006/relationships/hyperlink" Target="https://podminky.urs.cz/item/CS_URS_2024_01/894201161" TargetMode="External" /><Relationship Id="rId27" Type="http://schemas.openxmlformats.org/officeDocument/2006/relationships/hyperlink" Target="https://podminky.urs.cz/item/CS_URS_2024_01/933901111" TargetMode="External" /><Relationship Id="rId28" Type="http://schemas.openxmlformats.org/officeDocument/2006/relationships/hyperlink" Target="https://podminky.urs.cz/item/CS_URS_2024_01/857311151" TargetMode="External" /><Relationship Id="rId29" Type="http://schemas.openxmlformats.org/officeDocument/2006/relationships/hyperlink" Target="https://podminky.urs.cz/item/CS_URS_2024_01/877350310" TargetMode="External" /><Relationship Id="rId30" Type="http://schemas.openxmlformats.org/officeDocument/2006/relationships/hyperlink" Target="https://podminky.urs.cz/item/CS_URS_2024_01/891241112" TargetMode="External" /><Relationship Id="rId31" Type="http://schemas.openxmlformats.org/officeDocument/2006/relationships/hyperlink" Target="https://podminky.urs.cz/item/CS_URS_2024_01/899401112" TargetMode="External" /><Relationship Id="rId32" Type="http://schemas.openxmlformats.org/officeDocument/2006/relationships/hyperlink" Target="https://podminky.urs.cz/item/CS_URS_2024_01/767861011" TargetMode="External" /><Relationship Id="rId33" Type="http://schemas.openxmlformats.org/officeDocument/2006/relationships/hyperlink" Target="https://podminky.urs.cz/item/CS_URS_2024_01/998274101" TargetMode="External" /><Relationship Id="rId3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0171322" TargetMode="External" /><Relationship Id="rId2" Type="http://schemas.openxmlformats.org/officeDocument/2006/relationships/hyperlink" Target="https://podminky.urs.cz/item/CS_URS_2024_01/162651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62651112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460451331" TargetMode="External" /><Relationship Id="rId9" Type="http://schemas.openxmlformats.org/officeDocument/2006/relationships/hyperlink" Target="https://podminky.urs.cz/item/CS_URS_2024_01/741110053" TargetMode="External" /><Relationship Id="rId10" Type="http://schemas.openxmlformats.org/officeDocument/2006/relationships/hyperlink" Target="https://podminky.urs.cz/item/CS_URS_2024_01/899722112" TargetMode="External" /><Relationship Id="rId11" Type="http://schemas.openxmlformats.org/officeDocument/2006/relationships/hyperlink" Target="https://podminky.urs.cz/item/CS_URS_2024_01/460101112" TargetMode="External" /><Relationship Id="rId12" Type="http://schemas.openxmlformats.org/officeDocument/2006/relationships/hyperlink" Target="https://podminky.urs.cz/item/CS_URS_2024_01/162651112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271532212" TargetMode="External" /><Relationship Id="rId16" Type="http://schemas.openxmlformats.org/officeDocument/2006/relationships/hyperlink" Target="https://podminky.urs.cz/item/CS_URS_2024_01/452311131" TargetMode="External" /><Relationship Id="rId17" Type="http://schemas.openxmlformats.org/officeDocument/2006/relationships/hyperlink" Target="https://podminky.urs.cz/item/CS_URS_2024_01/346278104" TargetMode="External" /><Relationship Id="rId18" Type="http://schemas.openxmlformats.org/officeDocument/2006/relationships/hyperlink" Target="https://podminky.urs.cz/item/CS_URS_2024_01/444141524" TargetMode="External" /><Relationship Id="rId19" Type="http://schemas.openxmlformats.org/officeDocument/2006/relationships/hyperlink" Target="https://podminky.urs.cz/item/CS_URS_2024_01/767646411" TargetMode="External" /><Relationship Id="rId20" Type="http://schemas.openxmlformats.org/officeDocument/2006/relationships/hyperlink" Target="https://podminky.urs.cz/item/CS_URS_2024_01/767646413" TargetMode="External" /><Relationship Id="rId2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0171322" TargetMode="External" /><Relationship Id="rId2" Type="http://schemas.openxmlformats.org/officeDocument/2006/relationships/hyperlink" Target="https://podminky.urs.cz/item/CS_URS_2024_01/162651112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460451331" TargetMode="External" /><Relationship Id="rId6" Type="http://schemas.openxmlformats.org/officeDocument/2006/relationships/hyperlink" Target="https://podminky.urs.cz/item/CS_URS_2024_01/741110053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hyperlink" Target="https://podminky.urs.cz/item/CS_URS_2024_01/877260310" TargetMode="External" /><Relationship Id="rId9" Type="http://schemas.openxmlformats.org/officeDocument/2006/relationships/hyperlink" Target="https://podminky.urs.cz/item/CS_URS_2024_01/899722112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2" TargetMode="External" /><Relationship Id="rId2" Type="http://schemas.openxmlformats.org/officeDocument/2006/relationships/hyperlink" Target="https://podminky.urs.cz/item/CS_URS_2024_01/115101302" TargetMode="External" /><Relationship Id="rId3" Type="http://schemas.openxmlformats.org/officeDocument/2006/relationships/hyperlink" Target="https://podminky.urs.cz/item/CS_URS_2024_01/119001421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32154201" TargetMode="External" /><Relationship Id="rId6" Type="http://schemas.openxmlformats.org/officeDocument/2006/relationships/hyperlink" Target="https://podminky.urs.cz/item/CS_URS_2024_01/132254201" TargetMode="External" /><Relationship Id="rId7" Type="http://schemas.openxmlformats.org/officeDocument/2006/relationships/hyperlink" Target="https://podminky.urs.cz/item/CS_URS_2024_01/132354201" TargetMode="External" /><Relationship Id="rId8" Type="http://schemas.openxmlformats.org/officeDocument/2006/relationships/hyperlink" Target="https://podminky.urs.cz/item/CS_URS_2024_01/132454201" TargetMode="External" /><Relationship Id="rId9" Type="http://schemas.openxmlformats.org/officeDocument/2006/relationships/hyperlink" Target="https://podminky.urs.cz/item/CS_URS_2024_01/151811132" TargetMode="External" /><Relationship Id="rId10" Type="http://schemas.openxmlformats.org/officeDocument/2006/relationships/hyperlink" Target="https://podminky.urs.cz/item/CS_URS_2024_01/151811232" TargetMode="External" /><Relationship Id="rId11" Type="http://schemas.openxmlformats.org/officeDocument/2006/relationships/hyperlink" Target="https://podminky.urs.cz/item/CS_URS_2024_01/162651112" TargetMode="External" /><Relationship Id="rId12" Type="http://schemas.openxmlformats.org/officeDocument/2006/relationships/hyperlink" Target="https://podminky.urs.cz/item/CS_URS_2024_01/162651132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0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212750104" TargetMode="External" /><Relationship Id="rId18" Type="http://schemas.openxmlformats.org/officeDocument/2006/relationships/hyperlink" Target="https://podminky.urs.cz/item/CS_URS_2024_01/451572111" TargetMode="External" /><Relationship Id="rId19" Type="http://schemas.openxmlformats.org/officeDocument/2006/relationships/hyperlink" Target="https://podminky.urs.cz/item/CS_URS_2024_01/871241211" TargetMode="External" /><Relationship Id="rId20" Type="http://schemas.openxmlformats.org/officeDocument/2006/relationships/hyperlink" Target="https://podminky.urs.cz/item/CS_URS_2024_01/877241101" TargetMode="External" /><Relationship Id="rId21" Type="http://schemas.openxmlformats.org/officeDocument/2006/relationships/hyperlink" Target="https://podminky.urs.cz/item/CS_URS_2024_01/877241110" TargetMode="External" /><Relationship Id="rId22" Type="http://schemas.openxmlformats.org/officeDocument/2006/relationships/hyperlink" Target="https://podminky.urs.cz/item/CS_URS_2024_01/857251151" TargetMode="External" /><Relationship Id="rId23" Type="http://schemas.openxmlformats.org/officeDocument/2006/relationships/hyperlink" Target="https://podminky.urs.cz/item/CS_URS_2024_01/857242122" TargetMode="External" /><Relationship Id="rId24" Type="http://schemas.openxmlformats.org/officeDocument/2006/relationships/hyperlink" Target="https://podminky.urs.cz/item/CS_URS_2024_01/857244122" TargetMode="External" /><Relationship Id="rId25" Type="http://schemas.openxmlformats.org/officeDocument/2006/relationships/hyperlink" Target="https://podminky.urs.cz/item/CS_URS_2024_01/891241112" TargetMode="External" /><Relationship Id="rId26" Type="http://schemas.openxmlformats.org/officeDocument/2006/relationships/hyperlink" Target="https://podminky.urs.cz/item/CS_URS_2024_01/891247111" TargetMode="External" /><Relationship Id="rId27" Type="http://schemas.openxmlformats.org/officeDocument/2006/relationships/hyperlink" Target="https://podminky.urs.cz/item/CS_URS_2024_01/899401112" TargetMode="External" /><Relationship Id="rId28" Type="http://schemas.openxmlformats.org/officeDocument/2006/relationships/hyperlink" Target="https://podminky.urs.cz/item/CS_URS_2024_01/899401113" TargetMode="External" /><Relationship Id="rId29" Type="http://schemas.openxmlformats.org/officeDocument/2006/relationships/hyperlink" Target="https://podminky.urs.cz/item/CS_URS_2024_01/230202072" TargetMode="External" /><Relationship Id="rId30" Type="http://schemas.openxmlformats.org/officeDocument/2006/relationships/hyperlink" Target="https://podminky.urs.cz/item/CS_URS_2024_01/230202215" TargetMode="External" /><Relationship Id="rId31" Type="http://schemas.openxmlformats.org/officeDocument/2006/relationships/hyperlink" Target="https://podminky.urs.cz/item/CS_URS_2024_01/230202123" TargetMode="External" /><Relationship Id="rId32" Type="http://schemas.openxmlformats.org/officeDocument/2006/relationships/hyperlink" Target="https://podminky.urs.cz/item/CS_URS_2024_01/899721111" TargetMode="External" /><Relationship Id="rId33" Type="http://schemas.openxmlformats.org/officeDocument/2006/relationships/hyperlink" Target="https://podminky.urs.cz/item/CS_URS_2024_01/892241111" TargetMode="External" /><Relationship Id="rId34" Type="http://schemas.openxmlformats.org/officeDocument/2006/relationships/hyperlink" Target="https://podminky.urs.cz/item/CS_URS_2024_01/892273122" TargetMode="External" /><Relationship Id="rId35" Type="http://schemas.openxmlformats.org/officeDocument/2006/relationships/hyperlink" Target="https://podminky.urs.cz/item/CS_URS_2024_01/892372111" TargetMode="External" /><Relationship Id="rId36" Type="http://schemas.openxmlformats.org/officeDocument/2006/relationships/hyperlink" Target="https://podminky.urs.cz/item/CS_URS_2024_01/899722112" TargetMode="External" /><Relationship Id="rId37" Type="http://schemas.openxmlformats.org/officeDocument/2006/relationships/hyperlink" Target="https://podminky.urs.cz/item/CS_URS_2024_01/998276101" TargetMode="External" /><Relationship Id="rId3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3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516/002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přečerpávací stanice a odlehčovací komory 10 v ulici Sportovní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Český Brod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31. 1. 2024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Český Brod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Ing. Petr Koblenc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41</v>
      </c>
      <c r="AJ50" s="43"/>
      <c r="AK50" s="43"/>
      <c r="AL50" s="43"/>
      <c r="AM50" s="76" t="str">
        <f>IF(E20="","",E20)</f>
        <v>Vodohospodářský rozvoj a výstavba a.s.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ROUND(AG55+SUM(AG56:AG58)+SUM(AG63:AG66)+AG69,2)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ROUND(AS55+SUM(AS56:AS58)+SUM(AS63:AS66)+AS69,2)</f>
        <v>0</v>
      </c>
      <c r="AT54" s="109">
        <f>ROUND(SUM(AV54:AW54),2)</f>
        <v>0</v>
      </c>
      <c r="AU54" s="110">
        <f>ROUND(AU55+SUM(AU56:AU58)+SUM(AU63:AU66)+AU69,5)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ROUND(AZ55+SUM(AZ56:AZ58)+SUM(AZ63:AZ66)+AZ69,2)</f>
        <v>0</v>
      </c>
      <c r="BA54" s="109">
        <f>ROUND(BA55+SUM(BA56:BA58)+SUM(BA63:BA66)+BA69,2)</f>
        <v>0</v>
      </c>
      <c r="BB54" s="109">
        <f>ROUND(BB55+SUM(BB56:BB58)+SUM(BB63:BB66)+BB69,2)</f>
        <v>0</v>
      </c>
      <c r="BC54" s="109">
        <f>ROUND(BC55+SUM(BC56:BC58)+SUM(BC63:BC66)+BC69,2)</f>
        <v>0</v>
      </c>
      <c r="BD54" s="111">
        <f>ROUND(BD55+SUM(BD56:BD58)+SUM(BD63:BD66)+BD69,2)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19</v>
      </c>
    </row>
    <row r="55" s="7" customFormat="1" ht="16.5" customHeight="1">
      <c r="A55" s="114" t="s">
        <v>84</v>
      </c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Soupis vedlejších a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87</v>
      </c>
      <c r="AR55" s="121"/>
      <c r="AS55" s="122">
        <v>0</v>
      </c>
      <c r="AT55" s="123">
        <f>ROUND(SUM(AV55:AW55),2)</f>
        <v>0</v>
      </c>
      <c r="AU55" s="124">
        <f>'00 - Soupis vedlejších a ...'!P79</f>
        <v>0</v>
      </c>
      <c r="AV55" s="123">
        <f>'00 - Soupis vedlejších a ...'!J33</f>
        <v>0</v>
      </c>
      <c r="AW55" s="123">
        <f>'00 - Soupis vedlejších a ...'!J34</f>
        <v>0</v>
      </c>
      <c r="AX55" s="123">
        <f>'00 - Soupis vedlejších a ...'!J35</f>
        <v>0</v>
      </c>
      <c r="AY55" s="123">
        <f>'00 - Soupis vedlejších a ...'!J36</f>
        <v>0</v>
      </c>
      <c r="AZ55" s="123">
        <f>'00 - Soupis vedlejších a ...'!F33</f>
        <v>0</v>
      </c>
      <c r="BA55" s="123">
        <f>'00 - Soupis vedlejších a ...'!F34</f>
        <v>0</v>
      </c>
      <c r="BB55" s="123">
        <f>'00 - Soupis vedlejších a ...'!F35</f>
        <v>0</v>
      </c>
      <c r="BC55" s="123">
        <f>'00 - Soupis vedlejších a ...'!F36</f>
        <v>0</v>
      </c>
      <c r="BD55" s="125">
        <f>'00 - Soupis vedlejších a ...'!F37</f>
        <v>0</v>
      </c>
      <c r="BE55" s="7"/>
      <c r="BT55" s="126" t="s">
        <v>88</v>
      </c>
      <c r="BV55" s="126" t="s">
        <v>82</v>
      </c>
      <c r="BW55" s="126" t="s">
        <v>89</v>
      </c>
      <c r="BX55" s="126" t="s">
        <v>5</v>
      </c>
      <c r="CL55" s="126" t="s">
        <v>19</v>
      </c>
      <c r="CM55" s="126" t="s">
        <v>90</v>
      </c>
    </row>
    <row r="56" s="7" customFormat="1" ht="16.5" customHeight="1">
      <c r="A56" s="114" t="s">
        <v>84</v>
      </c>
      <c r="B56" s="115"/>
      <c r="C56" s="116"/>
      <c r="D56" s="117" t="s">
        <v>91</v>
      </c>
      <c r="E56" s="117"/>
      <c r="F56" s="117"/>
      <c r="G56" s="117"/>
      <c r="H56" s="117"/>
      <c r="I56" s="118"/>
      <c r="J56" s="117" t="s">
        <v>92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Povrchy'!J30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87</v>
      </c>
      <c r="AR56" s="121"/>
      <c r="AS56" s="122">
        <v>0</v>
      </c>
      <c r="AT56" s="123">
        <f>ROUND(SUM(AV56:AW56),2)</f>
        <v>0</v>
      </c>
      <c r="AU56" s="124">
        <f>'01 - Povrchy'!P94</f>
        <v>0</v>
      </c>
      <c r="AV56" s="123">
        <f>'01 - Povrchy'!J33</f>
        <v>0</v>
      </c>
      <c r="AW56" s="123">
        <f>'01 - Povrchy'!J34</f>
        <v>0</v>
      </c>
      <c r="AX56" s="123">
        <f>'01 - Povrchy'!J35</f>
        <v>0</v>
      </c>
      <c r="AY56" s="123">
        <f>'01 - Povrchy'!J36</f>
        <v>0</v>
      </c>
      <c r="AZ56" s="123">
        <f>'01 - Povrchy'!F33</f>
        <v>0</v>
      </c>
      <c r="BA56" s="123">
        <f>'01 - Povrchy'!F34</f>
        <v>0</v>
      </c>
      <c r="BB56" s="123">
        <f>'01 - Povrchy'!F35</f>
        <v>0</v>
      </c>
      <c r="BC56" s="123">
        <f>'01 - Povrchy'!F36</f>
        <v>0</v>
      </c>
      <c r="BD56" s="125">
        <f>'01 - Povrchy'!F37</f>
        <v>0</v>
      </c>
      <c r="BE56" s="7"/>
      <c r="BT56" s="126" t="s">
        <v>88</v>
      </c>
      <c r="BV56" s="126" t="s">
        <v>82</v>
      </c>
      <c r="BW56" s="126" t="s">
        <v>93</v>
      </c>
      <c r="BX56" s="126" t="s">
        <v>5</v>
      </c>
      <c r="CL56" s="126" t="s">
        <v>19</v>
      </c>
      <c r="CM56" s="126" t="s">
        <v>90</v>
      </c>
    </row>
    <row r="57" s="7" customFormat="1" ht="16.5" customHeight="1">
      <c r="A57" s="114" t="s">
        <v>84</v>
      </c>
      <c r="B57" s="115"/>
      <c r="C57" s="116"/>
      <c r="D57" s="117" t="s">
        <v>94</v>
      </c>
      <c r="E57" s="117"/>
      <c r="F57" s="117"/>
      <c r="G57" s="117"/>
      <c r="H57" s="117"/>
      <c r="I57" s="118"/>
      <c r="J57" s="117" t="s">
        <v>95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Rušené potrubí 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87</v>
      </c>
      <c r="AR57" s="121"/>
      <c r="AS57" s="122">
        <v>0</v>
      </c>
      <c r="AT57" s="123">
        <f>ROUND(SUM(AV57:AW57),2)</f>
        <v>0</v>
      </c>
      <c r="AU57" s="124">
        <f>'02 - Rušené potrubí '!P86</f>
        <v>0</v>
      </c>
      <c r="AV57" s="123">
        <f>'02 - Rušené potrubí '!J33</f>
        <v>0</v>
      </c>
      <c r="AW57" s="123">
        <f>'02 - Rušené potrubí '!J34</f>
        <v>0</v>
      </c>
      <c r="AX57" s="123">
        <f>'02 - Rušené potrubí '!J35</f>
        <v>0</v>
      </c>
      <c r="AY57" s="123">
        <f>'02 - Rušené potrubí '!J36</f>
        <v>0</v>
      </c>
      <c r="AZ57" s="123">
        <f>'02 - Rušené potrubí '!F33</f>
        <v>0</v>
      </c>
      <c r="BA57" s="123">
        <f>'02 - Rušené potrubí '!F34</f>
        <v>0</v>
      </c>
      <c r="BB57" s="123">
        <f>'02 - Rušené potrubí '!F35</f>
        <v>0</v>
      </c>
      <c r="BC57" s="123">
        <f>'02 - Rušené potrubí '!F36</f>
        <v>0</v>
      </c>
      <c r="BD57" s="125">
        <f>'02 - Rušené potrubí '!F37</f>
        <v>0</v>
      </c>
      <c r="BE57" s="7"/>
      <c r="BT57" s="126" t="s">
        <v>88</v>
      </c>
      <c r="BV57" s="126" t="s">
        <v>82</v>
      </c>
      <c r="BW57" s="126" t="s">
        <v>96</v>
      </c>
      <c r="BX57" s="126" t="s">
        <v>5</v>
      </c>
      <c r="CL57" s="126" t="s">
        <v>19</v>
      </c>
      <c r="CM57" s="126" t="s">
        <v>90</v>
      </c>
    </row>
    <row r="58" s="7" customFormat="1" ht="16.5" customHeight="1">
      <c r="A58" s="7"/>
      <c r="B58" s="115"/>
      <c r="C58" s="116"/>
      <c r="D58" s="117" t="s">
        <v>97</v>
      </c>
      <c r="E58" s="117"/>
      <c r="F58" s="117"/>
      <c r="G58" s="117"/>
      <c r="H58" s="117"/>
      <c r="I58" s="118"/>
      <c r="J58" s="117" t="s">
        <v>98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27">
        <f>ROUND(SUM(AG59:AG62),2)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87</v>
      </c>
      <c r="AR58" s="121"/>
      <c r="AS58" s="122">
        <f>ROUND(SUM(AS59:AS62),2)</f>
        <v>0</v>
      </c>
      <c r="AT58" s="123">
        <f>ROUND(SUM(AV58:AW58),2)</f>
        <v>0</v>
      </c>
      <c r="AU58" s="124">
        <f>ROUND(SUM(AU59:AU62),5)</f>
        <v>0</v>
      </c>
      <c r="AV58" s="123">
        <f>ROUND(AZ58*L29,2)</f>
        <v>0</v>
      </c>
      <c r="AW58" s="123">
        <f>ROUND(BA58*L30,2)</f>
        <v>0</v>
      </c>
      <c r="AX58" s="123">
        <f>ROUND(BB58*L29,2)</f>
        <v>0</v>
      </c>
      <c r="AY58" s="123">
        <f>ROUND(BC58*L30,2)</f>
        <v>0</v>
      </c>
      <c r="AZ58" s="123">
        <f>ROUND(SUM(AZ59:AZ62),2)</f>
        <v>0</v>
      </c>
      <c r="BA58" s="123">
        <f>ROUND(SUM(BA59:BA62),2)</f>
        <v>0</v>
      </c>
      <c r="BB58" s="123">
        <f>ROUND(SUM(BB59:BB62),2)</f>
        <v>0</v>
      </c>
      <c r="BC58" s="123">
        <f>ROUND(SUM(BC59:BC62),2)</f>
        <v>0</v>
      </c>
      <c r="BD58" s="125">
        <f>ROUND(SUM(BD59:BD62),2)</f>
        <v>0</v>
      </c>
      <c r="BE58" s="7"/>
      <c r="BS58" s="126" t="s">
        <v>79</v>
      </c>
      <c r="BT58" s="126" t="s">
        <v>88</v>
      </c>
      <c r="BU58" s="126" t="s">
        <v>81</v>
      </c>
      <c r="BV58" s="126" t="s">
        <v>82</v>
      </c>
      <c r="BW58" s="126" t="s">
        <v>99</v>
      </c>
      <c r="BX58" s="126" t="s">
        <v>5</v>
      </c>
      <c r="CL58" s="126" t="s">
        <v>19</v>
      </c>
      <c r="CM58" s="126" t="s">
        <v>90</v>
      </c>
    </row>
    <row r="59" s="4" customFormat="1" ht="16.5" customHeight="1">
      <c r="A59" s="114" t="s">
        <v>84</v>
      </c>
      <c r="B59" s="66"/>
      <c r="C59" s="128"/>
      <c r="D59" s="128"/>
      <c r="E59" s="129" t="s">
        <v>91</v>
      </c>
      <c r="F59" s="129"/>
      <c r="G59" s="129"/>
      <c r="H59" s="129"/>
      <c r="I59" s="129"/>
      <c r="J59" s="128"/>
      <c r="K59" s="129" t="s">
        <v>100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'01 - Páteřní stoka'!J32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101</v>
      </c>
      <c r="AR59" s="68"/>
      <c r="AS59" s="132">
        <v>0</v>
      </c>
      <c r="AT59" s="133">
        <f>ROUND(SUM(AV59:AW59),2)</f>
        <v>0</v>
      </c>
      <c r="AU59" s="134">
        <f>'01 - Páteřní stoka'!P93</f>
        <v>0</v>
      </c>
      <c r="AV59" s="133">
        <f>'01 - Páteřní stoka'!J35</f>
        <v>0</v>
      </c>
      <c r="AW59" s="133">
        <f>'01 - Páteřní stoka'!J36</f>
        <v>0</v>
      </c>
      <c r="AX59" s="133">
        <f>'01 - Páteřní stoka'!J37</f>
        <v>0</v>
      </c>
      <c r="AY59" s="133">
        <f>'01 - Páteřní stoka'!J38</f>
        <v>0</v>
      </c>
      <c r="AZ59" s="133">
        <f>'01 - Páteřní stoka'!F35</f>
        <v>0</v>
      </c>
      <c r="BA59" s="133">
        <f>'01 - Páteřní stoka'!F36</f>
        <v>0</v>
      </c>
      <c r="BB59" s="133">
        <f>'01 - Páteřní stoka'!F37</f>
        <v>0</v>
      </c>
      <c r="BC59" s="133">
        <f>'01 - Páteřní stoka'!F38</f>
        <v>0</v>
      </c>
      <c r="BD59" s="135">
        <f>'01 - Páteřní stoka'!F39</f>
        <v>0</v>
      </c>
      <c r="BE59" s="4"/>
      <c r="BT59" s="136" t="s">
        <v>90</v>
      </c>
      <c r="BV59" s="136" t="s">
        <v>82</v>
      </c>
      <c r="BW59" s="136" t="s">
        <v>102</v>
      </c>
      <c r="BX59" s="136" t="s">
        <v>99</v>
      </c>
      <c r="CL59" s="136" t="s">
        <v>19</v>
      </c>
    </row>
    <row r="60" s="4" customFormat="1" ht="16.5" customHeight="1">
      <c r="A60" s="114" t="s">
        <v>84</v>
      </c>
      <c r="B60" s="66"/>
      <c r="C60" s="128"/>
      <c r="D60" s="128"/>
      <c r="E60" s="129" t="s">
        <v>94</v>
      </c>
      <c r="F60" s="129"/>
      <c r="G60" s="129"/>
      <c r="H60" s="129"/>
      <c r="I60" s="129"/>
      <c r="J60" s="128"/>
      <c r="K60" s="129" t="s">
        <v>103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'02 - Vypouštění nádrže na...'!J32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101</v>
      </c>
      <c r="AR60" s="68"/>
      <c r="AS60" s="132">
        <v>0</v>
      </c>
      <c r="AT60" s="133">
        <f>ROUND(SUM(AV60:AW60),2)</f>
        <v>0</v>
      </c>
      <c r="AU60" s="134">
        <f>'02 - Vypouštění nádrže na...'!P93</f>
        <v>0</v>
      </c>
      <c r="AV60" s="133">
        <f>'02 - Vypouštění nádrže na...'!J35</f>
        <v>0</v>
      </c>
      <c r="AW60" s="133">
        <f>'02 - Vypouštění nádrže na...'!J36</f>
        <v>0</v>
      </c>
      <c r="AX60" s="133">
        <f>'02 - Vypouštění nádrže na...'!J37</f>
        <v>0</v>
      </c>
      <c r="AY60" s="133">
        <f>'02 - Vypouštění nádrže na...'!J38</f>
        <v>0</v>
      </c>
      <c r="AZ60" s="133">
        <f>'02 - Vypouštění nádrže na...'!F35</f>
        <v>0</v>
      </c>
      <c r="BA60" s="133">
        <f>'02 - Vypouštění nádrže na...'!F36</f>
        <v>0</v>
      </c>
      <c r="BB60" s="133">
        <f>'02 - Vypouštění nádrže na...'!F37</f>
        <v>0</v>
      </c>
      <c r="BC60" s="133">
        <f>'02 - Vypouštění nádrže na...'!F38</f>
        <v>0</v>
      </c>
      <c r="BD60" s="135">
        <f>'02 - Vypouštění nádrže na...'!F39</f>
        <v>0</v>
      </c>
      <c r="BE60" s="4"/>
      <c r="BT60" s="136" t="s">
        <v>90</v>
      </c>
      <c r="BV60" s="136" t="s">
        <v>82</v>
      </c>
      <c r="BW60" s="136" t="s">
        <v>104</v>
      </c>
      <c r="BX60" s="136" t="s">
        <v>99</v>
      </c>
      <c r="CL60" s="136" t="s">
        <v>19</v>
      </c>
    </row>
    <row r="61" s="4" customFormat="1" ht="16.5" customHeight="1">
      <c r="A61" s="114" t="s">
        <v>84</v>
      </c>
      <c r="B61" s="66"/>
      <c r="C61" s="128"/>
      <c r="D61" s="128"/>
      <c r="E61" s="129" t="s">
        <v>105</v>
      </c>
      <c r="F61" s="129"/>
      <c r="G61" s="129"/>
      <c r="H61" s="129"/>
      <c r="I61" s="129"/>
      <c r="J61" s="128"/>
      <c r="K61" s="129" t="s">
        <v>106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'03 - Odtok do vodoteče'!J32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101</v>
      </c>
      <c r="AR61" s="68"/>
      <c r="AS61" s="132">
        <v>0</v>
      </c>
      <c r="AT61" s="133">
        <f>ROUND(SUM(AV61:AW61),2)</f>
        <v>0</v>
      </c>
      <c r="AU61" s="134">
        <f>'03 - Odtok do vodoteče'!P93</f>
        <v>0</v>
      </c>
      <c r="AV61" s="133">
        <f>'03 - Odtok do vodoteče'!J35</f>
        <v>0</v>
      </c>
      <c r="AW61" s="133">
        <f>'03 - Odtok do vodoteče'!J36</f>
        <v>0</v>
      </c>
      <c r="AX61" s="133">
        <f>'03 - Odtok do vodoteče'!J37</f>
        <v>0</v>
      </c>
      <c r="AY61" s="133">
        <f>'03 - Odtok do vodoteče'!J38</f>
        <v>0</v>
      </c>
      <c r="AZ61" s="133">
        <f>'03 - Odtok do vodoteče'!F35</f>
        <v>0</v>
      </c>
      <c r="BA61" s="133">
        <f>'03 - Odtok do vodoteče'!F36</f>
        <v>0</v>
      </c>
      <c r="BB61" s="133">
        <f>'03 - Odtok do vodoteče'!F37</f>
        <v>0</v>
      </c>
      <c r="BC61" s="133">
        <f>'03 - Odtok do vodoteče'!F38</f>
        <v>0</v>
      </c>
      <c r="BD61" s="135">
        <f>'03 - Odtok do vodoteče'!F39</f>
        <v>0</v>
      </c>
      <c r="BE61" s="4"/>
      <c r="BT61" s="136" t="s">
        <v>90</v>
      </c>
      <c r="BV61" s="136" t="s">
        <v>82</v>
      </c>
      <c r="BW61" s="136" t="s">
        <v>107</v>
      </c>
      <c r="BX61" s="136" t="s">
        <v>99</v>
      </c>
      <c r="CL61" s="136" t="s">
        <v>19</v>
      </c>
    </row>
    <row r="62" s="4" customFormat="1" ht="16.5" customHeight="1">
      <c r="A62" s="114" t="s">
        <v>84</v>
      </c>
      <c r="B62" s="66"/>
      <c r="C62" s="128"/>
      <c r="D62" s="128"/>
      <c r="E62" s="129" t="s">
        <v>108</v>
      </c>
      <c r="F62" s="129"/>
      <c r="G62" s="129"/>
      <c r="H62" s="129"/>
      <c r="I62" s="129"/>
      <c r="J62" s="128"/>
      <c r="K62" s="129" t="s">
        <v>109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'04 - Výtlak ČS'!J32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101</v>
      </c>
      <c r="AR62" s="68"/>
      <c r="AS62" s="132">
        <v>0</v>
      </c>
      <c r="AT62" s="133">
        <f>ROUND(SUM(AV62:AW62),2)</f>
        <v>0</v>
      </c>
      <c r="AU62" s="134">
        <f>'04 - Výtlak ČS'!P92</f>
        <v>0</v>
      </c>
      <c r="AV62" s="133">
        <f>'04 - Výtlak ČS'!J35</f>
        <v>0</v>
      </c>
      <c r="AW62" s="133">
        <f>'04 - Výtlak ČS'!J36</f>
        <v>0</v>
      </c>
      <c r="AX62" s="133">
        <f>'04 - Výtlak ČS'!J37</f>
        <v>0</v>
      </c>
      <c r="AY62" s="133">
        <f>'04 - Výtlak ČS'!J38</f>
        <v>0</v>
      </c>
      <c r="AZ62" s="133">
        <f>'04 - Výtlak ČS'!F35</f>
        <v>0</v>
      </c>
      <c r="BA62" s="133">
        <f>'04 - Výtlak ČS'!F36</f>
        <v>0</v>
      </c>
      <c r="BB62" s="133">
        <f>'04 - Výtlak ČS'!F37</f>
        <v>0</v>
      </c>
      <c r="BC62" s="133">
        <f>'04 - Výtlak ČS'!F38</f>
        <v>0</v>
      </c>
      <c r="BD62" s="135">
        <f>'04 - Výtlak ČS'!F39</f>
        <v>0</v>
      </c>
      <c r="BE62" s="4"/>
      <c r="BT62" s="136" t="s">
        <v>90</v>
      </c>
      <c r="BV62" s="136" t="s">
        <v>82</v>
      </c>
      <c r="BW62" s="136" t="s">
        <v>110</v>
      </c>
      <c r="BX62" s="136" t="s">
        <v>99</v>
      </c>
      <c r="CL62" s="136" t="s">
        <v>19</v>
      </c>
    </row>
    <row r="63" s="7" customFormat="1" ht="16.5" customHeight="1">
      <c r="A63" s="114" t="s">
        <v>84</v>
      </c>
      <c r="B63" s="115"/>
      <c r="C63" s="116"/>
      <c r="D63" s="117" t="s">
        <v>111</v>
      </c>
      <c r="E63" s="117"/>
      <c r="F63" s="117"/>
      <c r="G63" s="117"/>
      <c r="H63" s="117"/>
      <c r="I63" s="118"/>
      <c r="J63" s="117" t="s">
        <v>112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'IO 02 - Čerpací stanice'!J30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87</v>
      </c>
      <c r="AR63" s="121"/>
      <c r="AS63" s="122">
        <v>0</v>
      </c>
      <c r="AT63" s="123">
        <f>ROUND(SUM(AV63:AW63),2)</f>
        <v>0</v>
      </c>
      <c r="AU63" s="124">
        <f>'IO 02 - Čerpací stanice'!P86</f>
        <v>0</v>
      </c>
      <c r="AV63" s="123">
        <f>'IO 02 - Čerpací stanice'!J33</f>
        <v>0</v>
      </c>
      <c r="AW63" s="123">
        <f>'IO 02 - Čerpací stanice'!J34</f>
        <v>0</v>
      </c>
      <c r="AX63" s="123">
        <f>'IO 02 - Čerpací stanice'!J35</f>
        <v>0</v>
      </c>
      <c r="AY63" s="123">
        <f>'IO 02 - Čerpací stanice'!J36</f>
        <v>0</v>
      </c>
      <c r="AZ63" s="123">
        <f>'IO 02 - Čerpací stanice'!F33</f>
        <v>0</v>
      </c>
      <c r="BA63" s="123">
        <f>'IO 02 - Čerpací stanice'!F34</f>
        <v>0</v>
      </c>
      <c r="BB63" s="123">
        <f>'IO 02 - Čerpací stanice'!F35</f>
        <v>0</v>
      </c>
      <c r="BC63" s="123">
        <f>'IO 02 - Čerpací stanice'!F36</f>
        <v>0</v>
      </c>
      <c r="BD63" s="125">
        <f>'IO 02 - Čerpací stanice'!F37</f>
        <v>0</v>
      </c>
      <c r="BE63" s="7"/>
      <c r="BT63" s="126" t="s">
        <v>88</v>
      </c>
      <c r="BV63" s="126" t="s">
        <v>82</v>
      </c>
      <c r="BW63" s="126" t="s">
        <v>113</v>
      </c>
      <c r="BX63" s="126" t="s">
        <v>5</v>
      </c>
      <c r="CL63" s="126" t="s">
        <v>19</v>
      </c>
      <c r="CM63" s="126" t="s">
        <v>90</v>
      </c>
    </row>
    <row r="64" s="7" customFormat="1" ht="16.5" customHeight="1">
      <c r="A64" s="114" t="s">
        <v>84</v>
      </c>
      <c r="B64" s="115"/>
      <c r="C64" s="116"/>
      <c r="D64" s="117" t="s">
        <v>114</v>
      </c>
      <c r="E64" s="117"/>
      <c r="F64" s="117"/>
      <c r="G64" s="117"/>
      <c r="H64" s="117"/>
      <c r="I64" s="118"/>
      <c r="J64" s="117" t="s">
        <v>115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'IO 03 - Odlehčovací komora'!J30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87</v>
      </c>
      <c r="AR64" s="121"/>
      <c r="AS64" s="122">
        <v>0</v>
      </c>
      <c r="AT64" s="123">
        <f>ROUND(SUM(AV64:AW64),2)</f>
        <v>0</v>
      </c>
      <c r="AU64" s="124">
        <f>'IO 03 - Odlehčovací komora'!P85</f>
        <v>0</v>
      </c>
      <c r="AV64" s="123">
        <f>'IO 03 - Odlehčovací komora'!J33</f>
        <v>0</v>
      </c>
      <c r="AW64" s="123">
        <f>'IO 03 - Odlehčovací komora'!J34</f>
        <v>0</v>
      </c>
      <c r="AX64" s="123">
        <f>'IO 03 - Odlehčovací komora'!J35</f>
        <v>0</v>
      </c>
      <c r="AY64" s="123">
        <f>'IO 03 - Odlehčovací komora'!J36</f>
        <v>0</v>
      </c>
      <c r="AZ64" s="123">
        <f>'IO 03 - Odlehčovací komora'!F33</f>
        <v>0</v>
      </c>
      <c r="BA64" s="123">
        <f>'IO 03 - Odlehčovací komora'!F34</f>
        <v>0</v>
      </c>
      <c r="BB64" s="123">
        <f>'IO 03 - Odlehčovací komora'!F35</f>
        <v>0</v>
      </c>
      <c r="BC64" s="123">
        <f>'IO 03 - Odlehčovací komora'!F36</f>
        <v>0</v>
      </c>
      <c r="BD64" s="125">
        <f>'IO 03 - Odlehčovací komora'!F37</f>
        <v>0</v>
      </c>
      <c r="BE64" s="7"/>
      <c r="BT64" s="126" t="s">
        <v>88</v>
      </c>
      <c r="BV64" s="126" t="s">
        <v>82</v>
      </c>
      <c r="BW64" s="126" t="s">
        <v>116</v>
      </c>
      <c r="BX64" s="126" t="s">
        <v>5</v>
      </c>
      <c r="CL64" s="126" t="s">
        <v>19</v>
      </c>
      <c r="CM64" s="126" t="s">
        <v>90</v>
      </c>
    </row>
    <row r="65" s="7" customFormat="1" ht="16.5" customHeight="1">
      <c r="A65" s="114" t="s">
        <v>84</v>
      </c>
      <c r="B65" s="115"/>
      <c r="C65" s="116"/>
      <c r="D65" s="117" t="s">
        <v>117</v>
      </c>
      <c r="E65" s="117"/>
      <c r="F65" s="117"/>
      <c r="G65" s="117"/>
      <c r="H65" s="117"/>
      <c r="I65" s="118"/>
      <c r="J65" s="117" t="s">
        <v>118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'IO 04 - Usazovací nádrž'!J30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87</v>
      </c>
      <c r="AR65" s="121"/>
      <c r="AS65" s="122">
        <v>0</v>
      </c>
      <c r="AT65" s="123">
        <f>ROUND(SUM(AV65:AW65),2)</f>
        <v>0</v>
      </c>
      <c r="AU65" s="124">
        <f>'IO 04 - Usazovací nádrž'!P86</f>
        <v>0</v>
      </c>
      <c r="AV65" s="123">
        <f>'IO 04 - Usazovací nádrž'!J33</f>
        <v>0</v>
      </c>
      <c r="AW65" s="123">
        <f>'IO 04 - Usazovací nádrž'!J34</f>
        <v>0</v>
      </c>
      <c r="AX65" s="123">
        <f>'IO 04 - Usazovací nádrž'!J35</f>
        <v>0</v>
      </c>
      <c r="AY65" s="123">
        <f>'IO 04 - Usazovací nádrž'!J36</f>
        <v>0</v>
      </c>
      <c r="AZ65" s="123">
        <f>'IO 04 - Usazovací nádrž'!F33</f>
        <v>0</v>
      </c>
      <c r="BA65" s="123">
        <f>'IO 04 - Usazovací nádrž'!F34</f>
        <v>0</v>
      </c>
      <c r="BB65" s="123">
        <f>'IO 04 - Usazovací nádrž'!F35</f>
        <v>0</v>
      </c>
      <c r="BC65" s="123">
        <f>'IO 04 - Usazovací nádrž'!F36</f>
        <v>0</v>
      </c>
      <c r="BD65" s="125">
        <f>'IO 04 - Usazovací nádrž'!F37</f>
        <v>0</v>
      </c>
      <c r="BE65" s="7"/>
      <c r="BT65" s="126" t="s">
        <v>88</v>
      </c>
      <c r="BV65" s="126" t="s">
        <v>82</v>
      </c>
      <c r="BW65" s="126" t="s">
        <v>119</v>
      </c>
      <c r="BX65" s="126" t="s">
        <v>5</v>
      </c>
      <c r="CL65" s="126" t="s">
        <v>19</v>
      </c>
      <c r="CM65" s="126" t="s">
        <v>90</v>
      </c>
    </row>
    <row r="66" s="7" customFormat="1" ht="16.5" customHeight="1">
      <c r="A66" s="7"/>
      <c r="B66" s="115"/>
      <c r="C66" s="116"/>
      <c r="D66" s="117" t="s">
        <v>120</v>
      </c>
      <c r="E66" s="117"/>
      <c r="F66" s="117"/>
      <c r="G66" s="117"/>
      <c r="H66" s="117"/>
      <c r="I66" s="118"/>
      <c r="J66" s="117" t="s">
        <v>121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27">
        <f>ROUND(SUM(AG67:AG68),2)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87</v>
      </c>
      <c r="AR66" s="121"/>
      <c r="AS66" s="122">
        <f>ROUND(SUM(AS67:AS68),2)</f>
        <v>0</v>
      </c>
      <c r="AT66" s="123">
        <f>ROUND(SUM(AV66:AW66),2)</f>
        <v>0</v>
      </c>
      <c r="AU66" s="124">
        <f>ROUND(SUM(AU67:AU68),5)</f>
        <v>0</v>
      </c>
      <c r="AV66" s="123">
        <f>ROUND(AZ66*L29,2)</f>
        <v>0</v>
      </c>
      <c r="AW66" s="123">
        <f>ROUND(BA66*L30,2)</f>
        <v>0</v>
      </c>
      <c r="AX66" s="123">
        <f>ROUND(BB66*L29,2)</f>
        <v>0</v>
      </c>
      <c r="AY66" s="123">
        <f>ROUND(BC66*L30,2)</f>
        <v>0</v>
      </c>
      <c r="AZ66" s="123">
        <f>ROUND(SUM(AZ67:AZ68),2)</f>
        <v>0</v>
      </c>
      <c r="BA66" s="123">
        <f>ROUND(SUM(BA67:BA68),2)</f>
        <v>0</v>
      </c>
      <c r="BB66" s="123">
        <f>ROUND(SUM(BB67:BB68),2)</f>
        <v>0</v>
      </c>
      <c r="BC66" s="123">
        <f>ROUND(SUM(BC67:BC68),2)</f>
        <v>0</v>
      </c>
      <c r="BD66" s="125">
        <f>ROUND(SUM(BD67:BD68),2)</f>
        <v>0</v>
      </c>
      <c r="BE66" s="7"/>
      <c r="BS66" s="126" t="s">
        <v>79</v>
      </c>
      <c r="BT66" s="126" t="s">
        <v>88</v>
      </c>
      <c r="BU66" s="126" t="s">
        <v>81</v>
      </c>
      <c r="BV66" s="126" t="s">
        <v>82</v>
      </c>
      <c r="BW66" s="126" t="s">
        <v>122</v>
      </c>
      <c r="BX66" s="126" t="s">
        <v>5</v>
      </c>
      <c r="CL66" s="126" t="s">
        <v>19</v>
      </c>
      <c r="CM66" s="126" t="s">
        <v>90</v>
      </c>
    </row>
    <row r="67" s="4" customFormat="1" ht="23.25" customHeight="1">
      <c r="A67" s="114" t="s">
        <v>84</v>
      </c>
      <c r="B67" s="66"/>
      <c r="C67" s="128"/>
      <c r="D67" s="128"/>
      <c r="E67" s="129" t="s">
        <v>91</v>
      </c>
      <c r="F67" s="129"/>
      <c r="G67" s="129"/>
      <c r="H67" s="129"/>
      <c r="I67" s="129"/>
      <c r="J67" s="128"/>
      <c r="K67" s="129" t="s">
        <v>123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'01 - Technologická elektr...'!J32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101</v>
      </c>
      <c r="AR67" s="68"/>
      <c r="AS67" s="132">
        <v>0</v>
      </c>
      <c r="AT67" s="133">
        <f>ROUND(SUM(AV67:AW67),2)</f>
        <v>0</v>
      </c>
      <c r="AU67" s="134">
        <f>'01 - Technologická elektr...'!P90</f>
        <v>0</v>
      </c>
      <c r="AV67" s="133">
        <f>'01 - Technologická elektr...'!J35</f>
        <v>0</v>
      </c>
      <c r="AW67" s="133">
        <f>'01 - Technologická elektr...'!J36</f>
        <v>0</v>
      </c>
      <c r="AX67" s="133">
        <f>'01 - Technologická elektr...'!J37</f>
        <v>0</v>
      </c>
      <c r="AY67" s="133">
        <f>'01 - Technologická elektr...'!J38</f>
        <v>0</v>
      </c>
      <c r="AZ67" s="133">
        <f>'01 - Technologická elektr...'!F35</f>
        <v>0</v>
      </c>
      <c r="BA67" s="133">
        <f>'01 - Technologická elektr...'!F36</f>
        <v>0</v>
      </c>
      <c r="BB67" s="133">
        <f>'01 - Technologická elektr...'!F37</f>
        <v>0</v>
      </c>
      <c r="BC67" s="133">
        <f>'01 - Technologická elektr...'!F38</f>
        <v>0</v>
      </c>
      <c r="BD67" s="135">
        <f>'01 - Technologická elektr...'!F39</f>
        <v>0</v>
      </c>
      <c r="BE67" s="4"/>
      <c r="BT67" s="136" t="s">
        <v>90</v>
      </c>
      <c r="BV67" s="136" t="s">
        <v>82</v>
      </c>
      <c r="BW67" s="136" t="s">
        <v>124</v>
      </c>
      <c r="BX67" s="136" t="s">
        <v>122</v>
      </c>
      <c r="CL67" s="136" t="s">
        <v>19</v>
      </c>
    </row>
    <row r="68" s="4" customFormat="1" ht="23.25" customHeight="1">
      <c r="A68" s="114" t="s">
        <v>84</v>
      </c>
      <c r="B68" s="66"/>
      <c r="C68" s="128"/>
      <c r="D68" s="128"/>
      <c r="E68" s="129" t="s">
        <v>94</v>
      </c>
      <c r="F68" s="129"/>
      <c r="G68" s="129"/>
      <c r="H68" s="129"/>
      <c r="I68" s="129"/>
      <c r="J68" s="128"/>
      <c r="K68" s="129" t="s">
        <v>125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'02 - Technologická elektr...'!J32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101</v>
      </c>
      <c r="AR68" s="68"/>
      <c r="AS68" s="132">
        <v>0</v>
      </c>
      <c r="AT68" s="133">
        <f>ROUND(SUM(AV68:AW68),2)</f>
        <v>0</v>
      </c>
      <c r="AU68" s="134">
        <f>'02 - Technologická elektr...'!P116</f>
        <v>0</v>
      </c>
      <c r="AV68" s="133">
        <f>'02 - Technologická elektr...'!J35</f>
        <v>0</v>
      </c>
      <c r="AW68" s="133">
        <f>'02 - Technologická elektr...'!J36</f>
        <v>0</v>
      </c>
      <c r="AX68" s="133">
        <f>'02 - Technologická elektr...'!J37</f>
        <v>0</v>
      </c>
      <c r="AY68" s="133">
        <f>'02 - Technologická elektr...'!J38</f>
        <v>0</v>
      </c>
      <c r="AZ68" s="133">
        <f>'02 - Technologická elektr...'!F35</f>
        <v>0</v>
      </c>
      <c r="BA68" s="133">
        <f>'02 - Technologická elektr...'!F36</f>
        <v>0</v>
      </c>
      <c r="BB68" s="133">
        <f>'02 - Technologická elektr...'!F37</f>
        <v>0</v>
      </c>
      <c r="BC68" s="133">
        <f>'02 - Technologická elektr...'!F38</f>
        <v>0</v>
      </c>
      <c r="BD68" s="135">
        <f>'02 - Technologická elektr...'!F39</f>
        <v>0</v>
      </c>
      <c r="BE68" s="4"/>
      <c r="BT68" s="136" t="s">
        <v>90</v>
      </c>
      <c r="BV68" s="136" t="s">
        <v>82</v>
      </c>
      <c r="BW68" s="136" t="s">
        <v>126</v>
      </c>
      <c r="BX68" s="136" t="s">
        <v>122</v>
      </c>
      <c r="CL68" s="136" t="s">
        <v>19</v>
      </c>
    </row>
    <row r="69" s="7" customFormat="1" ht="16.5" customHeight="1">
      <c r="A69" s="114" t="s">
        <v>84</v>
      </c>
      <c r="B69" s="115"/>
      <c r="C69" s="116"/>
      <c r="D69" s="117" t="s">
        <v>127</v>
      </c>
      <c r="E69" s="117"/>
      <c r="F69" s="117"/>
      <c r="G69" s="117"/>
      <c r="H69" s="117"/>
      <c r="I69" s="118"/>
      <c r="J69" s="117" t="s">
        <v>128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'IO 06 - Výšková úprava vo...'!J30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87</v>
      </c>
      <c r="AR69" s="121"/>
      <c r="AS69" s="137">
        <v>0</v>
      </c>
      <c r="AT69" s="138">
        <f>ROUND(SUM(AV69:AW69),2)</f>
        <v>0</v>
      </c>
      <c r="AU69" s="139">
        <f>'IO 06 - Výšková úprava vo...'!P86</f>
        <v>0</v>
      </c>
      <c r="AV69" s="138">
        <f>'IO 06 - Výšková úprava vo...'!J33</f>
        <v>0</v>
      </c>
      <c r="AW69" s="138">
        <f>'IO 06 - Výšková úprava vo...'!J34</f>
        <v>0</v>
      </c>
      <c r="AX69" s="138">
        <f>'IO 06 - Výšková úprava vo...'!J35</f>
        <v>0</v>
      </c>
      <c r="AY69" s="138">
        <f>'IO 06 - Výšková úprava vo...'!J36</f>
        <v>0</v>
      </c>
      <c r="AZ69" s="138">
        <f>'IO 06 - Výšková úprava vo...'!F33</f>
        <v>0</v>
      </c>
      <c r="BA69" s="138">
        <f>'IO 06 - Výšková úprava vo...'!F34</f>
        <v>0</v>
      </c>
      <c r="BB69" s="138">
        <f>'IO 06 - Výšková úprava vo...'!F35</f>
        <v>0</v>
      </c>
      <c r="BC69" s="138">
        <f>'IO 06 - Výšková úprava vo...'!F36</f>
        <v>0</v>
      </c>
      <c r="BD69" s="140">
        <f>'IO 06 - Výšková úprava vo...'!F37</f>
        <v>0</v>
      </c>
      <c r="BE69" s="7"/>
      <c r="BT69" s="126" t="s">
        <v>88</v>
      </c>
      <c r="BV69" s="126" t="s">
        <v>82</v>
      </c>
      <c r="BW69" s="126" t="s">
        <v>129</v>
      </c>
      <c r="BX69" s="126" t="s">
        <v>5</v>
      </c>
      <c r="CL69" s="126" t="s">
        <v>19</v>
      </c>
      <c r="CM69" s="126" t="s">
        <v>90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1lPZ6fVywenJo+ghM/WGfZsn28/kYRF10+6cetMXwUL/N5HSra7j/JY6lCxzHlnrijZeWloBmTz4fEEqGY6u5Q==" hashValue="B+WUsACosOnwTz9nGclqJiwFmEqBgatovmfpBALfBwb/odJtscCUUPg94b4olcDyyfZ+nM/hn6o6BrvLhr6gMw==" algorithmName="SHA-512" password="CC35"/>
  <mergeCells count="98">
    <mergeCell ref="C52:G52"/>
    <mergeCell ref="D58:H58"/>
    <mergeCell ref="D56:H56"/>
    <mergeCell ref="D55:H55"/>
    <mergeCell ref="D57:H57"/>
    <mergeCell ref="D63:H63"/>
    <mergeCell ref="D64:H64"/>
    <mergeCell ref="E62:I62"/>
    <mergeCell ref="E61:I61"/>
    <mergeCell ref="E60:I60"/>
    <mergeCell ref="E59:I59"/>
    <mergeCell ref="I52:AF52"/>
    <mergeCell ref="J57:AF57"/>
    <mergeCell ref="J56:AF56"/>
    <mergeCell ref="J64:AF64"/>
    <mergeCell ref="J63:AF63"/>
    <mergeCell ref="J55:AF55"/>
    <mergeCell ref="J58:AF58"/>
    <mergeCell ref="K62:AF62"/>
    <mergeCell ref="K61:AF61"/>
    <mergeCell ref="K59:AF59"/>
    <mergeCell ref="K60:AF60"/>
    <mergeCell ref="L45:AO45"/>
    <mergeCell ref="D65:H65"/>
    <mergeCell ref="J65:AF65"/>
    <mergeCell ref="D66:H66"/>
    <mergeCell ref="J66:AF66"/>
    <mergeCell ref="E67:I67"/>
    <mergeCell ref="K67:AF67"/>
    <mergeCell ref="E68:I68"/>
    <mergeCell ref="K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4:AM64"/>
    <mergeCell ref="AG58:AM58"/>
    <mergeCell ref="AG56:AM56"/>
    <mergeCell ref="AG63:AM63"/>
    <mergeCell ref="AG59:AM59"/>
    <mergeCell ref="AG57:AM57"/>
    <mergeCell ref="AG55:AM55"/>
    <mergeCell ref="AG60:AM60"/>
    <mergeCell ref="AG62:AM62"/>
    <mergeCell ref="AG61:AM61"/>
    <mergeCell ref="AM49:AP49"/>
    <mergeCell ref="AM50:AP50"/>
    <mergeCell ref="AM47:AN47"/>
    <mergeCell ref="AN63:AP63"/>
    <mergeCell ref="AN62:AP62"/>
    <mergeCell ref="AN58:AP58"/>
    <mergeCell ref="AN61:AP61"/>
    <mergeCell ref="AN60:AP60"/>
    <mergeCell ref="AN55:AP55"/>
    <mergeCell ref="AN59:AP59"/>
    <mergeCell ref="AN56:AP56"/>
    <mergeCell ref="AN57:AP57"/>
    <mergeCell ref="AN52:AP5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00 - Soupis vedlejších a ...'!C2" display="/"/>
    <hyperlink ref="A56" location="'01 - Povrchy'!C2" display="/"/>
    <hyperlink ref="A57" location="'02 - Rušené potrubí '!C2" display="/"/>
    <hyperlink ref="A59" location="'01 - Páteřní stoka'!C2" display="/"/>
    <hyperlink ref="A60" location="'02 - Vypouštění nádrže na...'!C2" display="/"/>
    <hyperlink ref="A61" location="'03 - Odtok do vodoteče'!C2" display="/"/>
    <hyperlink ref="A62" location="'04 - Výtlak ČS'!C2" display="/"/>
    <hyperlink ref="A63" location="'IO 02 - Čerpací stanice'!C2" display="/"/>
    <hyperlink ref="A64" location="'IO 03 - Odlehčovací komora'!C2" display="/"/>
    <hyperlink ref="A65" location="'IO 04 - Usazovací nádrž'!C2" display="/"/>
    <hyperlink ref="A67" location="'01 - Technologická elektr...'!C2" display="/"/>
    <hyperlink ref="A68" location="'02 - Technologická elektr...'!C2" display="/"/>
    <hyperlink ref="A69" location="'IO 06 - Výšková úprava v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132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ROUND(J79,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ROUND((SUM(BE79:BE98)),  2)</f>
        <v>0</v>
      </c>
      <c r="G33" s="41"/>
      <c r="H33" s="41"/>
      <c r="I33" s="160">
        <v>0.20999999999999999</v>
      </c>
      <c r="J33" s="159">
        <f>ROUND(((SUM(BE79:BE98))*I33),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ROUND((SUM(BF79:BF98)),  2)</f>
        <v>0</v>
      </c>
      <c r="G34" s="41"/>
      <c r="H34" s="41"/>
      <c r="I34" s="160">
        <v>0.14999999999999999</v>
      </c>
      <c r="J34" s="159">
        <f>ROUND(((SUM(BF79:BF98))*I34),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ROUND((SUM(BG79:BG98)),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ROUND((SUM(BH79:BH98)),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ROUND((SUM(BI79:BI98)),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Soupis vedlejších a ostatních nákladů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J79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2" customFormat="1" ht="21.84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5" s="2" customFormat="1" ht="6.96" customHeight="1">
      <c r="A65" s="41"/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24.96" customHeight="1">
      <c r="A66" s="41"/>
      <c r="B66" s="42"/>
      <c r="C66" s="25" t="s">
        <v>137</v>
      </c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12" customHeight="1">
      <c r="A68" s="41"/>
      <c r="B68" s="42"/>
      <c r="C68" s="34" t="s">
        <v>16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6.5" customHeight="1">
      <c r="A69" s="41"/>
      <c r="B69" s="42"/>
      <c r="C69" s="43"/>
      <c r="D69" s="43"/>
      <c r="E69" s="172" t="str">
        <f>E7</f>
        <v>Stavební úpravy přečerpávací stanice a odlehčovací komory 10 v ulici Sportovní</v>
      </c>
      <c r="F69" s="34"/>
      <c r="G69" s="34"/>
      <c r="H69" s="34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4" t="s">
        <v>131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72" t="str">
        <f>E9</f>
        <v>00 - Soupis vedlejších a ostatních nákladů</v>
      </c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22</v>
      </c>
      <c r="D73" s="43"/>
      <c r="E73" s="43"/>
      <c r="F73" s="29" t="str">
        <f>F12</f>
        <v>Český Brod</v>
      </c>
      <c r="G73" s="43"/>
      <c r="H73" s="43"/>
      <c r="I73" s="34" t="s">
        <v>24</v>
      </c>
      <c r="J73" s="75" t="str">
        <f>IF(J12="","",J12)</f>
        <v>31. 1. 2024</v>
      </c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5.15" customHeight="1">
      <c r="A75" s="41"/>
      <c r="B75" s="42"/>
      <c r="C75" s="34" t="s">
        <v>30</v>
      </c>
      <c r="D75" s="43"/>
      <c r="E75" s="43"/>
      <c r="F75" s="29" t="str">
        <f>E15</f>
        <v>Město Český Brod</v>
      </c>
      <c r="G75" s="43"/>
      <c r="H75" s="43"/>
      <c r="I75" s="34" t="s">
        <v>38</v>
      </c>
      <c r="J75" s="39" t="str">
        <f>E21</f>
        <v>Ing. Petr Koblenc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5.65" customHeight="1">
      <c r="A76" s="41"/>
      <c r="B76" s="42"/>
      <c r="C76" s="34" t="s">
        <v>36</v>
      </c>
      <c r="D76" s="43"/>
      <c r="E76" s="43"/>
      <c r="F76" s="29" t="str">
        <f>IF(E18="","",E18)</f>
        <v>Vyplň údaj</v>
      </c>
      <c r="G76" s="43"/>
      <c r="H76" s="43"/>
      <c r="I76" s="34" t="s">
        <v>41</v>
      </c>
      <c r="J76" s="39" t="str">
        <f>E24</f>
        <v>Vodohospodářský rozvoj a výstavba a.s.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0.32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9" customFormat="1" ht="29.28" customHeight="1">
      <c r="A78" s="177"/>
      <c r="B78" s="178"/>
      <c r="C78" s="179" t="s">
        <v>138</v>
      </c>
      <c r="D78" s="180" t="s">
        <v>65</v>
      </c>
      <c r="E78" s="180" t="s">
        <v>61</v>
      </c>
      <c r="F78" s="180" t="s">
        <v>62</v>
      </c>
      <c r="G78" s="180" t="s">
        <v>139</v>
      </c>
      <c r="H78" s="180" t="s">
        <v>140</v>
      </c>
      <c r="I78" s="180" t="s">
        <v>141</v>
      </c>
      <c r="J78" s="180" t="s">
        <v>135</v>
      </c>
      <c r="K78" s="181" t="s">
        <v>142</v>
      </c>
      <c r="L78" s="182"/>
      <c r="M78" s="95" t="s">
        <v>35</v>
      </c>
      <c r="N78" s="96" t="s">
        <v>50</v>
      </c>
      <c r="O78" s="96" t="s">
        <v>143</v>
      </c>
      <c r="P78" s="96" t="s">
        <v>144</v>
      </c>
      <c r="Q78" s="96" t="s">
        <v>145</v>
      </c>
      <c r="R78" s="96" t="s">
        <v>146</v>
      </c>
      <c r="S78" s="96" t="s">
        <v>147</v>
      </c>
      <c r="T78" s="97" t="s">
        <v>148</v>
      </c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</row>
    <row r="79" s="2" customFormat="1" ht="22.8" customHeight="1">
      <c r="A79" s="41"/>
      <c r="B79" s="42"/>
      <c r="C79" s="102" t="s">
        <v>149</v>
      </c>
      <c r="D79" s="43"/>
      <c r="E79" s="43"/>
      <c r="F79" s="43"/>
      <c r="G79" s="43"/>
      <c r="H79" s="43"/>
      <c r="I79" s="43"/>
      <c r="J79" s="183">
        <f>BK79</f>
        <v>0</v>
      </c>
      <c r="K79" s="43"/>
      <c r="L79" s="47"/>
      <c r="M79" s="98"/>
      <c r="N79" s="184"/>
      <c r="O79" s="99"/>
      <c r="P79" s="185">
        <f>SUM(P80:P98)</f>
        <v>0</v>
      </c>
      <c r="Q79" s="99"/>
      <c r="R79" s="185">
        <f>SUM(R80:R98)</f>
        <v>0</v>
      </c>
      <c r="S79" s="99"/>
      <c r="T79" s="186">
        <f>SUM(T80:T98)</f>
        <v>0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T79" s="19" t="s">
        <v>79</v>
      </c>
      <c r="AU79" s="19" t="s">
        <v>136</v>
      </c>
      <c r="BK79" s="187">
        <f>SUM(BK80:BK98)</f>
        <v>0</v>
      </c>
    </row>
    <row r="80" s="2" customFormat="1" ht="16.5" customHeight="1">
      <c r="A80" s="41"/>
      <c r="B80" s="42"/>
      <c r="C80" s="188" t="s">
        <v>88</v>
      </c>
      <c r="D80" s="188" t="s">
        <v>150</v>
      </c>
      <c r="E80" s="189" t="s">
        <v>151</v>
      </c>
      <c r="F80" s="190" t="s">
        <v>152</v>
      </c>
      <c r="G80" s="191" t="s">
        <v>153</v>
      </c>
      <c r="H80" s="192">
        <v>1</v>
      </c>
      <c r="I80" s="193"/>
      <c r="J80" s="194">
        <f>ROUND(I80*H80,2)</f>
        <v>0</v>
      </c>
      <c r="K80" s="190" t="s">
        <v>35</v>
      </c>
      <c r="L80" s="47"/>
      <c r="M80" s="195" t="s">
        <v>35</v>
      </c>
      <c r="N80" s="196" t="s">
        <v>51</v>
      </c>
      <c r="O80" s="87"/>
      <c r="P80" s="197">
        <f>O80*H80</f>
        <v>0</v>
      </c>
      <c r="Q80" s="197">
        <v>0</v>
      </c>
      <c r="R80" s="197">
        <f>Q80*H80</f>
        <v>0</v>
      </c>
      <c r="S80" s="197">
        <v>0</v>
      </c>
      <c r="T80" s="198">
        <f>S80*H80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R80" s="199" t="s">
        <v>154</v>
      </c>
      <c r="AT80" s="199" t="s">
        <v>150</v>
      </c>
      <c r="AU80" s="199" t="s">
        <v>80</v>
      </c>
      <c r="AY80" s="19" t="s">
        <v>155</v>
      </c>
      <c r="BE80" s="200">
        <f>IF(N80="základní",J80,0)</f>
        <v>0</v>
      </c>
      <c r="BF80" s="200">
        <f>IF(N80="snížená",J80,0)</f>
        <v>0</v>
      </c>
      <c r="BG80" s="200">
        <f>IF(N80="zákl. přenesená",J80,0)</f>
        <v>0</v>
      </c>
      <c r="BH80" s="200">
        <f>IF(N80="sníž. přenesená",J80,0)</f>
        <v>0</v>
      </c>
      <c r="BI80" s="200">
        <f>IF(N80="nulová",J80,0)</f>
        <v>0</v>
      </c>
      <c r="BJ80" s="19" t="s">
        <v>88</v>
      </c>
      <c r="BK80" s="200">
        <f>ROUND(I80*H80,2)</f>
        <v>0</v>
      </c>
      <c r="BL80" s="19" t="s">
        <v>154</v>
      </c>
      <c r="BM80" s="199" t="s">
        <v>156</v>
      </c>
    </row>
    <row r="81" s="2" customFormat="1" ht="16.5" customHeight="1">
      <c r="A81" s="41"/>
      <c r="B81" s="42"/>
      <c r="C81" s="188" t="s">
        <v>90</v>
      </c>
      <c r="D81" s="188" t="s">
        <v>150</v>
      </c>
      <c r="E81" s="189" t="s">
        <v>157</v>
      </c>
      <c r="F81" s="190" t="s">
        <v>158</v>
      </c>
      <c r="G81" s="191" t="s">
        <v>153</v>
      </c>
      <c r="H81" s="192">
        <v>1</v>
      </c>
      <c r="I81" s="193"/>
      <c r="J81" s="194">
        <f>ROUND(I81*H81,2)</f>
        <v>0</v>
      </c>
      <c r="K81" s="190" t="s">
        <v>35</v>
      </c>
      <c r="L81" s="47"/>
      <c r="M81" s="195" t="s">
        <v>35</v>
      </c>
      <c r="N81" s="196" t="s">
        <v>51</v>
      </c>
      <c r="O81" s="87"/>
      <c r="P81" s="197">
        <f>O81*H81</f>
        <v>0</v>
      </c>
      <c r="Q81" s="197">
        <v>0</v>
      </c>
      <c r="R81" s="197">
        <f>Q81*H81</f>
        <v>0</v>
      </c>
      <c r="S81" s="197">
        <v>0</v>
      </c>
      <c r="T81" s="198">
        <f>S81*H81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R81" s="199" t="s">
        <v>154</v>
      </c>
      <c r="AT81" s="199" t="s">
        <v>150</v>
      </c>
      <c r="AU81" s="199" t="s">
        <v>80</v>
      </c>
      <c r="AY81" s="19" t="s">
        <v>155</v>
      </c>
      <c r="BE81" s="200">
        <f>IF(N81="základní",J81,0)</f>
        <v>0</v>
      </c>
      <c r="BF81" s="200">
        <f>IF(N81="snížená",J81,0)</f>
        <v>0</v>
      </c>
      <c r="BG81" s="200">
        <f>IF(N81="zákl. přenesená",J81,0)</f>
        <v>0</v>
      </c>
      <c r="BH81" s="200">
        <f>IF(N81="sníž. přenesená",J81,0)</f>
        <v>0</v>
      </c>
      <c r="BI81" s="200">
        <f>IF(N81="nulová",J81,0)</f>
        <v>0</v>
      </c>
      <c r="BJ81" s="19" t="s">
        <v>88</v>
      </c>
      <c r="BK81" s="200">
        <f>ROUND(I81*H81,2)</f>
        <v>0</v>
      </c>
      <c r="BL81" s="19" t="s">
        <v>154</v>
      </c>
      <c r="BM81" s="199" t="s">
        <v>159</v>
      </c>
    </row>
    <row r="82" s="2" customFormat="1" ht="16.5" customHeight="1">
      <c r="A82" s="41"/>
      <c r="B82" s="42"/>
      <c r="C82" s="188" t="s">
        <v>160</v>
      </c>
      <c r="D82" s="188" t="s">
        <v>150</v>
      </c>
      <c r="E82" s="189" t="s">
        <v>161</v>
      </c>
      <c r="F82" s="190" t="s">
        <v>162</v>
      </c>
      <c r="G82" s="191" t="s">
        <v>153</v>
      </c>
      <c r="H82" s="192">
        <v>1</v>
      </c>
      <c r="I82" s="193"/>
      <c r="J82" s="194">
        <f>ROUND(I82*H82,2)</f>
        <v>0</v>
      </c>
      <c r="K82" s="190" t="s">
        <v>35</v>
      </c>
      <c r="L82" s="47"/>
      <c r="M82" s="195" t="s">
        <v>35</v>
      </c>
      <c r="N82" s="196" t="s">
        <v>51</v>
      </c>
      <c r="O82" s="87"/>
      <c r="P82" s="197">
        <f>O82*H82</f>
        <v>0</v>
      </c>
      <c r="Q82" s="197">
        <v>0</v>
      </c>
      <c r="R82" s="197">
        <f>Q82*H82</f>
        <v>0</v>
      </c>
      <c r="S82" s="197">
        <v>0</v>
      </c>
      <c r="T82" s="198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199" t="s">
        <v>154</v>
      </c>
      <c r="AT82" s="199" t="s">
        <v>150</v>
      </c>
      <c r="AU82" s="199" t="s">
        <v>80</v>
      </c>
      <c r="AY82" s="19" t="s">
        <v>155</v>
      </c>
      <c r="BE82" s="200">
        <f>IF(N82="základní",J82,0)</f>
        <v>0</v>
      </c>
      <c r="BF82" s="200">
        <f>IF(N82="snížená",J82,0)</f>
        <v>0</v>
      </c>
      <c r="BG82" s="200">
        <f>IF(N82="zákl. přenesená",J82,0)</f>
        <v>0</v>
      </c>
      <c r="BH82" s="200">
        <f>IF(N82="sníž. přenesená",J82,0)</f>
        <v>0</v>
      </c>
      <c r="BI82" s="200">
        <f>IF(N82="nulová",J82,0)</f>
        <v>0</v>
      </c>
      <c r="BJ82" s="19" t="s">
        <v>88</v>
      </c>
      <c r="BK82" s="200">
        <f>ROUND(I82*H82,2)</f>
        <v>0</v>
      </c>
      <c r="BL82" s="19" t="s">
        <v>154</v>
      </c>
      <c r="BM82" s="199" t="s">
        <v>163</v>
      </c>
    </row>
    <row r="83" s="2" customFormat="1" ht="16.5" customHeight="1">
      <c r="A83" s="41"/>
      <c r="B83" s="42"/>
      <c r="C83" s="188" t="s">
        <v>164</v>
      </c>
      <c r="D83" s="188" t="s">
        <v>150</v>
      </c>
      <c r="E83" s="189" t="s">
        <v>165</v>
      </c>
      <c r="F83" s="190" t="s">
        <v>166</v>
      </c>
      <c r="G83" s="191" t="s">
        <v>153</v>
      </c>
      <c r="H83" s="192">
        <v>1</v>
      </c>
      <c r="I83" s="193"/>
      <c r="J83" s="194">
        <f>ROUND(I83*H83,2)</f>
        <v>0</v>
      </c>
      <c r="K83" s="190" t="s">
        <v>35</v>
      </c>
      <c r="L83" s="47"/>
      <c r="M83" s="195" t="s">
        <v>35</v>
      </c>
      <c r="N83" s="196" t="s">
        <v>51</v>
      </c>
      <c r="O83" s="87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199" t="s">
        <v>154</v>
      </c>
      <c r="AT83" s="199" t="s">
        <v>150</v>
      </c>
      <c r="AU83" s="199" t="s">
        <v>80</v>
      </c>
      <c r="AY83" s="19" t="s">
        <v>155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19" t="s">
        <v>88</v>
      </c>
      <c r="BK83" s="200">
        <f>ROUND(I83*H83,2)</f>
        <v>0</v>
      </c>
      <c r="BL83" s="19" t="s">
        <v>154</v>
      </c>
      <c r="BM83" s="199" t="s">
        <v>167</v>
      </c>
    </row>
    <row r="84" s="2" customFormat="1" ht="16.5" customHeight="1">
      <c r="A84" s="41"/>
      <c r="B84" s="42"/>
      <c r="C84" s="188" t="s">
        <v>168</v>
      </c>
      <c r="D84" s="188" t="s">
        <v>150</v>
      </c>
      <c r="E84" s="189" t="s">
        <v>169</v>
      </c>
      <c r="F84" s="190" t="s">
        <v>170</v>
      </c>
      <c r="G84" s="191" t="s">
        <v>153</v>
      </c>
      <c r="H84" s="192">
        <v>1</v>
      </c>
      <c r="I84" s="193"/>
      <c r="J84" s="194">
        <f>ROUND(I84*H84,2)</f>
        <v>0</v>
      </c>
      <c r="K84" s="190" t="s">
        <v>35</v>
      </c>
      <c r="L84" s="47"/>
      <c r="M84" s="195" t="s">
        <v>35</v>
      </c>
      <c r="N84" s="196" t="s">
        <v>51</v>
      </c>
      <c r="O84" s="87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199" t="s">
        <v>154</v>
      </c>
      <c r="AT84" s="199" t="s">
        <v>150</v>
      </c>
      <c r="AU84" s="199" t="s">
        <v>80</v>
      </c>
      <c r="AY84" s="19" t="s">
        <v>155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19" t="s">
        <v>88</v>
      </c>
      <c r="BK84" s="200">
        <f>ROUND(I84*H84,2)</f>
        <v>0</v>
      </c>
      <c r="BL84" s="19" t="s">
        <v>154</v>
      </c>
      <c r="BM84" s="199" t="s">
        <v>171</v>
      </c>
    </row>
    <row r="85" s="2" customFormat="1" ht="16.5" customHeight="1">
      <c r="A85" s="41"/>
      <c r="B85" s="42"/>
      <c r="C85" s="188" t="s">
        <v>172</v>
      </c>
      <c r="D85" s="188" t="s">
        <v>150</v>
      </c>
      <c r="E85" s="189" t="s">
        <v>173</v>
      </c>
      <c r="F85" s="190" t="s">
        <v>174</v>
      </c>
      <c r="G85" s="191" t="s">
        <v>153</v>
      </c>
      <c r="H85" s="192">
        <v>1</v>
      </c>
      <c r="I85" s="193"/>
      <c r="J85" s="194">
        <f>ROUND(I85*H85,2)</f>
        <v>0</v>
      </c>
      <c r="K85" s="190" t="s">
        <v>35</v>
      </c>
      <c r="L85" s="47"/>
      <c r="M85" s="195" t="s">
        <v>35</v>
      </c>
      <c r="N85" s="196" t="s">
        <v>51</v>
      </c>
      <c r="O85" s="87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199" t="s">
        <v>154</v>
      </c>
      <c r="AT85" s="199" t="s">
        <v>150</v>
      </c>
      <c r="AU85" s="199" t="s">
        <v>80</v>
      </c>
      <c r="AY85" s="19" t="s">
        <v>155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19" t="s">
        <v>88</v>
      </c>
      <c r="BK85" s="200">
        <f>ROUND(I85*H85,2)</f>
        <v>0</v>
      </c>
      <c r="BL85" s="19" t="s">
        <v>154</v>
      </c>
      <c r="BM85" s="199" t="s">
        <v>175</v>
      </c>
    </row>
    <row r="86" s="2" customFormat="1" ht="16.5" customHeight="1">
      <c r="A86" s="41"/>
      <c r="B86" s="42"/>
      <c r="C86" s="188" t="s">
        <v>176</v>
      </c>
      <c r="D86" s="188" t="s">
        <v>150</v>
      </c>
      <c r="E86" s="189" t="s">
        <v>177</v>
      </c>
      <c r="F86" s="190" t="s">
        <v>178</v>
      </c>
      <c r="G86" s="191" t="s">
        <v>153</v>
      </c>
      <c r="H86" s="192">
        <v>1</v>
      </c>
      <c r="I86" s="193"/>
      <c r="J86" s="194">
        <f>ROUND(I86*H86,2)</f>
        <v>0</v>
      </c>
      <c r="K86" s="190" t="s">
        <v>35</v>
      </c>
      <c r="L86" s="47"/>
      <c r="M86" s="195" t="s">
        <v>35</v>
      </c>
      <c r="N86" s="196" t="s">
        <v>51</v>
      </c>
      <c r="O86" s="87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199" t="s">
        <v>154</v>
      </c>
      <c r="AT86" s="199" t="s">
        <v>150</v>
      </c>
      <c r="AU86" s="199" t="s">
        <v>80</v>
      </c>
      <c r="AY86" s="19" t="s">
        <v>155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9" t="s">
        <v>88</v>
      </c>
      <c r="BK86" s="200">
        <f>ROUND(I86*H86,2)</f>
        <v>0</v>
      </c>
      <c r="BL86" s="19" t="s">
        <v>154</v>
      </c>
      <c r="BM86" s="199" t="s">
        <v>179</v>
      </c>
    </row>
    <row r="87" s="2" customFormat="1" ht="16.5" customHeight="1">
      <c r="A87" s="41"/>
      <c r="B87" s="42"/>
      <c r="C87" s="188" t="s">
        <v>180</v>
      </c>
      <c r="D87" s="188" t="s">
        <v>150</v>
      </c>
      <c r="E87" s="189" t="s">
        <v>181</v>
      </c>
      <c r="F87" s="190" t="s">
        <v>182</v>
      </c>
      <c r="G87" s="191" t="s">
        <v>153</v>
      </c>
      <c r="H87" s="192">
        <v>1</v>
      </c>
      <c r="I87" s="193"/>
      <c r="J87" s="194">
        <f>ROUND(I87*H87,2)</f>
        <v>0</v>
      </c>
      <c r="K87" s="190" t="s">
        <v>35</v>
      </c>
      <c r="L87" s="47"/>
      <c r="M87" s="195" t="s">
        <v>35</v>
      </c>
      <c r="N87" s="196" t="s">
        <v>51</v>
      </c>
      <c r="O87" s="87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199" t="s">
        <v>154</v>
      </c>
      <c r="AT87" s="199" t="s">
        <v>150</v>
      </c>
      <c r="AU87" s="199" t="s">
        <v>80</v>
      </c>
      <c r="AY87" s="19" t="s">
        <v>155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9" t="s">
        <v>88</v>
      </c>
      <c r="BK87" s="200">
        <f>ROUND(I87*H87,2)</f>
        <v>0</v>
      </c>
      <c r="BL87" s="19" t="s">
        <v>154</v>
      </c>
      <c r="BM87" s="199" t="s">
        <v>183</v>
      </c>
    </row>
    <row r="88" s="2" customFormat="1" ht="16.5" customHeight="1">
      <c r="A88" s="41"/>
      <c r="B88" s="42"/>
      <c r="C88" s="188" t="s">
        <v>184</v>
      </c>
      <c r="D88" s="188" t="s">
        <v>150</v>
      </c>
      <c r="E88" s="189" t="s">
        <v>185</v>
      </c>
      <c r="F88" s="190" t="s">
        <v>186</v>
      </c>
      <c r="G88" s="191" t="s">
        <v>153</v>
      </c>
      <c r="H88" s="192">
        <v>1</v>
      </c>
      <c r="I88" s="193"/>
      <c r="J88" s="194">
        <f>ROUND(I88*H88,2)</f>
        <v>0</v>
      </c>
      <c r="K88" s="190" t="s">
        <v>35</v>
      </c>
      <c r="L88" s="47"/>
      <c r="M88" s="195" t="s">
        <v>35</v>
      </c>
      <c r="N88" s="196" t="s">
        <v>51</v>
      </c>
      <c r="O88" s="87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99" t="s">
        <v>154</v>
      </c>
      <c r="AT88" s="199" t="s">
        <v>150</v>
      </c>
      <c r="AU88" s="199" t="s">
        <v>80</v>
      </c>
      <c r="AY88" s="19" t="s">
        <v>155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9" t="s">
        <v>88</v>
      </c>
      <c r="BK88" s="200">
        <f>ROUND(I88*H88,2)</f>
        <v>0</v>
      </c>
      <c r="BL88" s="19" t="s">
        <v>154</v>
      </c>
      <c r="BM88" s="199" t="s">
        <v>187</v>
      </c>
    </row>
    <row r="89" s="2" customFormat="1" ht="16.5" customHeight="1">
      <c r="A89" s="41"/>
      <c r="B89" s="42"/>
      <c r="C89" s="188" t="s">
        <v>188</v>
      </c>
      <c r="D89" s="188" t="s">
        <v>150</v>
      </c>
      <c r="E89" s="189" t="s">
        <v>189</v>
      </c>
      <c r="F89" s="190" t="s">
        <v>190</v>
      </c>
      <c r="G89" s="191" t="s">
        <v>153</v>
      </c>
      <c r="H89" s="192">
        <v>1</v>
      </c>
      <c r="I89" s="193"/>
      <c r="J89" s="194">
        <f>ROUND(I89*H89,2)</f>
        <v>0</v>
      </c>
      <c r="K89" s="190" t="s">
        <v>35</v>
      </c>
      <c r="L89" s="47"/>
      <c r="M89" s="195" t="s">
        <v>35</v>
      </c>
      <c r="N89" s="196" t="s">
        <v>51</v>
      </c>
      <c r="O89" s="87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99" t="s">
        <v>154</v>
      </c>
      <c r="AT89" s="199" t="s">
        <v>150</v>
      </c>
      <c r="AU89" s="199" t="s">
        <v>80</v>
      </c>
      <c r="AY89" s="19" t="s">
        <v>155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9" t="s">
        <v>88</v>
      </c>
      <c r="BK89" s="200">
        <f>ROUND(I89*H89,2)</f>
        <v>0</v>
      </c>
      <c r="BL89" s="19" t="s">
        <v>154</v>
      </c>
      <c r="BM89" s="199" t="s">
        <v>191</v>
      </c>
    </row>
    <row r="90" s="2" customFormat="1">
      <c r="A90" s="41"/>
      <c r="B90" s="42"/>
      <c r="C90" s="43"/>
      <c r="D90" s="201" t="s">
        <v>192</v>
      </c>
      <c r="E90" s="43"/>
      <c r="F90" s="202" t="s">
        <v>193</v>
      </c>
      <c r="G90" s="43"/>
      <c r="H90" s="43"/>
      <c r="I90" s="203"/>
      <c r="J90" s="43"/>
      <c r="K90" s="43"/>
      <c r="L90" s="47"/>
      <c r="M90" s="204"/>
      <c r="N90" s="20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192</v>
      </c>
      <c r="AU90" s="19" t="s">
        <v>80</v>
      </c>
    </row>
    <row r="91" s="2" customFormat="1" ht="16.5" customHeight="1">
      <c r="A91" s="41"/>
      <c r="B91" s="42"/>
      <c r="C91" s="188" t="s">
        <v>194</v>
      </c>
      <c r="D91" s="188" t="s">
        <v>150</v>
      </c>
      <c r="E91" s="189" t="s">
        <v>195</v>
      </c>
      <c r="F91" s="190" t="s">
        <v>196</v>
      </c>
      <c r="G91" s="191" t="s">
        <v>153</v>
      </c>
      <c r="H91" s="192">
        <v>1</v>
      </c>
      <c r="I91" s="193"/>
      <c r="J91" s="194">
        <f>ROUND(I91*H91,2)</f>
        <v>0</v>
      </c>
      <c r="K91" s="190" t="s">
        <v>35</v>
      </c>
      <c r="L91" s="47"/>
      <c r="M91" s="195" t="s">
        <v>35</v>
      </c>
      <c r="N91" s="196" t="s">
        <v>51</v>
      </c>
      <c r="O91" s="87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199" t="s">
        <v>154</v>
      </c>
      <c r="AT91" s="199" t="s">
        <v>150</v>
      </c>
      <c r="AU91" s="199" t="s">
        <v>80</v>
      </c>
      <c r="AY91" s="19" t="s">
        <v>155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9" t="s">
        <v>88</v>
      </c>
      <c r="BK91" s="200">
        <f>ROUND(I91*H91,2)</f>
        <v>0</v>
      </c>
      <c r="BL91" s="19" t="s">
        <v>154</v>
      </c>
      <c r="BM91" s="199" t="s">
        <v>197</v>
      </c>
    </row>
    <row r="92" s="2" customFormat="1" ht="16.5" customHeight="1">
      <c r="A92" s="41"/>
      <c r="B92" s="42"/>
      <c r="C92" s="188" t="s">
        <v>198</v>
      </c>
      <c r="D92" s="188" t="s">
        <v>150</v>
      </c>
      <c r="E92" s="189" t="s">
        <v>199</v>
      </c>
      <c r="F92" s="190" t="s">
        <v>200</v>
      </c>
      <c r="G92" s="191" t="s">
        <v>153</v>
      </c>
      <c r="H92" s="192">
        <v>1</v>
      </c>
      <c r="I92" s="193"/>
      <c r="J92" s="194">
        <f>ROUND(I92*H92,2)</f>
        <v>0</v>
      </c>
      <c r="K92" s="190" t="s">
        <v>35</v>
      </c>
      <c r="L92" s="47"/>
      <c r="M92" s="195" t="s">
        <v>35</v>
      </c>
      <c r="N92" s="196" t="s">
        <v>51</v>
      </c>
      <c r="O92" s="87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99" t="s">
        <v>154</v>
      </c>
      <c r="AT92" s="199" t="s">
        <v>150</v>
      </c>
      <c r="AU92" s="199" t="s">
        <v>80</v>
      </c>
      <c r="AY92" s="19" t="s">
        <v>155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9" t="s">
        <v>88</v>
      </c>
      <c r="BK92" s="200">
        <f>ROUND(I92*H92,2)</f>
        <v>0</v>
      </c>
      <c r="BL92" s="19" t="s">
        <v>154</v>
      </c>
      <c r="BM92" s="199" t="s">
        <v>201</v>
      </c>
    </row>
    <row r="93" s="2" customFormat="1" ht="16.5" customHeight="1">
      <c r="A93" s="41"/>
      <c r="B93" s="42"/>
      <c r="C93" s="188" t="s">
        <v>202</v>
      </c>
      <c r="D93" s="188" t="s">
        <v>150</v>
      </c>
      <c r="E93" s="189" t="s">
        <v>203</v>
      </c>
      <c r="F93" s="190" t="s">
        <v>204</v>
      </c>
      <c r="G93" s="191" t="s">
        <v>153</v>
      </c>
      <c r="H93" s="192">
        <v>1</v>
      </c>
      <c r="I93" s="193"/>
      <c r="J93" s="194">
        <f>ROUND(I93*H93,2)</f>
        <v>0</v>
      </c>
      <c r="K93" s="190" t="s">
        <v>35</v>
      </c>
      <c r="L93" s="47"/>
      <c r="M93" s="195" t="s">
        <v>35</v>
      </c>
      <c r="N93" s="196" t="s">
        <v>51</v>
      </c>
      <c r="O93" s="87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199" t="s">
        <v>154</v>
      </c>
      <c r="AT93" s="199" t="s">
        <v>150</v>
      </c>
      <c r="AU93" s="199" t="s">
        <v>80</v>
      </c>
      <c r="AY93" s="19" t="s">
        <v>155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9" t="s">
        <v>88</v>
      </c>
      <c r="BK93" s="200">
        <f>ROUND(I93*H93,2)</f>
        <v>0</v>
      </c>
      <c r="BL93" s="19" t="s">
        <v>154</v>
      </c>
      <c r="BM93" s="199" t="s">
        <v>205</v>
      </c>
    </row>
    <row r="94" s="2" customFormat="1" ht="16.5" customHeight="1">
      <c r="A94" s="41"/>
      <c r="B94" s="42"/>
      <c r="C94" s="188" t="s">
        <v>206</v>
      </c>
      <c r="D94" s="188" t="s">
        <v>150</v>
      </c>
      <c r="E94" s="189" t="s">
        <v>207</v>
      </c>
      <c r="F94" s="190" t="s">
        <v>208</v>
      </c>
      <c r="G94" s="191" t="s">
        <v>153</v>
      </c>
      <c r="H94" s="192">
        <v>1</v>
      </c>
      <c r="I94" s="193"/>
      <c r="J94" s="194">
        <f>ROUND(I94*H94,2)</f>
        <v>0</v>
      </c>
      <c r="K94" s="190" t="s">
        <v>35</v>
      </c>
      <c r="L94" s="47"/>
      <c r="M94" s="195" t="s">
        <v>35</v>
      </c>
      <c r="N94" s="196" t="s">
        <v>51</v>
      </c>
      <c r="O94" s="87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99" t="s">
        <v>154</v>
      </c>
      <c r="AT94" s="199" t="s">
        <v>150</v>
      </c>
      <c r="AU94" s="199" t="s">
        <v>80</v>
      </c>
      <c r="AY94" s="19" t="s">
        <v>155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9" t="s">
        <v>88</v>
      </c>
      <c r="BK94" s="200">
        <f>ROUND(I94*H94,2)</f>
        <v>0</v>
      </c>
      <c r="BL94" s="19" t="s">
        <v>154</v>
      </c>
      <c r="BM94" s="199" t="s">
        <v>209</v>
      </c>
    </row>
    <row r="95" s="2" customFormat="1" ht="16.5" customHeight="1">
      <c r="A95" s="41"/>
      <c r="B95" s="42"/>
      <c r="C95" s="188" t="s">
        <v>8</v>
      </c>
      <c r="D95" s="188" t="s">
        <v>150</v>
      </c>
      <c r="E95" s="189" t="s">
        <v>210</v>
      </c>
      <c r="F95" s="190" t="s">
        <v>211</v>
      </c>
      <c r="G95" s="191" t="s">
        <v>153</v>
      </c>
      <c r="H95" s="192">
        <v>1</v>
      </c>
      <c r="I95" s="193"/>
      <c r="J95" s="194">
        <f>ROUND(I95*H95,2)</f>
        <v>0</v>
      </c>
      <c r="K95" s="190" t="s">
        <v>35</v>
      </c>
      <c r="L95" s="47"/>
      <c r="M95" s="195" t="s">
        <v>35</v>
      </c>
      <c r="N95" s="196" t="s">
        <v>51</v>
      </c>
      <c r="O95" s="87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99" t="s">
        <v>154</v>
      </c>
      <c r="AT95" s="199" t="s">
        <v>150</v>
      </c>
      <c r="AU95" s="199" t="s">
        <v>80</v>
      </c>
      <c r="AY95" s="19" t="s">
        <v>155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9" t="s">
        <v>88</v>
      </c>
      <c r="BK95" s="200">
        <f>ROUND(I95*H95,2)</f>
        <v>0</v>
      </c>
      <c r="BL95" s="19" t="s">
        <v>154</v>
      </c>
      <c r="BM95" s="199" t="s">
        <v>212</v>
      </c>
    </row>
    <row r="96" s="2" customFormat="1" ht="24.15" customHeight="1">
      <c r="A96" s="41"/>
      <c r="B96" s="42"/>
      <c r="C96" s="188" t="s">
        <v>213</v>
      </c>
      <c r="D96" s="188" t="s">
        <v>150</v>
      </c>
      <c r="E96" s="189" t="s">
        <v>214</v>
      </c>
      <c r="F96" s="190" t="s">
        <v>215</v>
      </c>
      <c r="G96" s="191" t="s">
        <v>153</v>
      </c>
      <c r="H96" s="192">
        <v>1</v>
      </c>
      <c r="I96" s="193"/>
      <c r="J96" s="194">
        <f>ROUND(I96*H96,2)</f>
        <v>0</v>
      </c>
      <c r="K96" s="190" t="s">
        <v>35</v>
      </c>
      <c r="L96" s="47"/>
      <c r="M96" s="195" t="s">
        <v>35</v>
      </c>
      <c r="N96" s="196" t="s">
        <v>51</v>
      </c>
      <c r="O96" s="87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99" t="s">
        <v>154</v>
      </c>
      <c r="AT96" s="199" t="s">
        <v>150</v>
      </c>
      <c r="AU96" s="199" t="s">
        <v>80</v>
      </c>
      <c r="AY96" s="19" t="s">
        <v>155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9" t="s">
        <v>88</v>
      </c>
      <c r="BK96" s="200">
        <f>ROUND(I96*H96,2)</f>
        <v>0</v>
      </c>
      <c r="BL96" s="19" t="s">
        <v>154</v>
      </c>
      <c r="BM96" s="199" t="s">
        <v>216</v>
      </c>
    </row>
    <row r="97" s="2" customFormat="1" ht="24.15" customHeight="1">
      <c r="A97" s="41"/>
      <c r="B97" s="42"/>
      <c r="C97" s="188" t="s">
        <v>217</v>
      </c>
      <c r="D97" s="188" t="s">
        <v>150</v>
      </c>
      <c r="E97" s="189" t="s">
        <v>218</v>
      </c>
      <c r="F97" s="190" t="s">
        <v>219</v>
      </c>
      <c r="G97" s="191" t="s">
        <v>153</v>
      </c>
      <c r="H97" s="192">
        <v>1</v>
      </c>
      <c r="I97" s="193"/>
      <c r="J97" s="194">
        <f>ROUND(I97*H97,2)</f>
        <v>0</v>
      </c>
      <c r="K97" s="190" t="s">
        <v>35</v>
      </c>
      <c r="L97" s="47"/>
      <c r="M97" s="195" t="s">
        <v>35</v>
      </c>
      <c r="N97" s="196" t="s">
        <v>51</v>
      </c>
      <c r="O97" s="87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99" t="s">
        <v>154</v>
      </c>
      <c r="AT97" s="199" t="s">
        <v>150</v>
      </c>
      <c r="AU97" s="199" t="s">
        <v>80</v>
      </c>
      <c r="AY97" s="19" t="s">
        <v>155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9" t="s">
        <v>88</v>
      </c>
      <c r="BK97" s="200">
        <f>ROUND(I97*H97,2)</f>
        <v>0</v>
      </c>
      <c r="BL97" s="19" t="s">
        <v>154</v>
      </c>
      <c r="BM97" s="199" t="s">
        <v>220</v>
      </c>
    </row>
    <row r="98" s="2" customFormat="1" ht="16.5" customHeight="1">
      <c r="A98" s="41"/>
      <c r="B98" s="42"/>
      <c r="C98" s="188" t="s">
        <v>221</v>
      </c>
      <c r="D98" s="188" t="s">
        <v>150</v>
      </c>
      <c r="E98" s="189" t="s">
        <v>222</v>
      </c>
      <c r="F98" s="190" t="s">
        <v>223</v>
      </c>
      <c r="G98" s="191" t="s">
        <v>153</v>
      </c>
      <c r="H98" s="192">
        <v>1</v>
      </c>
      <c r="I98" s="193"/>
      <c r="J98" s="194">
        <f>ROUND(I98*H98,2)</f>
        <v>0</v>
      </c>
      <c r="K98" s="190" t="s">
        <v>35</v>
      </c>
      <c r="L98" s="47"/>
      <c r="M98" s="206" t="s">
        <v>35</v>
      </c>
      <c r="N98" s="207" t="s">
        <v>51</v>
      </c>
      <c r="O98" s="208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99" t="s">
        <v>154</v>
      </c>
      <c r="AT98" s="199" t="s">
        <v>150</v>
      </c>
      <c r="AU98" s="199" t="s">
        <v>80</v>
      </c>
      <c r="AY98" s="19" t="s">
        <v>155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9" t="s">
        <v>88</v>
      </c>
      <c r="BK98" s="200">
        <f>ROUND(I98*H98,2)</f>
        <v>0</v>
      </c>
      <c r="BL98" s="19" t="s">
        <v>154</v>
      </c>
      <c r="BM98" s="199" t="s">
        <v>224</v>
      </c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47"/>
      <c r="M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</sheetData>
  <sheetProtection sheet="1" autoFilter="0" formatColumns="0" formatRows="0" objects="1" scenarios="1" spinCount="100000" saltValue="/FAEgILwM/+gwahe370fAoYfxv1gHAnSG9STbVDmj2tcJ0nODmWSfjmFbH+0DlOm7dHT+TtEDyRprdPsgx4KMg==" hashValue="puc2vSaRIlyxg4jMy4HtEj1iU7hF8p7z68x0UiDG4vT7IoF+hJ7/3yuopwMwILmgPj5Nj6TRUurik3ju3bYSPQ==" algorithmName="SHA-512" password="CC35"/>
  <autoFilter ref="C78:K9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ROUND(J94,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ROUND((SUM(BE94:BE355)),  2)</f>
        <v>0</v>
      </c>
      <c r="G33" s="41"/>
      <c r="H33" s="41"/>
      <c r="I33" s="160">
        <v>0.20999999999999999</v>
      </c>
      <c r="J33" s="159">
        <f>ROUND(((SUM(BE94:BE355))*I33),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ROUND((SUM(BF94:BF355)),  2)</f>
        <v>0</v>
      </c>
      <c r="G34" s="41"/>
      <c r="H34" s="41"/>
      <c r="I34" s="160">
        <v>0.14999999999999999</v>
      </c>
      <c r="J34" s="159">
        <f>ROUND(((SUM(BF94:BF355))*I34),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ROUND((SUM(BG94:BG355)),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ROUND((SUM(BH94:BH355)),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ROUND((SUM(BI94:BI355)),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Povrchy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J95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227</v>
      </c>
      <c r="E61" s="219"/>
      <c r="F61" s="219"/>
      <c r="G61" s="219"/>
      <c r="H61" s="219"/>
      <c r="I61" s="219"/>
      <c r="J61" s="220">
        <f>J96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228</v>
      </c>
      <c r="E62" s="219"/>
      <c r="F62" s="219"/>
      <c r="G62" s="219"/>
      <c r="H62" s="219"/>
      <c r="I62" s="219"/>
      <c r="J62" s="220">
        <f>J127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229</v>
      </c>
      <c r="E63" s="219"/>
      <c r="F63" s="219"/>
      <c r="G63" s="219"/>
      <c r="H63" s="219"/>
      <c r="I63" s="219"/>
      <c r="J63" s="220">
        <f>J146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230</v>
      </c>
      <c r="E64" s="219"/>
      <c r="F64" s="219"/>
      <c r="G64" s="219"/>
      <c r="H64" s="219"/>
      <c r="I64" s="219"/>
      <c r="J64" s="220">
        <f>J162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231</v>
      </c>
      <c r="E65" s="219"/>
      <c r="F65" s="219"/>
      <c r="G65" s="219"/>
      <c r="H65" s="219"/>
      <c r="I65" s="219"/>
      <c r="J65" s="220">
        <f>J172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232</v>
      </c>
      <c r="E66" s="219"/>
      <c r="F66" s="219"/>
      <c r="G66" s="219"/>
      <c r="H66" s="219"/>
      <c r="I66" s="219"/>
      <c r="J66" s="220">
        <f>J185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233</v>
      </c>
      <c r="E67" s="219"/>
      <c r="F67" s="219"/>
      <c r="G67" s="219"/>
      <c r="H67" s="219"/>
      <c r="I67" s="219"/>
      <c r="J67" s="220">
        <f>J192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234</v>
      </c>
      <c r="E68" s="219"/>
      <c r="F68" s="219"/>
      <c r="G68" s="219"/>
      <c r="H68" s="219"/>
      <c r="I68" s="219"/>
      <c r="J68" s="220">
        <f>J202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235</v>
      </c>
      <c r="E69" s="219"/>
      <c r="F69" s="219"/>
      <c r="G69" s="219"/>
      <c r="H69" s="219"/>
      <c r="I69" s="219"/>
      <c r="J69" s="220">
        <f>J232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236</v>
      </c>
      <c r="E70" s="219"/>
      <c r="F70" s="219"/>
      <c r="G70" s="219"/>
      <c r="H70" s="219"/>
      <c r="I70" s="219"/>
      <c r="J70" s="220">
        <f>J265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11" customFormat="1" ht="19.92" customHeight="1">
      <c r="A71" s="11"/>
      <c r="B71" s="217"/>
      <c r="C71" s="128"/>
      <c r="D71" s="218" t="s">
        <v>237</v>
      </c>
      <c r="E71" s="219"/>
      <c r="F71" s="219"/>
      <c r="G71" s="219"/>
      <c r="H71" s="219"/>
      <c r="I71" s="219"/>
      <c r="J71" s="220">
        <f>J281</f>
        <v>0</v>
      </c>
      <c r="K71" s="128"/>
      <c r="L71" s="2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="11" customFormat="1" ht="19.92" customHeight="1">
      <c r="A72" s="11"/>
      <c r="B72" s="217"/>
      <c r="C72" s="128"/>
      <c r="D72" s="218" t="s">
        <v>238</v>
      </c>
      <c r="E72" s="219"/>
      <c r="F72" s="219"/>
      <c r="G72" s="219"/>
      <c r="H72" s="219"/>
      <c r="I72" s="219"/>
      <c r="J72" s="220">
        <f>J298</f>
        <v>0</v>
      </c>
      <c r="K72" s="128"/>
      <c r="L72" s="2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="11" customFormat="1" ht="19.92" customHeight="1">
      <c r="A73" s="11"/>
      <c r="B73" s="217"/>
      <c r="C73" s="128"/>
      <c r="D73" s="218" t="s">
        <v>239</v>
      </c>
      <c r="E73" s="219"/>
      <c r="F73" s="219"/>
      <c r="G73" s="219"/>
      <c r="H73" s="219"/>
      <c r="I73" s="219"/>
      <c r="J73" s="220">
        <f>J311</f>
        <v>0</v>
      </c>
      <c r="K73" s="128"/>
      <c r="L73" s="2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="11" customFormat="1" ht="19.92" customHeight="1">
      <c r="A74" s="11"/>
      <c r="B74" s="217"/>
      <c r="C74" s="128"/>
      <c r="D74" s="218" t="s">
        <v>240</v>
      </c>
      <c r="E74" s="219"/>
      <c r="F74" s="219"/>
      <c r="G74" s="219"/>
      <c r="H74" s="219"/>
      <c r="I74" s="219"/>
      <c r="J74" s="220">
        <f>J353</f>
        <v>0</v>
      </c>
      <c r="K74" s="128"/>
      <c r="L74" s="2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137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Stavební úpravy přečerpávací stanice a odlehčovací komory 10 v ulici Sportovní</v>
      </c>
      <c r="F84" s="34"/>
      <c r="G84" s="34"/>
      <c r="H84" s="34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131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01 - Povrchy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F12</f>
        <v>Český Brod</v>
      </c>
      <c r="G88" s="43"/>
      <c r="H88" s="43"/>
      <c r="I88" s="34" t="s">
        <v>24</v>
      </c>
      <c r="J88" s="75" t="str">
        <f>IF(J12="","",J12)</f>
        <v>31. 1. 2024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30</v>
      </c>
      <c r="D90" s="43"/>
      <c r="E90" s="43"/>
      <c r="F90" s="29" t="str">
        <f>E15</f>
        <v>Město Český Brod</v>
      </c>
      <c r="G90" s="43"/>
      <c r="H90" s="43"/>
      <c r="I90" s="34" t="s">
        <v>38</v>
      </c>
      <c r="J90" s="39" t="str">
        <f>E21</f>
        <v>Ing. Petr Koblenc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4" t="s">
        <v>36</v>
      </c>
      <c r="D91" s="43"/>
      <c r="E91" s="43"/>
      <c r="F91" s="29" t="str">
        <f>IF(E18="","",E18)</f>
        <v>Vyplň údaj</v>
      </c>
      <c r="G91" s="43"/>
      <c r="H91" s="43"/>
      <c r="I91" s="34" t="s">
        <v>41</v>
      </c>
      <c r="J91" s="39" t="str">
        <f>E24</f>
        <v>Vodohospodářský rozvoj a výstavba a.s.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9" customFormat="1" ht="29.28" customHeight="1">
      <c r="A93" s="177"/>
      <c r="B93" s="178"/>
      <c r="C93" s="179" t="s">
        <v>138</v>
      </c>
      <c r="D93" s="180" t="s">
        <v>65</v>
      </c>
      <c r="E93" s="180" t="s">
        <v>61</v>
      </c>
      <c r="F93" s="180" t="s">
        <v>62</v>
      </c>
      <c r="G93" s="180" t="s">
        <v>139</v>
      </c>
      <c r="H93" s="180" t="s">
        <v>140</v>
      </c>
      <c r="I93" s="180" t="s">
        <v>141</v>
      </c>
      <c r="J93" s="180" t="s">
        <v>135</v>
      </c>
      <c r="K93" s="181" t="s">
        <v>142</v>
      </c>
      <c r="L93" s="182"/>
      <c r="M93" s="95" t="s">
        <v>35</v>
      </c>
      <c r="N93" s="96" t="s">
        <v>50</v>
      </c>
      <c r="O93" s="96" t="s">
        <v>143</v>
      </c>
      <c r="P93" s="96" t="s">
        <v>144</v>
      </c>
      <c r="Q93" s="96" t="s">
        <v>145</v>
      </c>
      <c r="R93" s="96" t="s">
        <v>146</v>
      </c>
      <c r="S93" s="96" t="s">
        <v>147</v>
      </c>
      <c r="T93" s="97" t="s">
        <v>148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41"/>
      <c r="B94" s="42"/>
      <c r="C94" s="102" t="s">
        <v>149</v>
      </c>
      <c r="D94" s="43"/>
      <c r="E94" s="43"/>
      <c r="F94" s="43"/>
      <c r="G94" s="43"/>
      <c r="H94" s="43"/>
      <c r="I94" s="43"/>
      <c r="J94" s="183">
        <f>BK94</f>
        <v>0</v>
      </c>
      <c r="K94" s="43"/>
      <c r="L94" s="47"/>
      <c r="M94" s="98"/>
      <c r="N94" s="184"/>
      <c r="O94" s="99"/>
      <c r="P94" s="185">
        <f>P95</f>
        <v>0</v>
      </c>
      <c r="Q94" s="99"/>
      <c r="R94" s="185">
        <f>R95</f>
        <v>544.77100299999995</v>
      </c>
      <c r="S94" s="99"/>
      <c r="T94" s="186">
        <f>T95</f>
        <v>857.10585999999989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136</v>
      </c>
      <c r="BK94" s="187">
        <f>BK95</f>
        <v>0</v>
      </c>
    </row>
    <row r="95" s="12" customFormat="1" ht="25.92" customHeight="1">
      <c r="A95" s="12"/>
      <c r="B95" s="222"/>
      <c r="C95" s="223"/>
      <c r="D95" s="224" t="s">
        <v>79</v>
      </c>
      <c r="E95" s="225" t="s">
        <v>241</v>
      </c>
      <c r="F95" s="225" t="s">
        <v>242</v>
      </c>
      <c r="G95" s="223"/>
      <c r="H95" s="223"/>
      <c r="I95" s="226"/>
      <c r="J95" s="227">
        <f>BK95</f>
        <v>0</v>
      </c>
      <c r="K95" s="223"/>
      <c r="L95" s="228"/>
      <c r="M95" s="229"/>
      <c r="N95" s="230"/>
      <c r="O95" s="230"/>
      <c r="P95" s="231">
        <f>P96+P127+P146+P162+P172+P185+P192+P202+P232+P265+P281+P298+P311+P353</f>
        <v>0</v>
      </c>
      <c r="Q95" s="230"/>
      <c r="R95" s="231">
        <f>R96+R127+R146+R162+R172+R185+R192+R202+R232+R265+R281+R298+R311+R353</f>
        <v>544.77100299999995</v>
      </c>
      <c r="S95" s="230"/>
      <c r="T95" s="232">
        <f>T96+T127+T146+T162+T172+T185+T192+T202+T232+T265+T281+T298+T311+T353</f>
        <v>857.10585999999989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33" t="s">
        <v>88</v>
      </c>
      <c r="AT95" s="234" t="s">
        <v>79</v>
      </c>
      <c r="AU95" s="234" t="s">
        <v>80</v>
      </c>
      <c r="AY95" s="233" t="s">
        <v>155</v>
      </c>
      <c r="BK95" s="235">
        <f>BK96+BK127+BK146+BK162+BK172+BK185+BK192+BK202+BK232+BK265+BK281+BK298+BK311+BK353</f>
        <v>0</v>
      </c>
    </row>
    <row r="96" s="12" customFormat="1" ht="22.8" customHeight="1">
      <c r="A96" s="12"/>
      <c r="B96" s="222"/>
      <c r="C96" s="223"/>
      <c r="D96" s="224" t="s">
        <v>79</v>
      </c>
      <c r="E96" s="236" t="s">
        <v>168</v>
      </c>
      <c r="F96" s="236" t="s">
        <v>243</v>
      </c>
      <c r="G96" s="223"/>
      <c r="H96" s="223"/>
      <c r="I96" s="226"/>
      <c r="J96" s="237">
        <f>BK96</f>
        <v>0</v>
      </c>
      <c r="K96" s="223"/>
      <c r="L96" s="228"/>
      <c r="M96" s="229"/>
      <c r="N96" s="230"/>
      <c r="O96" s="230"/>
      <c r="P96" s="231">
        <f>SUM(P97:P126)</f>
        <v>0</v>
      </c>
      <c r="Q96" s="230"/>
      <c r="R96" s="231">
        <f>SUM(R97:R126)</f>
        <v>0</v>
      </c>
      <c r="S96" s="230"/>
      <c r="T96" s="232">
        <f>SUM(T97:T126)</f>
        <v>0.60586000000000007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33" t="s">
        <v>88</v>
      </c>
      <c r="AT96" s="234" t="s">
        <v>79</v>
      </c>
      <c r="AU96" s="234" t="s">
        <v>88</v>
      </c>
      <c r="AY96" s="233" t="s">
        <v>155</v>
      </c>
      <c r="BK96" s="235">
        <f>SUM(BK97:BK126)</f>
        <v>0</v>
      </c>
    </row>
    <row r="97" s="2" customFormat="1" ht="16.5" customHeight="1">
      <c r="A97" s="41"/>
      <c r="B97" s="42"/>
      <c r="C97" s="188" t="s">
        <v>88</v>
      </c>
      <c r="D97" s="188" t="s">
        <v>150</v>
      </c>
      <c r="E97" s="189" t="s">
        <v>244</v>
      </c>
      <c r="F97" s="190" t="s">
        <v>245</v>
      </c>
      <c r="G97" s="191" t="s">
        <v>246</v>
      </c>
      <c r="H97" s="192">
        <v>1</v>
      </c>
      <c r="I97" s="193"/>
      <c r="J97" s="194">
        <f>ROUND(I97*H97,2)</f>
        <v>0</v>
      </c>
      <c r="K97" s="190" t="s">
        <v>35</v>
      </c>
      <c r="L97" s="47"/>
      <c r="M97" s="195" t="s">
        <v>35</v>
      </c>
      <c r="N97" s="196" t="s">
        <v>51</v>
      </c>
      <c r="O97" s="87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99" t="s">
        <v>213</v>
      </c>
      <c r="AT97" s="199" t="s">
        <v>150</v>
      </c>
      <c r="AU97" s="199" t="s">
        <v>90</v>
      </c>
      <c r="AY97" s="19" t="s">
        <v>155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9" t="s">
        <v>88</v>
      </c>
      <c r="BK97" s="200">
        <f>ROUND(I97*H97,2)</f>
        <v>0</v>
      </c>
      <c r="BL97" s="19" t="s">
        <v>213</v>
      </c>
      <c r="BM97" s="199" t="s">
        <v>247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249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88</v>
      </c>
      <c r="AY98" s="248" t="s">
        <v>155</v>
      </c>
    </row>
    <row r="99" s="2" customFormat="1" ht="24.15" customHeight="1">
      <c r="A99" s="41"/>
      <c r="B99" s="42"/>
      <c r="C99" s="188" t="s">
        <v>90</v>
      </c>
      <c r="D99" s="188" t="s">
        <v>150</v>
      </c>
      <c r="E99" s="189" t="s">
        <v>250</v>
      </c>
      <c r="F99" s="190" t="s">
        <v>251</v>
      </c>
      <c r="G99" s="191" t="s">
        <v>246</v>
      </c>
      <c r="H99" s="192">
        <v>2</v>
      </c>
      <c r="I99" s="193"/>
      <c r="J99" s="194">
        <f>ROUND(I99*H99,2)</f>
        <v>0</v>
      </c>
      <c r="K99" s="190" t="s">
        <v>252</v>
      </c>
      <c r="L99" s="47"/>
      <c r="M99" s="195" t="s">
        <v>35</v>
      </c>
      <c r="N99" s="196" t="s">
        <v>51</v>
      </c>
      <c r="O99" s="87"/>
      <c r="P99" s="197">
        <f>O99*H99</f>
        <v>0</v>
      </c>
      <c r="Q99" s="197">
        <v>0</v>
      </c>
      <c r="R99" s="197">
        <f>Q99*H99</f>
        <v>0</v>
      </c>
      <c r="S99" s="197">
        <v>0.0040000000000000001</v>
      </c>
      <c r="T99" s="198">
        <f>S99*H99</f>
        <v>0.0080000000000000002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99" t="s">
        <v>164</v>
      </c>
      <c r="AT99" s="199" t="s">
        <v>150</v>
      </c>
      <c r="AU99" s="199" t="s">
        <v>90</v>
      </c>
      <c r="AY99" s="19" t="s">
        <v>155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9" t="s">
        <v>88</v>
      </c>
      <c r="BK99" s="200">
        <f>ROUND(I99*H99,2)</f>
        <v>0</v>
      </c>
      <c r="BL99" s="19" t="s">
        <v>164</v>
      </c>
      <c r="BM99" s="199" t="s">
        <v>253</v>
      </c>
    </row>
    <row r="100" s="2" customFormat="1">
      <c r="A100" s="41"/>
      <c r="B100" s="42"/>
      <c r="C100" s="43"/>
      <c r="D100" s="249" t="s">
        <v>254</v>
      </c>
      <c r="E100" s="43"/>
      <c r="F100" s="250" t="s">
        <v>255</v>
      </c>
      <c r="G100" s="43"/>
      <c r="H100" s="43"/>
      <c r="I100" s="203"/>
      <c r="J100" s="43"/>
      <c r="K100" s="43"/>
      <c r="L100" s="47"/>
      <c r="M100" s="204"/>
      <c r="N100" s="20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254</v>
      </c>
      <c r="AU100" s="19" t="s">
        <v>90</v>
      </c>
    </row>
    <row r="101" s="13" customFormat="1">
      <c r="A101" s="13"/>
      <c r="B101" s="238"/>
      <c r="C101" s="239"/>
      <c r="D101" s="201" t="s">
        <v>248</v>
      </c>
      <c r="E101" s="240" t="s">
        <v>35</v>
      </c>
      <c r="F101" s="241" t="s">
        <v>256</v>
      </c>
      <c r="G101" s="239"/>
      <c r="H101" s="242">
        <v>2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248</v>
      </c>
      <c r="AU101" s="248" t="s">
        <v>90</v>
      </c>
      <c r="AV101" s="13" t="s">
        <v>90</v>
      </c>
      <c r="AW101" s="13" t="s">
        <v>40</v>
      </c>
      <c r="AX101" s="13" t="s">
        <v>88</v>
      </c>
      <c r="AY101" s="248" t="s">
        <v>155</v>
      </c>
    </row>
    <row r="102" s="2" customFormat="1" ht="33" customHeight="1">
      <c r="A102" s="41"/>
      <c r="B102" s="42"/>
      <c r="C102" s="188" t="s">
        <v>160</v>
      </c>
      <c r="D102" s="188" t="s">
        <v>150</v>
      </c>
      <c r="E102" s="189" t="s">
        <v>257</v>
      </c>
      <c r="F102" s="190" t="s">
        <v>258</v>
      </c>
      <c r="G102" s="191" t="s">
        <v>246</v>
      </c>
      <c r="H102" s="192">
        <v>2</v>
      </c>
      <c r="I102" s="193"/>
      <c r="J102" s="194">
        <f>ROUND(I102*H102,2)</f>
        <v>0</v>
      </c>
      <c r="K102" s="190" t="s">
        <v>252</v>
      </c>
      <c r="L102" s="47"/>
      <c r="M102" s="195" t="s">
        <v>35</v>
      </c>
      <c r="N102" s="196" t="s">
        <v>51</v>
      </c>
      <c r="O102" s="87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99" t="s">
        <v>213</v>
      </c>
      <c r="AT102" s="199" t="s">
        <v>150</v>
      </c>
      <c r="AU102" s="199" t="s">
        <v>90</v>
      </c>
      <c r="AY102" s="19" t="s">
        <v>155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9" t="s">
        <v>88</v>
      </c>
      <c r="BK102" s="200">
        <f>ROUND(I102*H102,2)</f>
        <v>0</v>
      </c>
      <c r="BL102" s="19" t="s">
        <v>213</v>
      </c>
      <c r="BM102" s="199" t="s">
        <v>259</v>
      </c>
    </row>
    <row r="103" s="2" customFormat="1">
      <c r="A103" s="41"/>
      <c r="B103" s="42"/>
      <c r="C103" s="43"/>
      <c r="D103" s="249" t="s">
        <v>254</v>
      </c>
      <c r="E103" s="43"/>
      <c r="F103" s="250" t="s">
        <v>260</v>
      </c>
      <c r="G103" s="43"/>
      <c r="H103" s="43"/>
      <c r="I103" s="203"/>
      <c r="J103" s="43"/>
      <c r="K103" s="43"/>
      <c r="L103" s="47"/>
      <c r="M103" s="204"/>
      <c r="N103" s="20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254</v>
      </c>
      <c r="AU103" s="19" t="s">
        <v>90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261</v>
      </c>
      <c r="G104" s="239"/>
      <c r="H104" s="242">
        <v>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33" customHeight="1">
      <c r="A105" s="41"/>
      <c r="B105" s="42"/>
      <c r="C105" s="188" t="s">
        <v>164</v>
      </c>
      <c r="D105" s="188" t="s">
        <v>150</v>
      </c>
      <c r="E105" s="189" t="s">
        <v>262</v>
      </c>
      <c r="F105" s="190" t="s">
        <v>263</v>
      </c>
      <c r="G105" s="191" t="s">
        <v>246</v>
      </c>
      <c r="H105" s="192">
        <v>13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213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213</v>
      </c>
      <c r="BM105" s="199" t="s">
        <v>264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265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266</v>
      </c>
      <c r="G107" s="239"/>
      <c r="H107" s="242">
        <v>12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80</v>
      </c>
      <c r="AY107" s="248" t="s">
        <v>155</v>
      </c>
    </row>
    <row r="108" s="13" customFormat="1">
      <c r="A108" s="13"/>
      <c r="B108" s="238"/>
      <c r="C108" s="239"/>
      <c r="D108" s="201" t="s">
        <v>248</v>
      </c>
      <c r="E108" s="240" t="s">
        <v>35</v>
      </c>
      <c r="F108" s="241" t="s">
        <v>267</v>
      </c>
      <c r="G108" s="239"/>
      <c r="H108" s="242">
        <v>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248</v>
      </c>
      <c r="AU108" s="248" t="s">
        <v>90</v>
      </c>
      <c r="AV108" s="13" t="s">
        <v>90</v>
      </c>
      <c r="AW108" s="13" t="s">
        <v>40</v>
      </c>
      <c r="AX108" s="13" t="s">
        <v>80</v>
      </c>
      <c r="AY108" s="248" t="s">
        <v>155</v>
      </c>
    </row>
    <row r="109" s="14" customFormat="1">
      <c r="A109" s="14"/>
      <c r="B109" s="251"/>
      <c r="C109" s="252"/>
      <c r="D109" s="201" t="s">
        <v>248</v>
      </c>
      <c r="E109" s="253" t="s">
        <v>35</v>
      </c>
      <c r="F109" s="254" t="s">
        <v>268</v>
      </c>
      <c r="G109" s="252"/>
      <c r="H109" s="255">
        <v>13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1" t="s">
        <v>248</v>
      </c>
      <c r="AU109" s="261" t="s">
        <v>90</v>
      </c>
      <c r="AV109" s="14" t="s">
        <v>164</v>
      </c>
      <c r="AW109" s="14" t="s">
        <v>40</v>
      </c>
      <c r="AX109" s="14" t="s">
        <v>88</v>
      </c>
      <c r="AY109" s="261" t="s">
        <v>155</v>
      </c>
    </row>
    <row r="110" s="2" customFormat="1" ht="21.75" customHeight="1">
      <c r="A110" s="41"/>
      <c r="B110" s="42"/>
      <c r="C110" s="188" t="s">
        <v>168</v>
      </c>
      <c r="D110" s="188" t="s">
        <v>150</v>
      </c>
      <c r="E110" s="189" t="s">
        <v>269</v>
      </c>
      <c r="F110" s="190" t="s">
        <v>270</v>
      </c>
      <c r="G110" s="191" t="s">
        <v>246</v>
      </c>
      <c r="H110" s="192">
        <v>15</v>
      </c>
      <c r="I110" s="193"/>
      <c r="J110" s="194">
        <f>ROUND(I110*H110,2)</f>
        <v>0</v>
      </c>
      <c r="K110" s="190" t="s">
        <v>252</v>
      </c>
      <c r="L110" s="47"/>
      <c r="M110" s="195" t="s">
        <v>35</v>
      </c>
      <c r="N110" s="196" t="s">
        <v>51</v>
      </c>
      <c r="O110" s="87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99" t="s">
        <v>213</v>
      </c>
      <c r="AT110" s="199" t="s">
        <v>150</v>
      </c>
      <c r="AU110" s="199" t="s">
        <v>90</v>
      </c>
      <c r="AY110" s="19" t="s">
        <v>155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" t="s">
        <v>88</v>
      </c>
      <c r="BK110" s="200">
        <f>ROUND(I110*H110,2)</f>
        <v>0</v>
      </c>
      <c r="BL110" s="19" t="s">
        <v>213</v>
      </c>
      <c r="BM110" s="199" t="s">
        <v>271</v>
      </c>
    </row>
    <row r="111" s="2" customFormat="1">
      <c r="A111" s="41"/>
      <c r="B111" s="42"/>
      <c r="C111" s="43"/>
      <c r="D111" s="249" t="s">
        <v>254</v>
      </c>
      <c r="E111" s="43"/>
      <c r="F111" s="250" t="s">
        <v>272</v>
      </c>
      <c r="G111" s="43"/>
      <c r="H111" s="43"/>
      <c r="I111" s="203"/>
      <c r="J111" s="43"/>
      <c r="K111" s="43"/>
      <c r="L111" s="47"/>
      <c r="M111" s="204"/>
      <c r="N111" s="20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254</v>
      </c>
      <c r="AU111" s="19" t="s">
        <v>90</v>
      </c>
    </row>
    <row r="112" s="13" customFormat="1">
      <c r="A112" s="13"/>
      <c r="B112" s="238"/>
      <c r="C112" s="239"/>
      <c r="D112" s="201" t="s">
        <v>248</v>
      </c>
      <c r="E112" s="240" t="s">
        <v>35</v>
      </c>
      <c r="F112" s="241" t="s">
        <v>261</v>
      </c>
      <c r="G112" s="239"/>
      <c r="H112" s="242">
        <v>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248</v>
      </c>
      <c r="AU112" s="248" t="s">
        <v>90</v>
      </c>
      <c r="AV112" s="13" t="s">
        <v>90</v>
      </c>
      <c r="AW112" s="13" t="s">
        <v>40</v>
      </c>
      <c r="AX112" s="13" t="s">
        <v>80</v>
      </c>
      <c r="AY112" s="248" t="s">
        <v>155</v>
      </c>
    </row>
    <row r="113" s="13" customFormat="1">
      <c r="A113" s="13"/>
      <c r="B113" s="238"/>
      <c r="C113" s="239"/>
      <c r="D113" s="201" t="s">
        <v>248</v>
      </c>
      <c r="E113" s="240" t="s">
        <v>35</v>
      </c>
      <c r="F113" s="241" t="s">
        <v>266</v>
      </c>
      <c r="G113" s="239"/>
      <c r="H113" s="242">
        <v>12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248</v>
      </c>
      <c r="AU113" s="248" t="s">
        <v>90</v>
      </c>
      <c r="AV113" s="13" t="s">
        <v>90</v>
      </c>
      <c r="AW113" s="13" t="s">
        <v>40</v>
      </c>
      <c r="AX113" s="13" t="s">
        <v>80</v>
      </c>
      <c r="AY113" s="248" t="s">
        <v>155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267</v>
      </c>
      <c r="G114" s="239"/>
      <c r="H114" s="242">
        <v>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80</v>
      </c>
      <c r="AY114" s="248" t="s">
        <v>155</v>
      </c>
    </row>
    <row r="115" s="14" customFormat="1">
      <c r="A115" s="14"/>
      <c r="B115" s="251"/>
      <c r="C115" s="252"/>
      <c r="D115" s="201" t="s">
        <v>248</v>
      </c>
      <c r="E115" s="253" t="s">
        <v>35</v>
      </c>
      <c r="F115" s="254" t="s">
        <v>268</v>
      </c>
      <c r="G115" s="252"/>
      <c r="H115" s="255">
        <v>15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1" t="s">
        <v>248</v>
      </c>
      <c r="AU115" s="261" t="s">
        <v>90</v>
      </c>
      <c r="AV115" s="14" t="s">
        <v>164</v>
      </c>
      <c r="AW115" s="14" t="s">
        <v>40</v>
      </c>
      <c r="AX115" s="14" t="s">
        <v>88</v>
      </c>
      <c r="AY115" s="261" t="s">
        <v>155</v>
      </c>
    </row>
    <row r="116" s="2" customFormat="1" ht="16.5" customHeight="1">
      <c r="A116" s="41"/>
      <c r="B116" s="42"/>
      <c r="C116" s="188" t="s">
        <v>172</v>
      </c>
      <c r="D116" s="188" t="s">
        <v>150</v>
      </c>
      <c r="E116" s="189" t="s">
        <v>273</v>
      </c>
      <c r="F116" s="190" t="s">
        <v>274</v>
      </c>
      <c r="G116" s="191" t="s">
        <v>275</v>
      </c>
      <c r="H116" s="192">
        <v>44.5</v>
      </c>
      <c r="I116" s="193"/>
      <c r="J116" s="194">
        <f>ROUND(I116*H116,2)</f>
        <v>0</v>
      </c>
      <c r="K116" s="190" t="s">
        <v>252</v>
      </c>
      <c r="L116" s="47"/>
      <c r="M116" s="195" t="s">
        <v>35</v>
      </c>
      <c r="N116" s="196" t="s">
        <v>51</v>
      </c>
      <c r="O116" s="87"/>
      <c r="P116" s="197">
        <f>O116*H116</f>
        <v>0</v>
      </c>
      <c r="Q116" s="197">
        <v>0</v>
      </c>
      <c r="R116" s="197">
        <f>Q116*H116</f>
        <v>0</v>
      </c>
      <c r="S116" s="197">
        <v>0.00248</v>
      </c>
      <c r="T116" s="198">
        <f>S116*H116</f>
        <v>0.11036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199" t="s">
        <v>213</v>
      </c>
      <c r="AT116" s="199" t="s">
        <v>150</v>
      </c>
      <c r="AU116" s="199" t="s">
        <v>90</v>
      </c>
      <c r="AY116" s="19" t="s">
        <v>155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9" t="s">
        <v>88</v>
      </c>
      <c r="BK116" s="200">
        <f>ROUND(I116*H116,2)</f>
        <v>0</v>
      </c>
      <c r="BL116" s="19" t="s">
        <v>213</v>
      </c>
      <c r="BM116" s="199" t="s">
        <v>276</v>
      </c>
    </row>
    <row r="117" s="2" customFormat="1">
      <c r="A117" s="41"/>
      <c r="B117" s="42"/>
      <c r="C117" s="43"/>
      <c r="D117" s="249" t="s">
        <v>254</v>
      </c>
      <c r="E117" s="43"/>
      <c r="F117" s="250" t="s">
        <v>277</v>
      </c>
      <c r="G117" s="43"/>
      <c r="H117" s="43"/>
      <c r="I117" s="203"/>
      <c r="J117" s="43"/>
      <c r="K117" s="43"/>
      <c r="L117" s="47"/>
      <c r="M117" s="204"/>
      <c r="N117" s="20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254</v>
      </c>
      <c r="AU117" s="19" t="s">
        <v>90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278</v>
      </c>
      <c r="G118" s="239"/>
      <c r="H118" s="242">
        <v>28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279</v>
      </c>
      <c r="G119" s="239"/>
      <c r="H119" s="242">
        <v>16.5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4" customFormat="1">
      <c r="A120" s="14"/>
      <c r="B120" s="251"/>
      <c r="C120" s="252"/>
      <c r="D120" s="201" t="s">
        <v>248</v>
      </c>
      <c r="E120" s="253" t="s">
        <v>35</v>
      </c>
      <c r="F120" s="254" t="s">
        <v>268</v>
      </c>
      <c r="G120" s="252"/>
      <c r="H120" s="255">
        <v>44.5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248</v>
      </c>
      <c r="AU120" s="261" t="s">
        <v>90</v>
      </c>
      <c r="AV120" s="14" t="s">
        <v>164</v>
      </c>
      <c r="AW120" s="14" t="s">
        <v>40</v>
      </c>
      <c r="AX120" s="14" t="s">
        <v>88</v>
      </c>
      <c r="AY120" s="261" t="s">
        <v>155</v>
      </c>
    </row>
    <row r="121" s="2" customFormat="1" ht="16.5" customHeight="1">
      <c r="A121" s="41"/>
      <c r="B121" s="42"/>
      <c r="C121" s="188" t="s">
        <v>176</v>
      </c>
      <c r="D121" s="188" t="s">
        <v>150</v>
      </c>
      <c r="E121" s="189" t="s">
        <v>280</v>
      </c>
      <c r="F121" s="190" t="s">
        <v>281</v>
      </c>
      <c r="G121" s="191" t="s">
        <v>246</v>
      </c>
      <c r="H121" s="192">
        <v>1</v>
      </c>
      <c r="I121" s="193"/>
      <c r="J121" s="194">
        <f>ROUND(I121*H121,2)</f>
        <v>0</v>
      </c>
      <c r="K121" s="190" t="s">
        <v>252</v>
      </c>
      <c r="L121" s="47"/>
      <c r="M121" s="195" t="s">
        <v>35</v>
      </c>
      <c r="N121" s="196" t="s">
        <v>51</v>
      </c>
      <c r="O121" s="87"/>
      <c r="P121" s="197">
        <f>O121*H121</f>
        <v>0</v>
      </c>
      <c r="Q121" s="197">
        <v>0</v>
      </c>
      <c r="R121" s="197">
        <f>Q121*H121</f>
        <v>0</v>
      </c>
      <c r="S121" s="197">
        <v>0.40000000000000002</v>
      </c>
      <c r="T121" s="198">
        <f>S121*H121</f>
        <v>0.40000000000000002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99" t="s">
        <v>213</v>
      </c>
      <c r="AT121" s="199" t="s">
        <v>150</v>
      </c>
      <c r="AU121" s="199" t="s">
        <v>90</v>
      </c>
      <c r="AY121" s="19" t="s">
        <v>155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88</v>
      </c>
      <c r="BK121" s="200">
        <f>ROUND(I121*H121,2)</f>
        <v>0</v>
      </c>
      <c r="BL121" s="19" t="s">
        <v>213</v>
      </c>
      <c r="BM121" s="199" t="s">
        <v>282</v>
      </c>
    </row>
    <row r="122" s="2" customFormat="1">
      <c r="A122" s="41"/>
      <c r="B122" s="42"/>
      <c r="C122" s="43"/>
      <c r="D122" s="249" t="s">
        <v>254</v>
      </c>
      <c r="E122" s="43"/>
      <c r="F122" s="250" t="s">
        <v>283</v>
      </c>
      <c r="G122" s="43"/>
      <c r="H122" s="43"/>
      <c r="I122" s="203"/>
      <c r="J122" s="43"/>
      <c r="K122" s="43"/>
      <c r="L122" s="47"/>
      <c r="M122" s="204"/>
      <c r="N122" s="20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254</v>
      </c>
      <c r="AU122" s="19" t="s">
        <v>90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284</v>
      </c>
      <c r="G123" s="239"/>
      <c r="H123" s="242">
        <v>1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88</v>
      </c>
      <c r="AY123" s="248" t="s">
        <v>155</v>
      </c>
    </row>
    <row r="124" s="2" customFormat="1" ht="44.25" customHeight="1">
      <c r="A124" s="41"/>
      <c r="B124" s="42"/>
      <c r="C124" s="188" t="s">
        <v>180</v>
      </c>
      <c r="D124" s="188" t="s">
        <v>150</v>
      </c>
      <c r="E124" s="189" t="s">
        <v>285</v>
      </c>
      <c r="F124" s="190" t="s">
        <v>286</v>
      </c>
      <c r="G124" s="191" t="s">
        <v>275</v>
      </c>
      <c r="H124" s="192">
        <v>2.5</v>
      </c>
      <c r="I124" s="193"/>
      <c r="J124" s="194">
        <f>ROUND(I124*H124,2)</f>
        <v>0</v>
      </c>
      <c r="K124" s="190" t="s">
        <v>252</v>
      </c>
      <c r="L124" s="47"/>
      <c r="M124" s="195" t="s">
        <v>35</v>
      </c>
      <c r="N124" s="196" t="s">
        <v>51</v>
      </c>
      <c r="O124" s="87"/>
      <c r="P124" s="197">
        <f>O124*H124</f>
        <v>0</v>
      </c>
      <c r="Q124" s="197">
        <v>0</v>
      </c>
      <c r="R124" s="197">
        <f>Q124*H124</f>
        <v>0</v>
      </c>
      <c r="S124" s="197">
        <v>0.035000000000000003</v>
      </c>
      <c r="T124" s="198">
        <f>S124*H124</f>
        <v>0.087500000000000008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99" t="s">
        <v>213</v>
      </c>
      <c r="AT124" s="199" t="s">
        <v>150</v>
      </c>
      <c r="AU124" s="199" t="s">
        <v>90</v>
      </c>
      <c r="AY124" s="19" t="s">
        <v>155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88</v>
      </c>
      <c r="BK124" s="200">
        <f>ROUND(I124*H124,2)</f>
        <v>0</v>
      </c>
      <c r="BL124" s="19" t="s">
        <v>213</v>
      </c>
      <c r="BM124" s="199" t="s">
        <v>287</v>
      </c>
    </row>
    <row r="125" s="2" customFormat="1">
      <c r="A125" s="41"/>
      <c r="B125" s="42"/>
      <c r="C125" s="43"/>
      <c r="D125" s="249" t="s">
        <v>254</v>
      </c>
      <c r="E125" s="43"/>
      <c r="F125" s="250" t="s">
        <v>288</v>
      </c>
      <c r="G125" s="43"/>
      <c r="H125" s="43"/>
      <c r="I125" s="203"/>
      <c r="J125" s="43"/>
      <c r="K125" s="43"/>
      <c r="L125" s="47"/>
      <c r="M125" s="204"/>
      <c r="N125" s="20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254</v>
      </c>
      <c r="AU125" s="19" t="s">
        <v>90</v>
      </c>
    </row>
    <row r="126" s="13" customFormat="1">
      <c r="A126" s="13"/>
      <c r="B126" s="238"/>
      <c r="C126" s="239"/>
      <c r="D126" s="201" t="s">
        <v>248</v>
      </c>
      <c r="E126" s="240" t="s">
        <v>35</v>
      </c>
      <c r="F126" s="241" t="s">
        <v>289</v>
      </c>
      <c r="G126" s="239"/>
      <c r="H126" s="242">
        <v>2.5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248</v>
      </c>
      <c r="AU126" s="248" t="s">
        <v>90</v>
      </c>
      <c r="AV126" s="13" t="s">
        <v>90</v>
      </c>
      <c r="AW126" s="13" t="s">
        <v>40</v>
      </c>
      <c r="AX126" s="13" t="s">
        <v>88</v>
      </c>
      <c r="AY126" s="248" t="s">
        <v>155</v>
      </c>
    </row>
    <row r="127" s="12" customFormat="1" ht="22.8" customHeight="1">
      <c r="A127" s="12"/>
      <c r="B127" s="222"/>
      <c r="C127" s="223"/>
      <c r="D127" s="224" t="s">
        <v>79</v>
      </c>
      <c r="E127" s="236" t="s">
        <v>290</v>
      </c>
      <c r="F127" s="236" t="s">
        <v>291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SUM(P128:P145)</f>
        <v>0</v>
      </c>
      <c r="Q127" s="230"/>
      <c r="R127" s="231">
        <f>SUM(R128:R145)</f>
        <v>0</v>
      </c>
      <c r="S127" s="230"/>
      <c r="T127" s="232">
        <f>SUM(T128:T145)</f>
        <v>264.04999999999995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88</v>
      </c>
      <c r="AT127" s="234" t="s">
        <v>79</v>
      </c>
      <c r="AU127" s="234" t="s">
        <v>88</v>
      </c>
      <c r="AY127" s="233" t="s">
        <v>155</v>
      </c>
      <c r="BK127" s="235">
        <f>SUM(BK128:BK145)</f>
        <v>0</v>
      </c>
    </row>
    <row r="128" s="2" customFormat="1" ht="16.5" customHeight="1">
      <c r="A128" s="41"/>
      <c r="B128" s="42"/>
      <c r="C128" s="188" t="s">
        <v>184</v>
      </c>
      <c r="D128" s="188" t="s">
        <v>150</v>
      </c>
      <c r="E128" s="189" t="s">
        <v>292</v>
      </c>
      <c r="F128" s="190" t="s">
        <v>293</v>
      </c>
      <c r="G128" s="191" t="s">
        <v>275</v>
      </c>
      <c r="H128" s="192">
        <v>51</v>
      </c>
      <c r="I128" s="193"/>
      <c r="J128" s="194">
        <f>ROUND(I128*H128,2)</f>
        <v>0</v>
      </c>
      <c r="K128" s="190" t="s">
        <v>252</v>
      </c>
      <c r="L128" s="47"/>
      <c r="M128" s="195" t="s">
        <v>35</v>
      </c>
      <c r="N128" s="196" t="s">
        <v>51</v>
      </c>
      <c r="O128" s="8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99" t="s">
        <v>164</v>
      </c>
      <c r="AT128" s="199" t="s">
        <v>150</v>
      </c>
      <c r="AU128" s="199" t="s">
        <v>90</v>
      </c>
      <c r="AY128" s="19" t="s">
        <v>155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88</v>
      </c>
      <c r="BK128" s="200">
        <f>ROUND(I128*H128,2)</f>
        <v>0</v>
      </c>
      <c r="BL128" s="19" t="s">
        <v>164</v>
      </c>
      <c r="BM128" s="199" t="s">
        <v>294</v>
      </c>
    </row>
    <row r="129" s="2" customFormat="1">
      <c r="A129" s="41"/>
      <c r="B129" s="42"/>
      <c r="C129" s="43"/>
      <c r="D129" s="249" t="s">
        <v>254</v>
      </c>
      <c r="E129" s="43"/>
      <c r="F129" s="250" t="s">
        <v>295</v>
      </c>
      <c r="G129" s="43"/>
      <c r="H129" s="43"/>
      <c r="I129" s="203"/>
      <c r="J129" s="43"/>
      <c r="K129" s="43"/>
      <c r="L129" s="47"/>
      <c r="M129" s="204"/>
      <c r="N129" s="20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254</v>
      </c>
      <c r="AU129" s="19" t="s">
        <v>90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296</v>
      </c>
      <c r="G130" s="239"/>
      <c r="H130" s="242">
        <v>51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88</v>
      </c>
      <c r="AY130" s="248" t="s">
        <v>155</v>
      </c>
    </row>
    <row r="131" s="2" customFormat="1" ht="24.15" customHeight="1">
      <c r="A131" s="41"/>
      <c r="B131" s="42"/>
      <c r="C131" s="188" t="s">
        <v>188</v>
      </c>
      <c r="D131" s="188" t="s">
        <v>150</v>
      </c>
      <c r="E131" s="189" t="s">
        <v>297</v>
      </c>
      <c r="F131" s="190" t="s">
        <v>298</v>
      </c>
      <c r="G131" s="191" t="s">
        <v>275</v>
      </c>
      <c r="H131" s="192">
        <v>25</v>
      </c>
      <c r="I131" s="193"/>
      <c r="J131" s="194">
        <f>ROUND(I131*H131,2)</f>
        <v>0</v>
      </c>
      <c r="K131" s="190" t="s">
        <v>252</v>
      </c>
      <c r="L131" s="47"/>
      <c r="M131" s="195" t="s">
        <v>35</v>
      </c>
      <c r="N131" s="196" t="s">
        <v>51</v>
      </c>
      <c r="O131" s="87"/>
      <c r="P131" s="197">
        <f>O131*H131</f>
        <v>0</v>
      </c>
      <c r="Q131" s="197">
        <v>0</v>
      </c>
      <c r="R131" s="197">
        <f>Q131*H131</f>
        <v>0</v>
      </c>
      <c r="S131" s="197">
        <v>0.20499999999999999</v>
      </c>
      <c r="T131" s="198">
        <f>S131*H131</f>
        <v>5.125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199" t="s">
        <v>164</v>
      </c>
      <c r="AT131" s="199" t="s">
        <v>150</v>
      </c>
      <c r="AU131" s="199" t="s">
        <v>90</v>
      </c>
      <c r="AY131" s="19" t="s">
        <v>155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9" t="s">
        <v>88</v>
      </c>
      <c r="BK131" s="200">
        <f>ROUND(I131*H131,2)</f>
        <v>0</v>
      </c>
      <c r="BL131" s="19" t="s">
        <v>164</v>
      </c>
      <c r="BM131" s="199" t="s">
        <v>299</v>
      </c>
    </row>
    <row r="132" s="2" customFormat="1">
      <c r="A132" s="41"/>
      <c r="B132" s="42"/>
      <c r="C132" s="43"/>
      <c r="D132" s="249" t="s">
        <v>254</v>
      </c>
      <c r="E132" s="43"/>
      <c r="F132" s="250" t="s">
        <v>300</v>
      </c>
      <c r="G132" s="43"/>
      <c r="H132" s="43"/>
      <c r="I132" s="203"/>
      <c r="J132" s="43"/>
      <c r="K132" s="43"/>
      <c r="L132" s="47"/>
      <c r="M132" s="204"/>
      <c r="N132" s="20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254</v>
      </c>
      <c r="AU132" s="19" t="s">
        <v>90</v>
      </c>
    </row>
    <row r="133" s="13" customFormat="1">
      <c r="A133" s="13"/>
      <c r="B133" s="238"/>
      <c r="C133" s="239"/>
      <c r="D133" s="201" t="s">
        <v>248</v>
      </c>
      <c r="E133" s="240" t="s">
        <v>35</v>
      </c>
      <c r="F133" s="241" t="s">
        <v>301</v>
      </c>
      <c r="G133" s="239"/>
      <c r="H133" s="242">
        <v>25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248</v>
      </c>
      <c r="AU133" s="248" t="s">
        <v>90</v>
      </c>
      <c r="AV133" s="13" t="s">
        <v>90</v>
      </c>
      <c r="AW133" s="13" t="s">
        <v>40</v>
      </c>
      <c r="AX133" s="13" t="s">
        <v>88</v>
      </c>
      <c r="AY133" s="248" t="s">
        <v>155</v>
      </c>
    </row>
    <row r="134" s="2" customFormat="1" ht="24.15" customHeight="1">
      <c r="A134" s="41"/>
      <c r="B134" s="42"/>
      <c r="C134" s="188" t="s">
        <v>194</v>
      </c>
      <c r="D134" s="188" t="s">
        <v>150</v>
      </c>
      <c r="E134" s="189" t="s">
        <v>302</v>
      </c>
      <c r="F134" s="190" t="s">
        <v>303</v>
      </c>
      <c r="G134" s="191" t="s">
        <v>275</v>
      </c>
      <c r="H134" s="192">
        <v>10</v>
      </c>
      <c r="I134" s="193"/>
      <c r="J134" s="194">
        <f>ROUND(I134*H134,2)</f>
        <v>0</v>
      </c>
      <c r="K134" s="190" t="s">
        <v>252</v>
      </c>
      <c r="L134" s="47"/>
      <c r="M134" s="195" t="s">
        <v>35</v>
      </c>
      <c r="N134" s="196" t="s">
        <v>51</v>
      </c>
      <c r="O134" s="87"/>
      <c r="P134" s="197">
        <f>O134*H134</f>
        <v>0</v>
      </c>
      <c r="Q134" s="197">
        <v>0</v>
      </c>
      <c r="R134" s="197">
        <f>Q134*H134</f>
        <v>0</v>
      </c>
      <c r="S134" s="197">
        <v>0.28999999999999998</v>
      </c>
      <c r="T134" s="198">
        <f>S134*H134</f>
        <v>2.8999999999999999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99" t="s">
        <v>164</v>
      </c>
      <c r="AT134" s="199" t="s">
        <v>150</v>
      </c>
      <c r="AU134" s="199" t="s">
        <v>90</v>
      </c>
      <c r="AY134" s="19" t="s">
        <v>155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88</v>
      </c>
      <c r="BK134" s="200">
        <f>ROUND(I134*H134,2)</f>
        <v>0</v>
      </c>
      <c r="BL134" s="19" t="s">
        <v>164</v>
      </c>
      <c r="BM134" s="199" t="s">
        <v>304</v>
      </c>
    </row>
    <row r="135" s="2" customFormat="1">
      <c r="A135" s="41"/>
      <c r="B135" s="42"/>
      <c r="C135" s="43"/>
      <c r="D135" s="249" t="s">
        <v>254</v>
      </c>
      <c r="E135" s="43"/>
      <c r="F135" s="250" t="s">
        <v>305</v>
      </c>
      <c r="G135" s="43"/>
      <c r="H135" s="43"/>
      <c r="I135" s="203"/>
      <c r="J135" s="43"/>
      <c r="K135" s="43"/>
      <c r="L135" s="47"/>
      <c r="M135" s="204"/>
      <c r="N135" s="20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254</v>
      </c>
      <c r="AU135" s="19" t="s">
        <v>90</v>
      </c>
    </row>
    <row r="136" s="13" customFormat="1">
      <c r="A136" s="13"/>
      <c r="B136" s="238"/>
      <c r="C136" s="239"/>
      <c r="D136" s="201" t="s">
        <v>248</v>
      </c>
      <c r="E136" s="240" t="s">
        <v>35</v>
      </c>
      <c r="F136" s="241" t="s">
        <v>306</v>
      </c>
      <c r="G136" s="239"/>
      <c r="H136" s="242">
        <v>10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248</v>
      </c>
      <c r="AU136" s="248" t="s">
        <v>90</v>
      </c>
      <c r="AV136" s="13" t="s">
        <v>90</v>
      </c>
      <c r="AW136" s="13" t="s">
        <v>40</v>
      </c>
      <c r="AX136" s="13" t="s">
        <v>88</v>
      </c>
      <c r="AY136" s="248" t="s">
        <v>155</v>
      </c>
    </row>
    <row r="137" s="2" customFormat="1" ht="33" customHeight="1">
      <c r="A137" s="41"/>
      <c r="B137" s="42"/>
      <c r="C137" s="188" t="s">
        <v>198</v>
      </c>
      <c r="D137" s="188" t="s">
        <v>150</v>
      </c>
      <c r="E137" s="189" t="s">
        <v>307</v>
      </c>
      <c r="F137" s="190" t="s">
        <v>308</v>
      </c>
      <c r="G137" s="191" t="s">
        <v>309</v>
      </c>
      <c r="H137" s="192">
        <v>275</v>
      </c>
      <c r="I137" s="193"/>
      <c r="J137" s="194">
        <f>ROUND(I137*H137,2)</f>
        <v>0</v>
      </c>
      <c r="K137" s="190" t="s">
        <v>252</v>
      </c>
      <c r="L137" s="47"/>
      <c r="M137" s="195" t="s">
        <v>35</v>
      </c>
      <c r="N137" s="196" t="s">
        <v>51</v>
      </c>
      <c r="O137" s="87"/>
      <c r="P137" s="197">
        <f>O137*H137</f>
        <v>0</v>
      </c>
      <c r="Q137" s="197">
        <v>0</v>
      </c>
      <c r="R137" s="197">
        <f>Q137*H137</f>
        <v>0</v>
      </c>
      <c r="S137" s="197">
        <v>0.316</v>
      </c>
      <c r="T137" s="198">
        <f>S137*H137</f>
        <v>86.900000000000006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199" t="s">
        <v>164</v>
      </c>
      <c r="AT137" s="199" t="s">
        <v>150</v>
      </c>
      <c r="AU137" s="199" t="s">
        <v>90</v>
      </c>
      <c r="AY137" s="19" t="s">
        <v>155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9" t="s">
        <v>88</v>
      </c>
      <c r="BK137" s="200">
        <f>ROUND(I137*H137,2)</f>
        <v>0</v>
      </c>
      <c r="BL137" s="19" t="s">
        <v>164</v>
      </c>
      <c r="BM137" s="199" t="s">
        <v>310</v>
      </c>
    </row>
    <row r="138" s="2" customFormat="1">
      <c r="A138" s="41"/>
      <c r="B138" s="42"/>
      <c r="C138" s="43"/>
      <c r="D138" s="249" t="s">
        <v>254</v>
      </c>
      <c r="E138" s="43"/>
      <c r="F138" s="250" t="s">
        <v>311</v>
      </c>
      <c r="G138" s="43"/>
      <c r="H138" s="43"/>
      <c r="I138" s="203"/>
      <c r="J138" s="43"/>
      <c r="K138" s="43"/>
      <c r="L138" s="47"/>
      <c r="M138" s="204"/>
      <c r="N138" s="20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254</v>
      </c>
      <c r="AU138" s="19" t="s">
        <v>90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312</v>
      </c>
      <c r="G139" s="239"/>
      <c r="H139" s="242">
        <v>275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88</v>
      </c>
      <c r="AY139" s="248" t="s">
        <v>155</v>
      </c>
    </row>
    <row r="140" s="2" customFormat="1" ht="37.8" customHeight="1">
      <c r="A140" s="41"/>
      <c r="B140" s="42"/>
      <c r="C140" s="188" t="s">
        <v>202</v>
      </c>
      <c r="D140" s="188" t="s">
        <v>150</v>
      </c>
      <c r="E140" s="189" t="s">
        <v>313</v>
      </c>
      <c r="F140" s="190" t="s">
        <v>314</v>
      </c>
      <c r="G140" s="191" t="s">
        <v>309</v>
      </c>
      <c r="H140" s="192">
        <v>275</v>
      </c>
      <c r="I140" s="193"/>
      <c r="J140" s="194">
        <f>ROUND(I140*H140,2)</f>
        <v>0</v>
      </c>
      <c r="K140" s="190" t="s">
        <v>252</v>
      </c>
      <c r="L140" s="47"/>
      <c r="M140" s="195" t="s">
        <v>35</v>
      </c>
      <c r="N140" s="196" t="s">
        <v>51</v>
      </c>
      <c r="O140" s="87"/>
      <c r="P140" s="197">
        <f>O140*H140</f>
        <v>0</v>
      </c>
      <c r="Q140" s="197">
        <v>0</v>
      </c>
      <c r="R140" s="197">
        <f>Q140*H140</f>
        <v>0</v>
      </c>
      <c r="S140" s="197">
        <v>0.32500000000000001</v>
      </c>
      <c r="T140" s="198">
        <f>S140*H140</f>
        <v>89.375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99" t="s">
        <v>164</v>
      </c>
      <c r="AT140" s="199" t="s">
        <v>150</v>
      </c>
      <c r="AU140" s="199" t="s">
        <v>90</v>
      </c>
      <c r="AY140" s="19" t="s">
        <v>155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88</v>
      </c>
      <c r="BK140" s="200">
        <f>ROUND(I140*H140,2)</f>
        <v>0</v>
      </c>
      <c r="BL140" s="19" t="s">
        <v>164</v>
      </c>
      <c r="BM140" s="199" t="s">
        <v>315</v>
      </c>
    </row>
    <row r="141" s="2" customFormat="1">
      <c r="A141" s="41"/>
      <c r="B141" s="42"/>
      <c r="C141" s="43"/>
      <c r="D141" s="249" t="s">
        <v>254</v>
      </c>
      <c r="E141" s="43"/>
      <c r="F141" s="250" t="s">
        <v>316</v>
      </c>
      <c r="G141" s="43"/>
      <c r="H141" s="43"/>
      <c r="I141" s="203"/>
      <c r="J141" s="43"/>
      <c r="K141" s="43"/>
      <c r="L141" s="47"/>
      <c r="M141" s="204"/>
      <c r="N141" s="20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254</v>
      </c>
      <c r="AU141" s="19" t="s">
        <v>90</v>
      </c>
    </row>
    <row r="142" s="13" customFormat="1">
      <c r="A142" s="13"/>
      <c r="B142" s="238"/>
      <c r="C142" s="239"/>
      <c r="D142" s="201" t="s">
        <v>248</v>
      </c>
      <c r="E142" s="240" t="s">
        <v>35</v>
      </c>
      <c r="F142" s="241" t="s">
        <v>317</v>
      </c>
      <c r="G142" s="239"/>
      <c r="H142" s="242">
        <v>275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248</v>
      </c>
      <c r="AU142" s="248" t="s">
        <v>90</v>
      </c>
      <c r="AV142" s="13" t="s">
        <v>90</v>
      </c>
      <c r="AW142" s="13" t="s">
        <v>40</v>
      </c>
      <c r="AX142" s="13" t="s">
        <v>88</v>
      </c>
      <c r="AY142" s="248" t="s">
        <v>155</v>
      </c>
    </row>
    <row r="143" s="2" customFormat="1" ht="37.8" customHeight="1">
      <c r="A143" s="41"/>
      <c r="B143" s="42"/>
      <c r="C143" s="188" t="s">
        <v>206</v>
      </c>
      <c r="D143" s="188" t="s">
        <v>150</v>
      </c>
      <c r="E143" s="189" t="s">
        <v>318</v>
      </c>
      <c r="F143" s="190" t="s">
        <v>319</v>
      </c>
      <c r="G143" s="191" t="s">
        <v>309</v>
      </c>
      <c r="H143" s="192">
        <v>275</v>
      </c>
      <c r="I143" s="193"/>
      <c r="J143" s="194">
        <f>ROUND(I143*H143,2)</f>
        <v>0</v>
      </c>
      <c r="K143" s="190" t="s">
        <v>252</v>
      </c>
      <c r="L143" s="47"/>
      <c r="M143" s="195" t="s">
        <v>35</v>
      </c>
      <c r="N143" s="196" t="s">
        <v>51</v>
      </c>
      <c r="O143" s="87"/>
      <c r="P143" s="197">
        <f>O143*H143</f>
        <v>0</v>
      </c>
      <c r="Q143" s="197">
        <v>0</v>
      </c>
      <c r="R143" s="197">
        <f>Q143*H143</f>
        <v>0</v>
      </c>
      <c r="S143" s="197">
        <v>0.28999999999999998</v>
      </c>
      <c r="T143" s="198">
        <f>S143*H143</f>
        <v>79.75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99" t="s">
        <v>164</v>
      </c>
      <c r="AT143" s="199" t="s">
        <v>150</v>
      </c>
      <c r="AU143" s="199" t="s">
        <v>90</v>
      </c>
      <c r="AY143" s="19" t="s">
        <v>155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88</v>
      </c>
      <c r="BK143" s="200">
        <f>ROUND(I143*H143,2)</f>
        <v>0</v>
      </c>
      <c r="BL143" s="19" t="s">
        <v>164</v>
      </c>
      <c r="BM143" s="199" t="s">
        <v>320</v>
      </c>
    </row>
    <row r="144" s="2" customFormat="1">
      <c r="A144" s="41"/>
      <c r="B144" s="42"/>
      <c r="C144" s="43"/>
      <c r="D144" s="249" t="s">
        <v>254</v>
      </c>
      <c r="E144" s="43"/>
      <c r="F144" s="250" t="s">
        <v>321</v>
      </c>
      <c r="G144" s="43"/>
      <c r="H144" s="43"/>
      <c r="I144" s="203"/>
      <c r="J144" s="43"/>
      <c r="K144" s="43"/>
      <c r="L144" s="47"/>
      <c r="M144" s="204"/>
      <c r="N144" s="20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254</v>
      </c>
      <c r="AU144" s="19" t="s">
        <v>90</v>
      </c>
    </row>
    <row r="145" s="13" customFormat="1">
      <c r="A145" s="13"/>
      <c r="B145" s="238"/>
      <c r="C145" s="239"/>
      <c r="D145" s="201" t="s">
        <v>248</v>
      </c>
      <c r="E145" s="240" t="s">
        <v>35</v>
      </c>
      <c r="F145" s="241" t="s">
        <v>322</v>
      </c>
      <c r="G145" s="239"/>
      <c r="H145" s="242">
        <v>275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248</v>
      </c>
      <c r="AU145" s="248" t="s">
        <v>90</v>
      </c>
      <c r="AV145" s="13" t="s">
        <v>90</v>
      </c>
      <c r="AW145" s="13" t="s">
        <v>40</v>
      </c>
      <c r="AX145" s="13" t="s">
        <v>88</v>
      </c>
      <c r="AY145" s="248" t="s">
        <v>155</v>
      </c>
    </row>
    <row r="146" s="12" customFormat="1" ht="22.8" customHeight="1">
      <c r="A146" s="12"/>
      <c r="B146" s="222"/>
      <c r="C146" s="223"/>
      <c r="D146" s="224" t="s">
        <v>79</v>
      </c>
      <c r="E146" s="236" t="s">
        <v>323</v>
      </c>
      <c r="F146" s="236" t="s">
        <v>324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SUM(P147:P161)</f>
        <v>0</v>
      </c>
      <c r="Q146" s="230"/>
      <c r="R146" s="231">
        <f>SUM(R147:R161)</f>
        <v>0</v>
      </c>
      <c r="S146" s="230"/>
      <c r="T146" s="232">
        <f>SUM(T147:T161)</f>
        <v>172.65000000000001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88</v>
      </c>
      <c r="AT146" s="234" t="s">
        <v>79</v>
      </c>
      <c r="AU146" s="234" t="s">
        <v>88</v>
      </c>
      <c r="AY146" s="233" t="s">
        <v>155</v>
      </c>
      <c r="BK146" s="235">
        <f>SUM(BK147:BK161)</f>
        <v>0</v>
      </c>
    </row>
    <row r="147" s="2" customFormat="1" ht="24.15" customHeight="1">
      <c r="A147" s="41"/>
      <c r="B147" s="42"/>
      <c r="C147" s="188" t="s">
        <v>8</v>
      </c>
      <c r="D147" s="188" t="s">
        <v>150</v>
      </c>
      <c r="E147" s="189" t="s">
        <v>297</v>
      </c>
      <c r="F147" s="190" t="s">
        <v>298</v>
      </c>
      <c r="G147" s="191" t="s">
        <v>275</v>
      </c>
      <c r="H147" s="192">
        <v>50</v>
      </c>
      <c r="I147" s="193"/>
      <c r="J147" s="194">
        <f>ROUND(I147*H147,2)</f>
        <v>0</v>
      </c>
      <c r="K147" s="190" t="s">
        <v>252</v>
      </c>
      <c r="L147" s="47"/>
      <c r="M147" s="195" t="s">
        <v>35</v>
      </c>
      <c r="N147" s="196" t="s">
        <v>51</v>
      </c>
      <c r="O147" s="87"/>
      <c r="P147" s="197">
        <f>O147*H147</f>
        <v>0</v>
      </c>
      <c r="Q147" s="197">
        <v>0</v>
      </c>
      <c r="R147" s="197">
        <f>Q147*H147</f>
        <v>0</v>
      </c>
      <c r="S147" s="197">
        <v>0.20499999999999999</v>
      </c>
      <c r="T147" s="198">
        <f>S147*H147</f>
        <v>10.25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99" t="s">
        <v>164</v>
      </c>
      <c r="AT147" s="199" t="s">
        <v>150</v>
      </c>
      <c r="AU147" s="199" t="s">
        <v>90</v>
      </c>
      <c r="AY147" s="19" t="s">
        <v>155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88</v>
      </c>
      <c r="BK147" s="200">
        <f>ROUND(I147*H147,2)</f>
        <v>0</v>
      </c>
      <c r="BL147" s="19" t="s">
        <v>164</v>
      </c>
      <c r="BM147" s="199" t="s">
        <v>325</v>
      </c>
    </row>
    <row r="148" s="2" customFormat="1">
      <c r="A148" s="41"/>
      <c r="B148" s="42"/>
      <c r="C148" s="43"/>
      <c r="D148" s="249" t="s">
        <v>254</v>
      </c>
      <c r="E148" s="43"/>
      <c r="F148" s="250" t="s">
        <v>300</v>
      </c>
      <c r="G148" s="43"/>
      <c r="H148" s="43"/>
      <c r="I148" s="203"/>
      <c r="J148" s="43"/>
      <c r="K148" s="43"/>
      <c r="L148" s="47"/>
      <c r="M148" s="204"/>
      <c r="N148" s="20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254</v>
      </c>
      <c r="AU148" s="19" t="s">
        <v>90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326</v>
      </c>
      <c r="G149" s="239"/>
      <c r="H149" s="242">
        <v>50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88</v>
      </c>
      <c r="AY149" s="248" t="s">
        <v>155</v>
      </c>
    </row>
    <row r="150" s="2" customFormat="1" ht="33" customHeight="1">
      <c r="A150" s="41"/>
      <c r="B150" s="42"/>
      <c r="C150" s="188" t="s">
        <v>213</v>
      </c>
      <c r="D150" s="188" t="s">
        <v>150</v>
      </c>
      <c r="E150" s="189" t="s">
        <v>327</v>
      </c>
      <c r="F150" s="190" t="s">
        <v>328</v>
      </c>
      <c r="G150" s="191" t="s">
        <v>309</v>
      </c>
      <c r="H150" s="192">
        <v>145</v>
      </c>
      <c r="I150" s="193"/>
      <c r="J150" s="194">
        <f>ROUND(I150*H150,2)</f>
        <v>0</v>
      </c>
      <c r="K150" s="190" t="s">
        <v>252</v>
      </c>
      <c r="L150" s="47"/>
      <c r="M150" s="195" t="s">
        <v>35</v>
      </c>
      <c r="N150" s="196" t="s">
        <v>51</v>
      </c>
      <c r="O150" s="87"/>
      <c r="P150" s="197">
        <f>O150*H150</f>
        <v>0</v>
      </c>
      <c r="Q150" s="197">
        <v>0</v>
      </c>
      <c r="R150" s="197">
        <f>Q150*H150</f>
        <v>0</v>
      </c>
      <c r="S150" s="197">
        <v>0.29499999999999998</v>
      </c>
      <c r="T150" s="198">
        <f>S150*H150</f>
        <v>42.774999999999999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199" t="s">
        <v>164</v>
      </c>
      <c r="AT150" s="199" t="s">
        <v>150</v>
      </c>
      <c r="AU150" s="199" t="s">
        <v>90</v>
      </c>
      <c r="AY150" s="19" t="s">
        <v>155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88</v>
      </c>
      <c r="BK150" s="200">
        <f>ROUND(I150*H150,2)</f>
        <v>0</v>
      </c>
      <c r="BL150" s="19" t="s">
        <v>164</v>
      </c>
      <c r="BM150" s="199" t="s">
        <v>329</v>
      </c>
    </row>
    <row r="151" s="2" customFormat="1">
      <c r="A151" s="41"/>
      <c r="B151" s="42"/>
      <c r="C151" s="43"/>
      <c r="D151" s="249" t="s">
        <v>254</v>
      </c>
      <c r="E151" s="43"/>
      <c r="F151" s="250" t="s">
        <v>330</v>
      </c>
      <c r="G151" s="43"/>
      <c r="H151" s="43"/>
      <c r="I151" s="203"/>
      <c r="J151" s="43"/>
      <c r="K151" s="43"/>
      <c r="L151" s="47"/>
      <c r="M151" s="204"/>
      <c r="N151" s="20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254</v>
      </c>
      <c r="AU151" s="19" t="s">
        <v>90</v>
      </c>
    </row>
    <row r="152" s="13" customFormat="1">
      <c r="A152" s="13"/>
      <c r="B152" s="238"/>
      <c r="C152" s="239"/>
      <c r="D152" s="201" t="s">
        <v>248</v>
      </c>
      <c r="E152" s="240" t="s">
        <v>35</v>
      </c>
      <c r="F152" s="241" t="s">
        <v>331</v>
      </c>
      <c r="G152" s="239"/>
      <c r="H152" s="242">
        <v>145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248</v>
      </c>
      <c r="AU152" s="248" t="s">
        <v>90</v>
      </c>
      <c r="AV152" s="13" t="s">
        <v>90</v>
      </c>
      <c r="AW152" s="13" t="s">
        <v>40</v>
      </c>
      <c r="AX152" s="13" t="s">
        <v>88</v>
      </c>
      <c r="AY152" s="248" t="s">
        <v>155</v>
      </c>
    </row>
    <row r="153" s="2" customFormat="1" ht="37.8" customHeight="1">
      <c r="A153" s="41"/>
      <c r="B153" s="42"/>
      <c r="C153" s="188" t="s">
        <v>217</v>
      </c>
      <c r="D153" s="188" t="s">
        <v>150</v>
      </c>
      <c r="E153" s="189" t="s">
        <v>332</v>
      </c>
      <c r="F153" s="190" t="s">
        <v>333</v>
      </c>
      <c r="G153" s="191" t="s">
        <v>309</v>
      </c>
      <c r="H153" s="192">
        <v>145</v>
      </c>
      <c r="I153" s="193"/>
      <c r="J153" s="194">
        <f>ROUND(I153*H153,2)</f>
        <v>0</v>
      </c>
      <c r="K153" s="190" t="s">
        <v>252</v>
      </c>
      <c r="L153" s="47"/>
      <c r="M153" s="195" t="s">
        <v>35</v>
      </c>
      <c r="N153" s="196" t="s">
        <v>51</v>
      </c>
      <c r="O153" s="87"/>
      <c r="P153" s="197">
        <f>O153*H153</f>
        <v>0</v>
      </c>
      <c r="Q153" s="197">
        <v>0</v>
      </c>
      <c r="R153" s="197">
        <f>Q153*H153</f>
        <v>0</v>
      </c>
      <c r="S153" s="197">
        <v>0.5</v>
      </c>
      <c r="T153" s="198">
        <f>S153*H153</f>
        <v>72.5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164</v>
      </c>
      <c r="AT153" s="199" t="s">
        <v>150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334</v>
      </c>
    </row>
    <row r="154" s="2" customFormat="1">
      <c r="A154" s="41"/>
      <c r="B154" s="42"/>
      <c r="C154" s="43"/>
      <c r="D154" s="249" t="s">
        <v>254</v>
      </c>
      <c r="E154" s="43"/>
      <c r="F154" s="250" t="s">
        <v>335</v>
      </c>
      <c r="G154" s="43"/>
      <c r="H154" s="43"/>
      <c r="I154" s="203"/>
      <c r="J154" s="43"/>
      <c r="K154" s="43"/>
      <c r="L154" s="47"/>
      <c r="M154" s="204"/>
      <c r="N154" s="20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254</v>
      </c>
      <c r="AU154" s="19" t="s">
        <v>90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336</v>
      </c>
      <c r="G155" s="239"/>
      <c r="H155" s="242">
        <v>145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88</v>
      </c>
      <c r="AY155" s="248" t="s">
        <v>155</v>
      </c>
    </row>
    <row r="156" s="2" customFormat="1" ht="37.8" customHeight="1">
      <c r="A156" s="41"/>
      <c r="B156" s="42"/>
      <c r="C156" s="188" t="s">
        <v>221</v>
      </c>
      <c r="D156" s="188" t="s">
        <v>150</v>
      </c>
      <c r="E156" s="189" t="s">
        <v>337</v>
      </c>
      <c r="F156" s="190" t="s">
        <v>338</v>
      </c>
      <c r="G156" s="191" t="s">
        <v>309</v>
      </c>
      <c r="H156" s="192">
        <v>145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0</v>
      </c>
      <c r="R156" s="197">
        <f>Q156*H156</f>
        <v>0</v>
      </c>
      <c r="S156" s="197">
        <v>0.32500000000000001</v>
      </c>
      <c r="T156" s="198">
        <f>S156*H156</f>
        <v>47.125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339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340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341</v>
      </c>
      <c r="G158" s="239"/>
      <c r="H158" s="242">
        <v>145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37.8" customHeight="1">
      <c r="A159" s="41"/>
      <c r="B159" s="42"/>
      <c r="C159" s="188" t="s">
        <v>342</v>
      </c>
      <c r="D159" s="188" t="s">
        <v>150</v>
      </c>
      <c r="E159" s="189" t="s">
        <v>343</v>
      </c>
      <c r="F159" s="190" t="s">
        <v>344</v>
      </c>
      <c r="G159" s="191" t="s">
        <v>309</v>
      </c>
      <c r="H159" s="192">
        <v>87</v>
      </c>
      <c r="I159" s="193"/>
      <c r="J159" s="194">
        <f>ROUND(I159*H159,2)</f>
        <v>0</v>
      </c>
      <c r="K159" s="190" t="s">
        <v>252</v>
      </c>
      <c r="L159" s="47"/>
      <c r="M159" s="195" t="s">
        <v>35</v>
      </c>
      <c r="N159" s="196" t="s">
        <v>51</v>
      </c>
      <c r="O159" s="8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164</v>
      </c>
      <c r="AT159" s="199" t="s">
        <v>150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345</v>
      </c>
    </row>
    <row r="160" s="2" customFormat="1">
      <c r="A160" s="41"/>
      <c r="B160" s="42"/>
      <c r="C160" s="43"/>
      <c r="D160" s="249" t="s">
        <v>254</v>
      </c>
      <c r="E160" s="43"/>
      <c r="F160" s="250" t="s">
        <v>346</v>
      </c>
      <c r="G160" s="43"/>
      <c r="H160" s="43"/>
      <c r="I160" s="203"/>
      <c r="J160" s="43"/>
      <c r="K160" s="43"/>
      <c r="L160" s="47"/>
      <c r="M160" s="204"/>
      <c r="N160" s="20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254</v>
      </c>
      <c r="AU160" s="19" t="s">
        <v>90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347</v>
      </c>
      <c r="G161" s="239"/>
      <c r="H161" s="242">
        <v>87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88</v>
      </c>
      <c r="AY161" s="248" t="s">
        <v>155</v>
      </c>
    </row>
    <row r="162" s="12" customFormat="1" ht="22.8" customHeight="1">
      <c r="A162" s="12"/>
      <c r="B162" s="222"/>
      <c r="C162" s="223"/>
      <c r="D162" s="224" t="s">
        <v>79</v>
      </c>
      <c r="E162" s="236" t="s">
        <v>348</v>
      </c>
      <c r="F162" s="236" t="s">
        <v>349</v>
      </c>
      <c r="G162" s="223"/>
      <c r="H162" s="223"/>
      <c r="I162" s="226"/>
      <c r="J162" s="237">
        <f>BK162</f>
        <v>0</v>
      </c>
      <c r="K162" s="223"/>
      <c r="L162" s="228"/>
      <c r="M162" s="229"/>
      <c r="N162" s="230"/>
      <c r="O162" s="230"/>
      <c r="P162" s="231">
        <f>SUM(P163:P171)</f>
        <v>0</v>
      </c>
      <c r="Q162" s="230"/>
      <c r="R162" s="231">
        <f>SUM(R163:R171)</f>
        <v>0</v>
      </c>
      <c r="S162" s="230"/>
      <c r="T162" s="232">
        <f>SUM(T163:T171)</f>
        <v>61.600000000000001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3" t="s">
        <v>88</v>
      </c>
      <c r="AT162" s="234" t="s">
        <v>79</v>
      </c>
      <c r="AU162" s="234" t="s">
        <v>88</v>
      </c>
      <c r="AY162" s="233" t="s">
        <v>155</v>
      </c>
      <c r="BK162" s="235">
        <f>SUM(BK163:BK171)</f>
        <v>0</v>
      </c>
    </row>
    <row r="163" s="2" customFormat="1" ht="16.5" customHeight="1">
      <c r="A163" s="41"/>
      <c r="B163" s="42"/>
      <c r="C163" s="188" t="s">
        <v>350</v>
      </c>
      <c r="D163" s="188" t="s">
        <v>150</v>
      </c>
      <c r="E163" s="189" t="s">
        <v>292</v>
      </c>
      <c r="F163" s="190" t="s">
        <v>293</v>
      </c>
      <c r="G163" s="191" t="s">
        <v>275</v>
      </c>
      <c r="H163" s="192">
        <v>3</v>
      </c>
      <c r="I163" s="193"/>
      <c r="J163" s="194">
        <f>ROUND(I163*H163,2)</f>
        <v>0</v>
      </c>
      <c r="K163" s="190" t="s">
        <v>252</v>
      </c>
      <c r="L163" s="47"/>
      <c r="M163" s="195" t="s">
        <v>35</v>
      </c>
      <c r="N163" s="196" t="s">
        <v>51</v>
      </c>
      <c r="O163" s="87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99" t="s">
        <v>164</v>
      </c>
      <c r="AT163" s="199" t="s">
        <v>150</v>
      </c>
      <c r="AU163" s="199" t="s">
        <v>90</v>
      </c>
      <c r="AY163" s="19" t="s">
        <v>155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88</v>
      </c>
      <c r="BK163" s="200">
        <f>ROUND(I163*H163,2)</f>
        <v>0</v>
      </c>
      <c r="BL163" s="19" t="s">
        <v>164</v>
      </c>
      <c r="BM163" s="199" t="s">
        <v>351</v>
      </c>
    </row>
    <row r="164" s="2" customFormat="1">
      <c r="A164" s="41"/>
      <c r="B164" s="42"/>
      <c r="C164" s="43"/>
      <c r="D164" s="249" t="s">
        <v>254</v>
      </c>
      <c r="E164" s="43"/>
      <c r="F164" s="250" t="s">
        <v>295</v>
      </c>
      <c r="G164" s="43"/>
      <c r="H164" s="43"/>
      <c r="I164" s="203"/>
      <c r="J164" s="43"/>
      <c r="K164" s="43"/>
      <c r="L164" s="47"/>
      <c r="M164" s="204"/>
      <c r="N164" s="20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254</v>
      </c>
      <c r="AU164" s="19" t="s">
        <v>90</v>
      </c>
    </row>
    <row r="165" s="13" customFormat="1">
      <c r="A165" s="13"/>
      <c r="B165" s="238"/>
      <c r="C165" s="239"/>
      <c r="D165" s="201" t="s">
        <v>248</v>
      </c>
      <c r="E165" s="240" t="s">
        <v>35</v>
      </c>
      <c r="F165" s="241" t="s">
        <v>352</v>
      </c>
      <c r="G165" s="239"/>
      <c r="H165" s="242">
        <v>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248</v>
      </c>
      <c r="AU165" s="248" t="s">
        <v>90</v>
      </c>
      <c r="AV165" s="13" t="s">
        <v>90</v>
      </c>
      <c r="AW165" s="13" t="s">
        <v>40</v>
      </c>
      <c r="AX165" s="13" t="s">
        <v>88</v>
      </c>
      <c r="AY165" s="248" t="s">
        <v>155</v>
      </c>
    </row>
    <row r="166" s="2" customFormat="1" ht="37.8" customHeight="1">
      <c r="A166" s="41"/>
      <c r="B166" s="42"/>
      <c r="C166" s="188" t="s">
        <v>7</v>
      </c>
      <c r="D166" s="188" t="s">
        <v>150</v>
      </c>
      <c r="E166" s="189" t="s">
        <v>353</v>
      </c>
      <c r="F166" s="190" t="s">
        <v>354</v>
      </c>
      <c r="G166" s="191" t="s">
        <v>309</v>
      </c>
      <c r="H166" s="192">
        <v>100</v>
      </c>
      <c r="I166" s="193"/>
      <c r="J166" s="194">
        <f>ROUND(I166*H166,2)</f>
        <v>0</v>
      </c>
      <c r="K166" s="190" t="s">
        <v>252</v>
      </c>
      <c r="L166" s="47"/>
      <c r="M166" s="195" t="s">
        <v>35</v>
      </c>
      <c r="N166" s="196" t="s">
        <v>51</v>
      </c>
      <c r="O166" s="87"/>
      <c r="P166" s="197">
        <f>O166*H166</f>
        <v>0</v>
      </c>
      <c r="Q166" s="197">
        <v>0</v>
      </c>
      <c r="R166" s="197">
        <f>Q166*H166</f>
        <v>0</v>
      </c>
      <c r="S166" s="197">
        <v>0.316</v>
      </c>
      <c r="T166" s="198">
        <f>S166*H166</f>
        <v>31.600000000000001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199" t="s">
        <v>164</v>
      </c>
      <c r="AT166" s="199" t="s">
        <v>150</v>
      </c>
      <c r="AU166" s="199" t="s">
        <v>90</v>
      </c>
      <c r="AY166" s="19" t="s">
        <v>155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9" t="s">
        <v>88</v>
      </c>
      <c r="BK166" s="200">
        <f>ROUND(I166*H166,2)</f>
        <v>0</v>
      </c>
      <c r="BL166" s="19" t="s">
        <v>164</v>
      </c>
      <c r="BM166" s="199" t="s">
        <v>355</v>
      </c>
    </row>
    <row r="167" s="2" customFormat="1">
      <c r="A167" s="41"/>
      <c r="B167" s="42"/>
      <c r="C167" s="43"/>
      <c r="D167" s="249" t="s">
        <v>254</v>
      </c>
      <c r="E167" s="43"/>
      <c r="F167" s="250" t="s">
        <v>356</v>
      </c>
      <c r="G167" s="43"/>
      <c r="H167" s="43"/>
      <c r="I167" s="203"/>
      <c r="J167" s="43"/>
      <c r="K167" s="43"/>
      <c r="L167" s="47"/>
      <c r="M167" s="204"/>
      <c r="N167" s="20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254</v>
      </c>
      <c r="AU167" s="19" t="s">
        <v>90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357</v>
      </c>
      <c r="G168" s="239"/>
      <c r="H168" s="242">
        <v>100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88</v>
      </c>
      <c r="AY168" s="248" t="s">
        <v>155</v>
      </c>
    </row>
    <row r="169" s="2" customFormat="1" ht="37.8" customHeight="1">
      <c r="A169" s="41"/>
      <c r="B169" s="42"/>
      <c r="C169" s="188" t="s">
        <v>358</v>
      </c>
      <c r="D169" s="188" t="s">
        <v>150</v>
      </c>
      <c r="E169" s="189" t="s">
        <v>359</v>
      </c>
      <c r="F169" s="190" t="s">
        <v>360</v>
      </c>
      <c r="G169" s="191" t="s">
        <v>309</v>
      </c>
      <c r="H169" s="192">
        <v>100</v>
      </c>
      <c r="I169" s="193"/>
      <c r="J169" s="194">
        <f>ROUND(I169*H169,2)</f>
        <v>0</v>
      </c>
      <c r="K169" s="190" t="s">
        <v>252</v>
      </c>
      <c r="L169" s="47"/>
      <c r="M169" s="195" t="s">
        <v>35</v>
      </c>
      <c r="N169" s="196" t="s">
        <v>51</v>
      </c>
      <c r="O169" s="87"/>
      <c r="P169" s="197">
        <f>O169*H169</f>
        <v>0</v>
      </c>
      <c r="Q169" s="197">
        <v>0</v>
      </c>
      <c r="R169" s="197">
        <f>Q169*H169</f>
        <v>0</v>
      </c>
      <c r="S169" s="197">
        <v>0.29999999999999999</v>
      </c>
      <c r="T169" s="198">
        <f>S169*H169</f>
        <v>30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99" t="s">
        <v>164</v>
      </c>
      <c r="AT169" s="199" t="s">
        <v>150</v>
      </c>
      <c r="AU169" s="199" t="s">
        <v>90</v>
      </c>
      <c r="AY169" s="19" t="s">
        <v>155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88</v>
      </c>
      <c r="BK169" s="200">
        <f>ROUND(I169*H169,2)</f>
        <v>0</v>
      </c>
      <c r="BL169" s="19" t="s">
        <v>164</v>
      </c>
      <c r="BM169" s="199" t="s">
        <v>361</v>
      </c>
    </row>
    <row r="170" s="2" customFormat="1">
      <c r="A170" s="41"/>
      <c r="B170" s="42"/>
      <c r="C170" s="43"/>
      <c r="D170" s="249" t="s">
        <v>254</v>
      </c>
      <c r="E170" s="43"/>
      <c r="F170" s="250" t="s">
        <v>362</v>
      </c>
      <c r="G170" s="43"/>
      <c r="H170" s="43"/>
      <c r="I170" s="203"/>
      <c r="J170" s="43"/>
      <c r="K170" s="43"/>
      <c r="L170" s="47"/>
      <c r="M170" s="204"/>
      <c r="N170" s="20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254</v>
      </c>
      <c r="AU170" s="19" t="s">
        <v>90</v>
      </c>
    </row>
    <row r="171" s="13" customFormat="1">
      <c r="A171" s="13"/>
      <c r="B171" s="238"/>
      <c r="C171" s="239"/>
      <c r="D171" s="201" t="s">
        <v>248</v>
      </c>
      <c r="E171" s="240" t="s">
        <v>35</v>
      </c>
      <c r="F171" s="241" t="s">
        <v>363</v>
      </c>
      <c r="G171" s="239"/>
      <c r="H171" s="242">
        <v>100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248</v>
      </c>
      <c r="AU171" s="248" t="s">
        <v>90</v>
      </c>
      <c r="AV171" s="13" t="s">
        <v>90</v>
      </c>
      <c r="AW171" s="13" t="s">
        <v>40</v>
      </c>
      <c r="AX171" s="13" t="s">
        <v>88</v>
      </c>
      <c r="AY171" s="248" t="s">
        <v>155</v>
      </c>
    </row>
    <row r="172" s="12" customFormat="1" ht="22.8" customHeight="1">
      <c r="A172" s="12"/>
      <c r="B172" s="222"/>
      <c r="C172" s="223"/>
      <c r="D172" s="224" t="s">
        <v>79</v>
      </c>
      <c r="E172" s="236" t="s">
        <v>364</v>
      </c>
      <c r="F172" s="236" t="s">
        <v>365</v>
      </c>
      <c r="G172" s="223"/>
      <c r="H172" s="223"/>
      <c r="I172" s="226"/>
      <c r="J172" s="237">
        <f>BK172</f>
        <v>0</v>
      </c>
      <c r="K172" s="223"/>
      <c r="L172" s="228"/>
      <c r="M172" s="229"/>
      <c r="N172" s="230"/>
      <c r="O172" s="230"/>
      <c r="P172" s="231">
        <f>SUM(P173:P184)</f>
        <v>0</v>
      </c>
      <c r="Q172" s="230"/>
      <c r="R172" s="231">
        <f>SUM(R173:R184)</f>
        <v>0</v>
      </c>
      <c r="S172" s="230"/>
      <c r="T172" s="232">
        <f>SUM(T173:T184)</f>
        <v>67.5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3" t="s">
        <v>88</v>
      </c>
      <c r="AT172" s="234" t="s">
        <v>79</v>
      </c>
      <c r="AU172" s="234" t="s">
        <v>88</v>
      </c>
      <c r="AY172" s="233" t="s">
        <v>155</v>
      </c>
      <c r="BK172" s="235">
        <f>SUM(BK173:BK184)</f>
        <v>0</v>
      </c>
    </row>
    <row r="173" s="2" customFormat="1" ht="24.15" customHeight="1">
      <c r="A173" s="41"/>
      <c r="B173" s="42"/>
      <c r="C173" s="188" t="s">
        <v>366</v>
      </c>
      <c r="D173" s="188" t="s">
        <v>150</v>
      </c>
      <c r="E173" s="189" t="s">
        <v>367</v>
      </c>
      <c r="F173" s="190" t="s">
        <v>368</v>
      </c>
      <c r="G173" s="191" t="s">
        <v>275</v>
      </c>
      <c r="H173" s="192">
        <v>50</v>
      </c>
      <c r="I173" s="193"/>
      <c r="J173" s="194">
        <f>ROUND(I173*H173,2)</f>
        <v>0</v>
      </c>
      <c r="K173" s="190" t="s">
        <v>252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</v>
      </c>
      <c r="R173" s="197">
        <f>Q173*H173</f>
        <v>0</v>
      </c>
      <c r="S173" s="197">
        <v>0.23000000000000001</v>
      </c>
      <c r="T173" s="198">
        <f>S173*H173</f>
        <v>11.5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369</v>
      </c>
    </row>
    <row r="174" s="2" customFormat="1">
      <c r="A174" s="41"/>
      <c r="B174" s="42"/>
      <c r="C174" s="43"/>
      <c r="D174" s="249" t="s">
        <v>254</v>
      </c>
      <c r="E174" s="43"/>
      <c r="F174" s="250" t="s">
        <v>370</v>
      </c>
      <c r="G174" s="43"/>
      <c r="H174" s="43"/>
      <c r="I174" s="203"/>
      <c r="J174" s="43"/>
      <c r="K174" s="43"/>
      <c r="L174" s="47"/>
      <c r="M174" s="204"/>
      <c r="N174" s="20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254</v>
      </c>
      <c r="AU174" s="19" t="s">
        <v>90</v>
      </c>
    </row>
    <row r="175" s="13" customFormat="1">
      <c r="A175" s="13"/>
      <c r="B175" s="238"/>
      <c r="C175" s="239"/>
      <c r="D175" s="201" t="s">
        <v>248</v>
      </c>
      <c r="E175" s="240" t="s">
        <v>35</v>
      </c>
      <c r="F175" s="241" t="s">
        <v>326</v>
      </c>
      <c r="G175" s="239"/>
      <c r="H175" s="242">
        <v>50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248</v>
      </c>
      <c r="AU175" s="248" t="s">
        <v>90</v>
      </c>
      <c r="AV175" s="13" t="s">
        <v>90</v>
      </c>
      <c r="AW175" s="13" t="s">
        <v>40</v>
      </c>
      <c r="AX175" s="13" t="s">
        <v>88</v>
      </c>
      <c r="AY175" s="248" t="s">
        <v>155</v>
      </c>
    </row>
    <row r="176" s="2" customFormat="1" ht="37.8" customHeight="1">
      <c r="A176" s="41"/>
      <c r="B176" s="42"/>
      <c r="C176" s="188" t="s">
        <v>371</v>
      </c>
      <c r="D176" s="188" t="s">
        <v>150</v>
      </c>
      <c r="E176" s="189" t="s">
        <v>372</v>
      </c>
      <c r="F176" s="190" t="s">
        <v>373</v>
      </c>
      <c r="G176" s="191" t="s">
        <v>309</v>
      </c>
      <c r="H176" s="192">
        <v>100</v>
      </c>
      <c r="I176" s="193"/>
      <c r="J176" s="194">
        <f>ROUND(I176*H176,2)</f>
        <v>0</v>
      </c>
      <c r="K176" s="190" t="s">
        <v>252</v>
      </c>
      <c r="L176" s="47"/>
      <c r="M176" s="195" t="s">
        <v>35</v>
      </c>
      <c r="N176" s="196" t="s">
        <v>51</v>
      </c>
      <c r="O176" s="87"/>
      <c r="P176" s="197">
        <f>O176*H176</f>
        <v>0</v>
      </c>
      <c r="Q176" s="197">
        <v>0</v>
      </c>
      <c r="R176" s="197">
        <f>Q176*H176</f>
        <v>0</v>
      </c>
      <c r="S176" s="197">
        <v>0.26000000000000001</v>
      </c>
      <c r="T176" s="198">
        <f>S176*H176</f>
        <v>26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164</v>
      </c>
      <c r="AT176" s="199" t="s">
        <v>150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374</v>
      </c>
    </row>
    <row r="177" s="2" customFormat="1">
      <c r="A177" s="41"/>
      <c r="B177" s="42"/>
      <c r="C177" s="43"/>
      <c r="D177" s="249" t="s">
        <v>254</v>
      </c>
      <c r="E177" s="43"/>
      <c r="F177" s="250" t="s">
        <v>375</v>
      </c>
      <c r="G177" s="43"/>
      <c r="H177" s="43"/>
      <c r="I177" s="203"/>
      <c r="J177" s="43"/>
      <c r="K177" s="43"/>
      <c r="L177" s="47"/>
      <c r="M177" s="204"/>
      <c r="N177" s="20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254</v>
      </c>
      <c r="AU177" s="19" t="s">
        <v>90</v>
      </c>
    </row>
    <row r="178" s="13" customFormat="1">
      <c r="A178" s="13"/>
      <c r="B178" s="238"/>
      <c r="C178" s="239"/>
      <c r="D178" s="201" t="s">
        <v>248</v>
      </c>
      <c r="E178" s="240" t="s">
        <v>35</v>
      </c>
      <c r="F178" s="241" t="s">
        <v>376</v>
      </c>
      <c r="G178" s="239"/>
      <c r="H178" s="242">
        <v>100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248</v>
      </c>
      <c r="AU178" s="248" t="s">
        <v>90</v>
      </c>
      <c r="AV178" s="13" t="s">
        <v>90</v>
      </c>
      <c r="AW178" s="13" t="s">
        <v>40</v>
      </c>
      <c r="AX178" s="13" t="s">
        <v>88</v>
      </c>
      <c r="AY178" s="248" t="s">
        <v>155</v>
      </c>
    </row>
    <row r="179" s="2" customFormat="1" ht="37.8" customHeight="1">
      <c r="A179" s="41"/>
      <c r="B179" s="42"/>
      <c r="C179" s="188" t="s">
        <v>377</v>
      </c>
      <c r="D179" s="188" t="s">
        <v>150</v>
      </c>
      <c r="E179" s="189" t="s">
        <v>359</v>
      </c>
      <c r="F179" s="190" t="s">
        <v>360</v>
      </c>
      <c r="G179" s="191" t="s">
        <v>309</v>
      </c>
      <c r="H179" s="192">
        <v>100</v>
      </c>
      <c r="I179" s="193"/>
      <c r="J179" s="194">
        <f>ROUND(I179*H179,2)</f>
        <v>0</v>
      </c>
      <c r="K179" s="190" t="s">
        <v>252</v>
      </c>
      <c r="L179" s="47"/>
      <c r="M179" s="195" t="s">
        <v>35</v>
      </c>
      <c r="N179" s="196" t="s">
        <v>51</v>
      </c>
      <c r="O179" s="87"/>
      <c r="P179" s="197">
        <f>O179*H179</f>
        <v>0</v>
      </c>
      <c r="Q179" s="197">
        <v>0</v>
      </c>
      <c r="R179" s="197">
        <f>Q179*H179</f>
        <v>0</v>
      </c>
      <c r="S179" s="197">
        <v>0.29999999999999999</v>
      </c>
      <c r="T179" s="198">
        <f>S179*H179</f>
        <v>30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199" t="s">
        <v>164</v>
      </c>
      <c r="AT179" s="199" t="s">
        <v>150</v>
      </c>
      <c r="AU179" s="199" t="s">
        <v>90</v>
      </c>
      <c r="AY179" s="19" t="s">
        <v>155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88</v>
      </c>
      <c r="BK179" s="200">
        <f>ROUND(I179*H179,2)</f>
        <v>0</v>
      </c>
      <c r="BL179" s="19" t="s">
        <v>164</v>
      </c>
      <c r="BM179" s="199" t="s">
        <v>378</v>
      </c>
    </row>
    <row r="180" s="2" customFormat="1">
      <c r="A180" s="41"/>
      <c r="B180" s="42"/>
      <c r="C180" s="43"/>
      <c r="D180" s="249" t="s">
        <v>254</v>
      </c>
      <c r="E180" s="43"/>
      <c r="F180" s="250" t="s">
        <v>362</v>
      </c>
      <c r="G180" s="43"/>
      <c r="H180" s="43"/>
      <c r="I180" s="203"/>
      <c r="J180" s="43"/>
      <c r="K180" s="43"/>
      <c r="L180" s="47"/>
      <c r="M180" s="204"/>
      <c r="N180" s="20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254</v>
      </c>
      <c r="AU180" s="19" t="s">
        <v>90</v>
      </c>
    </row>
    <row r="181" s="13" customFormat="1">
      <c r="A181" s="13"/>
      <c r="B181" s="238"/>
      <c r="C181" s="239"/>
      <c r="D181" s="201" t="s">
        <v>248</v>
      </c>
      <c r="E181" s="240" t="s">
        <v>35</v>
      </c>
      <c r="F181" s="241" t="s">
        <v>379</v>
      </c>
      <c r="G181" s="239"/>
      <c r="H181" s="242">
        <v>100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248</v>
      </c>
      <c r="AU181" s="248" t="s">
        <v>90</v>
      </c>
      <c r="AV181" s="13" t="s">
        <v>90</v>
      </c>
      <c r="AW181" s="13" t="s">
        <v>40</v>
      </c>
      <c r="AX181" s="13" t="s">
        <v>88</v>
      </c>
      <c r="AY181" s="248" t="s">
        <v>155</v>
      </c>
    </row>
    <row r="182" s="2" customFormat="1" ht="37.8" customHeight="1">
      <c r="A182" s="41"/>
      <c r="B182" s="42"/>
      <c r="C182" s="188" t="s">
        <v>380</v>
      </c>
      <c r="D182" s="188" t="s">
        <v>150</v>
      </c>
      <c r="E182" s="189" t="s">
        <v>343</v>
      </c>
      <c r="F182" s="190" t="s">
        <v>344</v>
      </c>
      <c r="G182" s="191" t="s">
        <v>309</v>
      </c>
      <c r="H182" s="192">
        <v>60</v>
      </c>
      <c r="I182" s="193"/>
      <c r="J182" s="194">
        <f>ROUND(I182*H182,2)</f>
        <v>0</v>
      </c>
      <c r="K182" s="190" t="s">
        <v>252</v>
      </c>
      <c r="L182" s="47"/>
      <c r="M182" s="195" t="s">
        <v>35</v>
      </c>
      <c r="N182" s="196" t="s">
        <v>51</v>
      </c>
      <c r="O182" s="8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99" t="s">
        <v>164</v>
      </c>
      <c r="AT182" s="199" t="s">
        <v>150</v>
      </c>
      <c r="AU182" s="199" t="s">
        <v>90</v>
      </c>
      <c r="AY182" s="19" t="s">
        <v>155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88</v>
      </c>
      <c r="BK182" s="200">
        <f>ROUND(I182*H182,2)</f>
        <v>0</v>
      </c>
      <c r="BL182" s="19" t="s">
        <v>164</v>
      </c>
      <c r="BM182" s="199" t="s">
        <v>381</v>
      </c>
    </row>
    <row r="183" s="2" customFormat="1">
      <c r="A183" s="41"/>
      <c r="B183" s="42"/>
      <c r="C183" s="43"/>
      <c r="D183" s="249" t="s">
        <v>254</v>
      </c>
      <c r="E183" s="43"/>
      <c r="F183" s="250" t="s">
        <v>346</v>
      </c>
      <c r="G183" s="43"/>
      <c r="H183" s="43"/>
      <c r="I183" s="203"/>
      <c r="J183" s="43"/>
      <c r="K183" s="43"/>
      <c r="L183" s="47"/>
      <c r="M183" s="204"/>
      <c r="N183" s="20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254</v>
      </c>
      <c r="AU183" s="19" t="s">
        <v>90</v>
      </c>
    </row>
    <row r="184" s="13" customFormat="1">
      <c r="A184" s="13"/>
      <c r="B184" s="238"/>
      <c r="C184" s="239"/>
      <c r="D184" s="201" t="s">
        <v>248</v>
      </c>
      <c r="E184" s="240" t="s">
        <v>35</v>
      </c>
      <c r="F184" s="241" t="s">
        <v>382</v>
      </c>
      <c r="G184" s="239"/>
      <c r="H184" s="242">
        <v>60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248</v>
      </c>
      <c r="AU184" s="248" t="s">
        <v>90</v>
      </c>
      <c r="AV184" s="13" t="s">
        <v>90</v>
      </c>
      <c r="AW184" s="13" t="s">
        <v>40</v>
      </c>
      <c r="AX184" s="13" t="s">
        <v>88</v>
      </c>
      <c r="AY184" s="248" t="s">
        <v>155</v>
      </c>
    </row>
    <row r="185" s="12" customFormat="1" ht="22.8" customHeight="1">
      <c r="A185" s="12"/>
      <c r="B185" s="222"/>
      <c r="C185" s="223"/>
      <c r="D185" s="224" t="s">
        <v>79</v>
      </c>
      <c r="E185" s="236" t="s">
        <v>383</v>
      </c>
      <c r="F185" s="236" t="s">
        <v>384</v>
      </c>
      <c r="G185" s="223"/>
      <c r="H185" s="223"/>
      <c r="I185" s="226"/>
      <c r="J185" s="237">
        <f>BK185</f>
        <v>0</v>
      </c>
      <c r="K185" s="223"/>
      <c r="L185" s="228"/>
      <c r="M185" s="229"/>
      <c r="N185" s="230"/>
      <c r="O185" s="230"/>
      <c r="P185" s="231">
        <f>SUM(P186:P191)</f>
        <v>0</v>
      </c>
      <c r="Q185" s="230"/>
      <c r="R185" s="231">
        <f>SUM(R186:R191)</f>
        <v>0</v>
      </c>
      <c r="S185" s="230"/>
      <c r="T185" s="232">
        <f>SUM(T186:T191)</f>
        <v>290.69999999999999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3" t="s">
        <v>88</v>
      </c>
      <c r="AT185" s="234" t="s">
        <v>79</v>
      </c>
      <c r="AU185" s="234" t="s">
        <v>88</v>
      </c>
      <c r="AY185" s="233" t="s">
        <v>155</v>
      </c>
      <c r="BK185" s="235">
        <f>SUM(BK186:BK191)</f>
        <v>0</v>
      </c>
    </row>
    <row r="186" s="2" customFormat="1" ht="24.15" customHeight="1">
      <c r="A186" s="41"/>
      <c r="B186" s="42"/>
      <c r="C186" s="188" t="s">
        <v>385</v>
      </c>
      <c r="D186" s="188" t="s">
        <v>150</v>
      </c>
      <c r="E186" s="189" t="s">
        <v>386</v>
      </c>
      <c r="F186" s="190" t="s">
        <v>387</v>
      </c>
      <c r="G186" s="191" t="s">
        <v>309</v>
      </c>
      <c r="H186" s="192">
        <v>340</v>
      </c>
      <c r="I186" s="193"/>
      <c r="J186" s="194">
        <f>ROUND(I186*H186,2)</f>
        <v>0</v>
      </c>
      <c r="K186" s="190" t="s">
        <v>252</v>
      </c>
      <c r="L186" s="47"/>
      <c r="M186" s="195" t="s">
        <v>35</v>
      </c>
      <c r="N186" s="196" t="s">
        <v>51</v>
      </c>
      <c r="O186" s="87"/>
      <c r="P186" s="197">
        <f>O186*H186</f>
        <v>0</v>
      </c>
      <c r="Q186" s="197">
        <v>0</v>
      </c>
      <c r="R186" s="197">
        <f>Q186*H186</f>
        <v>0</v>
      </c>
      <c r="S186" s="197">
        <v>0.35499999999999998</v>
      </c>
      <c r="T186" s="198">
        <f>S186*H186</f>
        <v>120.69999999999999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99" t="s">
        <v>164</v>
      </c>
      <c r="AT186" s="199" t="s">
        <v>150</v>
      </c>
      <c r="AU186" s="199" t="s">
        <v>90</v>
      </c>
      <c r="AY186" s="19" t="s">
        <v>155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88</v>
      </c>
      <c r="BK186" s="200">
        <f>ROUND(I186*H186,2)</f>
        <v>0</v>
      </c>
      <c r="BL186" s="19" t="s">
        <v>164</v>
      </c>
      <c r="BM186" s="199" t="s">
        <v>388</v>
      </c>
    </row>
    <row r="187" s="2" customFormat="1">
      <c r="A187" s="41"/>
      <c r="B187" s="42"/>
      <c r="C187" s="43"/>
      <c r="D187" s="249" t="s">
        <v>254</v>
      </c>
      <c r="E187" s="43"/>
      <c r="F187" s="250" t="s">
        <v>389</v>
      </c>
      <c r="G187" s="43"/>
      <c r="H187" s="43"/>
      <c r="I187" s="203"/>
      <c r="J187" s="43"/>
      <c r="K187" s="43"/>
      <c r="L187" s="47"/>
      <c r="M187" s="204"/>
      <c r="N187" s="20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254</v>
      </c>
      <c r="AU187" s="19" t="s">
        <v>90</v>
      </c>
    </row>
    <row r="188" s="13" customFormat="1">
      <c r="A188" s="13"/>
      <c r="B188" s="238"/>
      <c r="C188" s="239"/>
      <c r="D188" s="201" t="s">
        <v>248</v>
      </c>
      <c r="E188" s="240" t="s">
        <v>35</v>
      </c>
      <c r="F188" s="241" t="s">
        <v>390</v>
      </c>
      <c r="G188" s="239"/>
      <c r="H188" s="242">
        <v>340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248</v>
      </c>
      <c r="AU188" s="248" t="s">
        <v>90</v>
      </c>
      <c r="AV188" s="13" t="s">
        <v>90</v>
      </c>
      <c r="AW188" s="13" t="s">
        <v>40</v>
      </c>
      <c r="AX188" s="13" t="s">
        <v>88</v>
      </c>
      <c r="AY188" s="248" t="s">
        <v>155</v>
      </c>
    </row>
    <row r="189" s="2" customFormat="1" ht="37.8" customHeight="1">
      <c r="A189" s="41"/>
      <c r="B189" s="42"/>
      <c r="C189" s="188" t="s">
        <v>391</v>
      </c>
      <c r="D189" s="188" t="s">
        <v>150</v>
      </c>
      <c r="E189" s="189" t="s">
        <v>392</v>
      </c>
      <c r="F189" s="190" t="s">
        <v>393</v>
      </c>
      <c r="G189" s="191" t="s">
        <v>309</v>
      </c>
      <c r="H189" s="192">
        <v>340</v>
      </c>
      <c r="I189" s="193"/>
      <c r="J189" s="194">
        <f>ROUND(I189*H189,2)</f>
        <v>0</v>
      </c>
      <c r="K189" s="190" t="s">
        <v>252</v>
      </c>
      <c r="L189" s="47"/>
      <c r="M189" s="195" t="s">
        <v>35</v>
      </c>
      <c r="N189" s="196" t="s">
        <v>51</v>
      </c>
      <c r="O189" s="87"/>
      <c r="P189" s="197">
        <f>O189*H189</f>
        <v>0</v>
      </c>
      <c r="Q189" s="197">
        <v>0</v>
      </c>
      <c r="R189" s="197">
        <f>Q189*H189</f>
        <v>0</v>
      </c>
      <c r="S189" s="197">
        <v>0.5</v>
      </c>
      <c r="T189" s="198">
        <f>S189*H189</f>
        <v>170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199" t="s">
        <v>164</v>
      </c>
      <c r="AT189" s="199" t="s">
        <v>150</v>
      </c>
      <c r="AU189" s="199" t="s">
        <v>90</v>
      </c>
      <c r="AY189" s="19" t="s">
        <v>155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88</v>
      </c>
      <c r="BK189" s="200">
        <f>ROUND(I189*H189,2)</f>
        <v>0</v>
      </c>
      <c r="BL189" s="19" t="s">
        <v>164</v>
      </c>
      <c r="BM189" s="199" t="s">
        <v>394</v>
      </c>
    </row>
    <row r="190" s="2" customFormat="1">
      <c r="A190" s="41"/>
      <c r="B190" s="42"/>
      <c r="C190" s="43"/>
      <c r="D190" s="249" t="s">
        <v>254</v>
      </c>
      <c r="E190" s="43"/>
      <c r="F190" s="250" t="s">
        <v>395</v>
      </c>
      <c r="G190" s="43"/>
      <c r="H190" s="43"/>
      <c r="I190" s="203"/>
      <c r="J190" s="43"/>
      <c r="K190" s="43"/>
      <c r="L190" s="47"/>
      <c r="M190" s="204"/>
      <c r="N190" s="20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254</v>
      </c>
      <c r="AU190" s="19" t="s">
        <v>90</v>
      </c>
    </row>
    <row r="191" s="13" customFormat="1">
      <c r="A191" s="13"/>
      <c r="B191" s="238"/>
      <c r="C191" s="239"/>
      <c r="D191" s="201" t="s">
        <v>248</v>
      </c>
      <c r="E191" s="240" t="s">
        <v>35</v>
      </c>
      <c r="F191" s="241" t="s">
        <v>390</v>
      </c>
      <c r="G191" s="239"/>
      <c r="H191" s="242">
        <v>340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248</v>
      </c>
      <c r="AU191" s="248" t="s">
        <v>90</v>
      </c>
      <c r="AV191" s="13" t="s">
        <v>90</v>
      </c>
      <c r="AW191" s="13" t="s">
        <v>40</v>
      </c>
      <c r="AX191" s="13" t="s">
        <v>88</v>
      </c>
      <c r="AY191" s="248" t="s">
        <v>155</v>
      </c>
    </row>
    <row r="192" s="12" customFormat="1" ht="22.8" customHeight="1">
      <c r="A192" s="12"/>
      <c r="B192" s="222"/>
      <c r="C192" s="223"/>
      <c r="D192" s="224" t="s">
        <v>79</v>
      </c>
      <c r="E192" s="236" t="s">
        <v>172</v>
      </c>
      <c r="F192" s="236" t="s">
        <v>396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SUM(P193:P201)</f>
        <v>0</v>
      </c>
      <c r="Q192" s="230"/>
      <c r="R192" s="231">
        <f>SUM(R193:R201)</f>
        <v>0.41881999999999997</v>
      </c>
      <c r="S192" s="230"/>
      <c r="T192" s="232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3" t="s">
        <v>88</v>
      </c>
      <c r="AT192" s="234" t="s">
        <v>79</v>
      </c>
      <c r="AU192" s="234" t="s">
        <v>88</v>
      </c>
      <c r="AY192" s="233" t="s">
        <v>155</v>
      </c>
      <c r="BK192" s="235">
        <f>SUM(BK193:BK201)</f>
        <v>0</v>
      </c>
    </row>
    <row r="193" s="2" customFormat="1" ht="16.5" customHeight="1">
      <c r="A193" s="41"/>
      <c r="B193" s="42"/>
      <c r="C193" s="188" t="s">
        <v>397</v>
      </c>
      <c r="D193" s="188" t="s">
        <v>150</v>
      </c>
      <c r="E193" s="189" t="s">
        <v>398</v>
      </c>
      <c r="F193" s="190" t="s">
        <v>399</v>
      </c>
      <c r="G193" s="191" t="s">
        <v>246</v>
      </c>
      <c r="H193" s="192">
        <v>1</v>
      </c>
      <c r="I193" s="193"/>
      <c r="J193" s="194">
        <f>ROUND(I193*H193,2)</f>
        <v>0</v>
      </c>
      <c r="K193" s="190" t="s">
        <v>252</v>
      </c>
      <c r="L193" s="47"/>
      <c r="M193" s="195" t="s">
        <v>35</v>
      </c>
      <c r="N193" s="196" t="s">
        <v>51</v>
      </c>
      <c r="O193" s="8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199" t="s">
        <v>213</v>
      </c>
      <c r="AT193" s="199" t="s">
        <v>150</v>
      </c>
      <c r="AU193" s="199" t="s">
        <v>90</v>
      </c>
      <c r="AY193" s="19" t="s">
        <v>155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88</v>
      </c>
      <c r="BK193" s="200">
        <f>ROUND(I193*H193,2)</f>
        <v>0</v>
      </c>
      <c r="BL193" s="19" t="s">
        <v>213</v>
      </c>
      <c r="BM193" s="199" t="s">
        <v>400</v>
      </c>
    </row>
    <row r="194" s="2" customFormat="1">
      <c r="A194" s="41"/>
      <c r="B194" s="42"/>
      <c r="C194" s="43"/>
      <c r="D194" s="249" t="s">
        <v>254</v>
      </c>
      <c r="E194" s="43"/>
      <c r="F194" s="250" t="s">
        <v>401</v>
      </c>
      <c r="G194" s="43"/>
      <c r="H194" s="43"/>
      <c r="I194" s="203"/>
      <c r="J194" s="43"/>
      <c r="K194" s="43"/>
      <c r="L194" s="47"/>
      <c r="M194" s="204"/>
      <c r="N194" s="20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254</v>
      </c>
      <c r="AU194" s="19" t="s">
        <v>90</v>
      </c>
    </row>
    <row r="195" s="13" customFormat="1">
      <c r="A195" s="13"/>
      <c r="B195" s="238"/>
      <c r="C195" s="239"/>
      <c r="D195" s="201" t="s">
        <v>248</v>
      </c>
      <c r="E195" s="240" t="s">
        <v>35</v>
      </c>
      <c r="F195" s="241" t="s">
        <v>249</v>
      </c>
      <c r="G195" s="239"/>
      <c r="H195" s="242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248</v>
      </c>
      <c r="AU195" s="248" t="s">
        <v>90</v>
      </c>
      <c r="AV195" s="13" t="s">
        <v>90</v>
      </c>
      <c r="AW195" s="13" t="s">
        <v>40</v>
      </c>
      <c r="AX195" s="13" t="s">
        <v>88</v>
      </c>
      <c r="AY195" s="248" t="s">
        <v>155</v>
      </c>
    </row>
    <row r="196" s="2" customFormat="1" ht="16.5" customHeight="1">
      <c r="A196" s="41"/>
      <c r="B196" s="42"/>
      <c r="C196" s="188" t="s">
        <v>402</v>
      </c>
      <c r="D196" s="188" t="s">
        <v>150</v>
      </c>
      <c r="E196" s="189" t="s">
        <v>403</v>
      </c>
      <c r="F196" s="190" t="s">
        <v>404</v>
      </c>
      <c r="G196" s="191" t="s">
        <v>246</v>
      </c>
      <c r="H196" s="192">
        <v>2</v>
      </c>
      <c r="I196" s="193"/>
      <c r="J196" s="194">
        <f>ROUND(I196*H196,2)</f>
        <v>0</v>
      </c>
      <c r="K196" s="190" t="s">
        <v>252</v>
      </c>
      <c r="L196" s="47"/>
      <c r="M196" s="195" t="s">
        <v>35</v>
      </c>
      <c r="N196" s="196" t="s">
        <v>51</v>
      </c>
      <c r="O196" s="87"/>
      <c r="P196" s="197">
        <f>O196*H196</f>
        <v>0</v>
      </c>
      <c r="Q196" s="197">
        <v>0.10940999999999999</v>
      </c>
      <c r="R196" s="197">
        <f>Q196*H196</f>
        <v>0.21881999999999999</v>
      </c>
      <c r="S196" s="197">
        <v>0</v>
      </c>
      <c r="T196" s="19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99" t="s">
        <v>164</v>
      </c>
      <c r="AT196" s="199" t="s">
        <v>150</v>
      </c>
      <c r="AU196" s="199" t="s">
        <v>90</v>
      </c>
      <c r="AY196" s="19" t="s">
        <v>155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88</v>
      </c>
      <c r="BK196" s="200">
        <f>ROUND(I196*H196,2)</f>
        <v>0</v>
      </c>
      <c r="BL196" s="19" t="s">
        <v>164</v>
      </c>
      <c r="BM196" s="199" t="s">
        <v>405</v>
      </c>
    </row>
    <row r="197" s="2" customFormat="1">
      <c r="A197" s="41"/>
      <c r="B197" s="42"/>
      <c r="C197" s="43"/>
      <c r="D197" s="249" t="s">
        <v>254</v>
      </c>
      <c r="E197" s="43"/>
      <c r="F197" s="250" t="s">
        <v>406</v>
      </c>
      <c r="G197" s="43"/>
      <c r="H197" s="43"/>
      <c r="I197" s="203"/>
      <c r="J197" s="43"/>
      <c r="K197" s="43"/>
      <c r="L197" s="47"/>
      <c r="M197" s="204"/>
      <c r="N197" s="20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254</v>
      </c>
      <c r="AU197" s="19" t="s">
        <v>90</v>
      </c>
    </row>
    <row r="198" s="13" customFormat="1">
      <c r="A198" s="13"/>
      <c r="B198" s="238"/>
      <c r="C198" s="239"/>
      <c r="D198" s="201" t="s">
        <v>248</v>
      </c>
      <c r="E198" s="240" t="s">
        <v>35</v>
      </c>
      <c r="F198" s="241" t="s">
        <v>256</v>
      </c>
      <c r="G198" s="239"/>
      <c r="H198" s="242">
        <v>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248</v>
      </c>
      <c r="AU198" s="248" t="s">
        <v>90</v>
      </c>
      <c r="AV198" s="13" t="s">
        <v>90</v>
      </c>
      <c r="AW198" s="13" t="s">
        <v>40</v>
      </c>
      <c r="AX198" s="13" t="s">
        <v>88</v>
      </c>
      <c r="AY198" s="248" t="s">
        <v>155</v>
      </c>
    </row>
    <row r="199" s="2" customFormat="1" ht="16.5" customHeight="1">
      <c r="A199" s="41"/>
      <c r="B199" s="42"/>
      <c r="C199" s="188" t="s">
        <v>407</v>
      </c>
      <c r="D199" s="188" t="s">
        <v>150</v>
      </c>
      <c r="E199" s="189" t="s">
        <v>408</v>
      </c>
      <c r="F199" s="190" t="s">
        <v>409</v>
      </c>
      <c r="G199" s="191" t="s">
        <v>246</v>
      </c>
      <c r="H199" s="192">
        <v>5</v>
      </c>
      <c r="I199" s="193"/>
      <c r="J199" s="194">
        <f>ROUND(I199*H199,2)</f>
        <v>0</v>
      </c>
      <c r="K199" s="190" t="s">
        <v>252</v>
      </c>
      <c r="L199" s="47"/>
      <c r="M199" s="195" t="s">
        <v>35</v>
      </c>
      <c r="N199" s="196" t="s">
        <v>51</v>
      </c>
      <c r="O199" s="87"/>
      <c r="P199" s="197">
        <f>O199*H199</f>
        <v>0</v>
      </c>
      <c r="Q199" s="197">
        <v>0.040000000000000001</v>
      </c>
      <c r="R199" s="197">
        <f>Q199*H199</f>
        <v>0.20000000000000001</v>
      </c>
      <c r="S199" s="197">
        <v>0</v>
      </c>
      <c r="T199" s="19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199" t="s">
        <v>164</v>
      </c>
      <c r="AT199" s="199" t="s">
        <v>150</v>
      </c>
      <c r="AU199" s="199" t="s">
        <v>90</v>
      </c>
      <c r="AY199" s="19" t="s">
        <v>155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88</v>
      </c>
      <c r="BK199" s="200">
        <f>ROUND(I199*H199,2)</f>
        <v>0</v>
      </c>
      <c r="BL199" s="19" t="s">
        <v>164</v>
      </c>
      <c r="BM199" s="199" t="s">
        <v>410</v>
      </c>
    </row>
    <row r="200" s="2" customFormat="1">
      <c r="A200" s="41"/>
      <c r="B200" s="42"/>
      <c r="C200" s="43"/>
      <c r="D200" s="249" t="s">
        <v>254</v>
      </c>
      <c r="E200" s="43"/>
      <c r="F200" s="250" t="s">
        <v>411</v>
      </c>
      <c r="G200" s="43"/>
      <c r="H200" s="43"/>
      <c r="I200" s="203"/>
      <c r="J200" s="43"/>
      <c r="K200" s="43"/>
      <c r="L200" s="47"/>
      <c r="M200" s="204"/>
      <c r="N200" s="20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254</v>
      </c>
      <c r="AU200" s="19" t="s">
        <v>90</v>
      </c>
    </row>
    <row r="201" s="13" customFormat="1">
      <c r="A201" s="13"/>
      <c r="B201" s="238"/>
      <c r="C201" s="239"/>
      <c r="D201" s="201" t="s">
        <v>248</v>
      </c>
      <c r="E201" s="240" t="s">
        <v>35</v>
      </c>
      <c r="F201" s="241" t="s">
        <v>412</v>
      </c>
      <c r="G201" s="239"/>
      <c r="H201" s="242">
        <v>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248</v>
      </c>
      <c r="AU201" s="248" t="s">
        <v>90</v>
      </c>
      <c r="AV201" s="13" t="s">
        <v>90</v>
      </c>
      <c r="AW201" s="13" t="s">
        <v>40</v>
      </c>
      <c r="AX201" s="13" t="s">
        <v>88</v>
      </c>
      <c r="AY201" s="248" t="s">
        <v>155</v>
      </c>
    </row>
    <row r="202" s="12" customFormat="1" ht="22.8" customHeight="1">
      <c r="A202" s="12"/>
      <c r="B202" s="222"/>
      <c r="C202" s="223"/>
      <c r="D202" s="224" t="s">
        <v>79</v>
      </c>
      <c r="E202" s="236" t="s">
        <v>413</v>
      </c>
      <c r="F202" s="236" t="s">
        <v>414</v>
      </c>
      <c r="G202" s="223"/>
      <c r="H202" s="223"/>
      <c r="I202" s="226"/>
      <c r="J202" s="237">
        <f>BK202</f>
        <v>0</v>
      </c>
      <c r="K202" s="223"/>
      <c r="L202" s="228"/>
      <c r="M202" s="229"/>
      <c r="N202" s="230"/>
      <c r="O202" s="230"/>
      <c r="P202" s="231">
        <f>SUM(P203:P231)</f>
        <v>0</v>
      </c>
      <c r="Q202" s="230"/>
      <c r="R202" s="231">
        <f>SUM(R203:R231)</f>
        <v>179.71540000000002</v>
      </c>
      <c r="S202" s="230"/>
      <c r="T202" s="232">
        <f>SUM(T203:T231)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3" t="s">
        <v>88</v>
      </c>
      <c r="AT202" s="234" t="s">
        <v>79</v>
      </c>
      <c r="AU202" s="234" t="s">
        <v>88</v>
      </c>
      <c r="AY202" s="233" t="s">
        <v>155</v>
      </c>
      <c r="BK202" s="235">
        <f>SUM(BK203:BK231)</f>
        <v>0</v>
      </c>
    </row>
    <row r="203" s="2" customFormat="1" ht="24.15" customHeight="1">
      <c r="A203" s="41"/>
      <c r="B203" s="42"/>
      <c r="C203" s="188" t="s">
        <v>415</v>
      </c>
      <c r="D203" s="188" t="s">
        <v>150</v>
      </c>
      <c r="E203" s="189" t="s">
        <v>416</v>
      </c>
      <c r="F203" s="190" t="s">
        <v>417</v>
      </c>
      <c r="G203" s="191" t="s">
        <v>309</v>
      </c>
      <c r="H203" s="192">
        <v>275</v>
      </c>
      <c r="I203" s="193"/>
      <c r="J203" s="194">
        <f>ROUND(I203*H203,2)</f>
        <v>0</v>
      </c>
      <c r="K203" s="190" t="s">
        <v>252</v>
      </c>
      <c r="L203" s="47"/>
      <c r="M203" s="195" t="s">
        <v>35</v>
      </c>
      <c r="N203" s="196" t="s">
        <v>51</v>
      </c>
      <c r="O203" s="87"/>
      <c r="P203" s="197">
        <f>O203*H203</f>
        <v>0</v>
      </c>
      <c r="Q203" s="197">
        <v>0.10373</v>
      </c>
      <c r="R203" s="197">
        <f>Q203*H203</f>
        <v>28.525750000000002</v>
      </c>
      <c r="S203" s="197">
        <v>0</v>
      </c>
      <c r="T203" s="19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199" t="s">
        <v>164</v>
      </c>
      <c r="AT203" s="199" t="s">
        <v>150</v>
      </c>
      <c r="AU203" s="199" t="s">
        <v>90</v>
      </c>
      <c r="AY203" s="19" t="s">
        <v>155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88</v>
      </c>
      <c r="BK203" s="200">
        <f>ROUND(I203*H203,2)</f>
        <v>0</v>
      </c>
      <c r="BL203" s="19" t="s">
        <v>164</v>
      </c>
      <c r="BM203" s="199" t="s">
        <v>418</v>
      </c>
    </row>
    <row r="204" s="2" customFormat="1">
      <c r="A204" s="41"/>
      <c r="B204" s="42"/>
      <c r="C204" s="43"/>
      <c r="D204" s="249" t="s">
        <v>254</v>
      </c>
      <c r="E204" s="43"/>
      <c r="F204" s="250" t="s">
        <v>419</v>
      </c>
      <c r="G204" s="43"/>
      <c r="H204" s="43"/>
      <c r="I204" s="203"/>
      <c r="J204" s="43"/>
      <c r="K204" s="43"/>
      <c r="L204" s="47"/>
      <c r="M204" s="204"/>
      <c r="N204" s="20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254</v>
      </c>
      <c r="AU204" s="19" t="s">
        <v>90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420</v>
      </c>
      <c r="G205" s="239"/>
      <c r="H205" s="242">
        <v>275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88</v>
      </c>
      <c r="AY205" s="248" t="s">
        <v>155</v>
      </c>
    </row>
    <row r="206" s="2" customFormat="1" ht="16.5" customHeight="1">
      <c r="A206" s="41"/>
      <c r="B206" s="42"/>
      <c r="C206" s="188" t="s">
        <v>421</v>
      </c>
      <c r="D206" s="188" t="s">
        <v>150</v>
      </c>
      <c r="E206" s="189" t="s">
        <v>422</v>
      </c>
      <c r="F206" s="190" t="s">
        <v>423</v>
      </c>
      <c r="G206" s="191" t="s">
        <v>309</v>
      </c>
      <c r="H206" s="192">
        <v>275</v>
      </c>
      <c r="I206" s="193"/>
      <c r="J206" s="194">
        <f>ROUND(I206*H206,2)</f>
        <v>0</v>
      </c>
      <c r="K206" s="190" t="s">
        <v>252</v>
      </c>
      <c r="L206" s="47"/>
      <c r="M206" s="195" t="s">
        <v>35</v>
      </c>
      <c r="N206" s="196" t="s">
        <v>51</v>
      </c>
      <c r="O206" s="87"/>
      <c r="P206" s="197">
        <f>O206*H206</f>
        <v>0</v>
      </c>
      <c r="Q206" s="197">
        <v>0.00051000000000000004</v>
      </c>
      <c r="R206" s="197">
        <f>Q206*H206</f>
        <v>0.14025000000000001</v>
      </c>
      <c r="S206" s="197">
        <v>0</v>
      </c>
      <c r="T206" s="19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199" t="s">
        <v>164</v>
      </c>
      <c r="AT206" s="199" t="s">
        <v>150</v>
      </c>
      <c r="AU206" s="199" t="s">
        <v>90</v>
      </c>
      <c r="AY206" s="19" t="s">
        <v>155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88</v>
      </c>
      <c r="BK206" s="200">
        <f>ROUND(I206*H206,2)</f>
        <v>0</v>
      </c>
      <c r="BL206" s="19" t="s">
        <v>164</v>
      </c>
      <c r="BM206" s="199" t="s">
        <v>424</v>
      </c>
    </row>
    <row r="207" s="2" customFormat="1">
      <c r="A207" s="41"/>
      <c r="B207" s="42"/>
      <c r="C207" s="43"/>
      <c r="D207" s="249" t="s">
        <v>254</v>
      </c>
      <c r="E207" s="43"/>
      <c r="F207" s="250" t="s">
        <v>425</v>
      </c>
      <c r="G207" s="43"/>
      <c r="H207" s="43"/>
      <c r="I207" s="203"/>
      <c r="J207" s="43"/>
      <c r="K207" s="43"/>
      <c r="L207" s="47"/>
      <c r="M207" s="204"/>
      <c r="N207" s="20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254</v>
      </c>
      <c r="AU207" s="19" t="s">
        <v>90</v>
      </c>
    </row>
    <row r="208" s="13" customFormat="1">
      <c r="A208" s="13"/>
      <c r="B208" s="238"/>
      <c r="C208" s="239"/>
      <c r="D208" s="201" t="s">
        <v>248</v>
      </c>
      <c r="E208" s="240" t="s">
        <v>35</v>
      </c>
      <c r="F208" s="241" t="s">
        <v>420</v>
      </c>
      <c r="G208" s="239"/>
      <c r="H208" s="242">
        <v>275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248</v>
      </c>
      <c r="AU208" s="248" t="s">
        <v>90</v>
      </c>
      <c r="AV208" s="13" t="s">
        <v>90</v>
      </c>
      <c r="AW208" s="13" t="s">
        <v>40</v>
      </c>
      <c r="AX208" s="13" t="s">
        <v>88</v>
      </c>
      <c r="AY208" s="248" t="s">
        <v>155</v>
      </c>
    </row>
    <row r="209" s="2" customFormat="1" ht="24.15" customHeight="1">
      <c r="A209" s="41"/>
      <c r="B209" s="42"/>
      <c r="C209" s="188" t="s">
        <v>426</v>
      </c>
      <c r="D209" s="188" t="s">
        <v>150</v>
      </c>
      <c r="E209" s="189" t="s">
        <v>427</v>
      </c>
      <c r="F209" s="190" t="s">
        <v>428</v>
      </c>
      <c r="G209" s="191" t="s">
        <v>309</v>
      </c>
      <c r="H209" s="192">
        <v>275</v>
      </c>
      <c r="I209" s="193"/>
      <c r="J209" s="194">
        <f>ROUND(I209*H209,2)</f>
        <v>0</v>
      </c>
      <c r="K209" s="190" t="s">
        <v>252</v>
      </c>
      <c r="L209" s="47"/>
      <c r="M209" s="195" t="s">
        <v>35</v>
      </c>
      <c r="N209" s="196" t="s">
        <v>51</v>
      </c>
      <c r="O209" s="87"/>
      <c r="P209" s="197">
        <f>O209*H209</f>
        <v>0</v>
      </c>
      <c r="Q209" s="197">
        <v>0.18462999999999999</v>
      </c>
      <c r="R209" s="197">
        <f>Q209*H209</f>
        <v>50.773249999999997</v>
      </c>
      <c r="S209" s="197">
        <v>0</v>
      </c>
      <c r="T209" s="19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99" t="s">
        <v>164</v>
      </c>
      <c r="AT209" s="199" t="s">
        <v>150</v>
      </c>
      <c r="AU209" s="199" t="s">
        <v>90</v>
      </c>
      <c r="AY209" s="19" t="s">
        <v>155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88</v>
      </c>
      <c r="BK209" s="200">
        <f>ROUND(I209*H209,2)</f>
        <v>0</v>
      </c>
      <c r="BL209" s="19" t="s">
        <v>164</v>
      </c>
      <c r="BM209" s="199" t="s">
        <v>429</v>
      </c>
    </row>
    <row r="210" s="2" customFormat="1">
      <c r="A210" s="41"/>
      <c r="B210" s="42"/>
      <c r="C210" s="43"/>
      <c r="D210" s="249" t="s">
        <v>254</v>
      </c>
      <c r="E210" s="43"/>
      <c r="F210" s="250" t="s">
        <v>430</v>
      </c>
      <c r="G210" s="43"/>
      <c r="H210" s="43"/>
      <c r="I210" s="203"/>
      <c r="J210" s="43"/>
      <c r="K210" s="43"/>
      <c r="L210" s="47"/>
      <c r="M210" s="204"/>
      <c r="N210" s="20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254</v>
      </c>
      <c r="AU210" s="19" t="s">
        <v>90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420</v>
      </c>
      <c r="G211" s="239"/>
      <c r="H211" s="242">
        <v>275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88</v>
      </c>
      <c r="AY211" s="248" t="s">
        <v>155</v>
      </c>
    </row>
    <row r="212" s="2" customFormat="1" ht="16.5" customHeight="1">
      <c r="A212" s="41"/>
      <c r="B212" s="42"/>
      <c r="C212" s="188" t="s">
        <v>431</v>
      </c>
      <c r="D212" s="188" t="s">
        <v>150</v>
      </c>
      <c r="E212" s="189" t="s">
        <v>432</v>
      </c>
      <c r="F212" s="190" t="s">
        <v>433</v>
      </c>
      <c r="G212" s="191" t="s">
        <v>309</v>
      </c>
      <c r="H212" s="192">
        <v>275</v>
      </c>
      <c r="I212" s="193"/>
      <c r="J212" s="194">
        <f>ROUND(I212*H212,2)</f>
        <v>0</v>
      </c>
      <c r="K212" s="190" t="s">
        <v>252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0.0060099999999999997</v>
      </c>
      <c r="R212" s="197">
        <f>Q212*H212</f>
        <v>1.6527499999999999</v>
      </c>
      <c r="S212" s="197">
        <v>0</v>
      </c>
      <c r="T212" s="19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434</v>
      </c>
    </row>
    <row r="213" s="2" customFormat="1">
      <c r="A213" s="41"/>
      <c r="B213" s="42"/>
      <c r="C213" s="43"/>
      <c r="D213" s="249" t="s">
        <v>254</v>
      </c>
      <c r="E213" s="43"/>
      <c r="F213" s="250" t="s">
        <v>435</v>
      </c>
      <c r="G213" s="43"/>
      <c r="H213" s="43"/>
      <c r="I213" s="203"/>
      <c r="J213" s="43"/>
      <c r="K213" s="43"/>
      <c r="L213" s="47"/>
      <c r="M213" s="204"/>
      <c r="N213" s="20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254</v>
      </c>
      <c r="AU213" s="19" t="s">
        <v>90</v>
      </c>
    </row>
    <row r="214" s="13" customFormat="1">
      <c r="A214" s="13"/>
      <c r="B214" s="238"/>
      <c r="C214" s="239"/>
      <c r="D214" s="201" t="s">
        <v>248</v>
      </c>
      <c r="E214" s="240" t="s">
        <v>35</v>
      </c>
      <c r="F214" s="241" t="s">
        <v>420</v>
      </c>
      <c r="G214" s="239"/>
      <c r="H214" s="242">
        <v>275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248</v>
      </c>
      <c r="AU214" s="248" t="s">
        <v>90</v>
      </c>
      <c r="AV214" s="13" t="s">
        <v>90</v>
      </c>
      <c r="AW214" s="13" t="s">
        <v>40</v>
      </c>
      <c r="AX214" s="13" t="s">
        <v>88</v>
      </c>
      <c r="AY214" s="248" t="s">
        <v>155</v>
      </c>
    </row>
    <row r="215" s="2" customFormat="1" ht="24.15" customHeight="1">
      <c r="A215" s="41"/>
      <c r="B215" s="42"/>
      <c r="C215" s="188" t="s">
        <v>436</v>
      </c>
      <c r="D215" s="188" t="s">
        <v>150</v>
      </c>
      <c r="E215" s="189" t="s">
        <v>437</v>
      </c>
      <c r="F215" s="190" t="s">
        <v>438</v>
      </c>
      <c r="G215" s="191" t="s">
        <v>309</v>
      </c>
      <c r="H215" s="192">
        <v>275</v>
      </c>
      <c r="I215" s="193"/>
      <c r="J215" s="194">
        <f>ROUND(I215*H215,2)</f>
        <v>0</v>
      </c>
      <c r="K215" s="190" t="s">
        <v>252</v>
      </c>
      <c r="L215" s="47"/>
      <c r="M215" s="195" t="s">
        <v>35</v>
      </c>
      <c r="N215" s="196" t="s">
        <v>51</v>
      </c>
      <c r="O215" s="87"/>
      <c r="P215" s="197">
        <f>O215*H215</f>
        <v>0</v>
      </c>
      <c r="Q215" s="197">
        <v>0.33206000000000002</v>
      </c>
      <c r="R215" s="197">
        <f>Q215*H215</f>
        <v>91.316500000000005</v>
      </c>
      <c r="S215" s="197">
        <v>0</v>
      </c>
      <c r="T215" s="19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99" t="s">
        <v>164</v>
      </c>
      <c r="AT215" s="199" t="s">
        <v>150</v>
      </c>
      <c r="AU215" s="199" t="s">
        <v>90</v>
      </c>
      <c r="AY215" s="19" t="s">
        <v>155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88</v>
      </c>
      <c r="BK215" s="200">
        <f>ROUND(I215*H215,2)</f>
        <v>0</v>
      </c>
      <c r="BL215" s="19" t="s">
        <v>164</v>
      </c>
      <c r="BM215" s="199" t="s">
        <v>439</v>
      </c>
    </row>
    <row r="216" s="2" customFormat="1">
      <c r="A216" s="41"/>
      <c r="B216" s="42"/>
      <c r="C216" s="43"/>
      <c r="D216" s="249" t="s">
        <v>254</v>
      </c>
      <c r="E216" s="43"/>
      <c r="F216" s="250" t="s">
        <v>440</v>
      </c>
      <c r="G216" s="43"/>
      <c r="H216" s="43"/>
      <c r="I216" s="203"/>
      <c r="J216" s="43"/>
      <c r="K216" s="43"/>
      <c r="L216" s="47"/>
      <c r="M216" s="204"/>
      <c r="N216" s="20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254</v>
      </c>
      <c r="AU216" s="19" t="s">
        <v>90</v>
      </c>
    </row>
    <row r="217" s="13" customFormat="1">
      <c r="A217" s="13"/>
      <c r="B217" s="238"/>
      <c r="C217" s="239"/>
      <c r="D217" s="201" t="s">
        <v>248</v>
      </c>
      <c r="E217" s="240" t="s">
        <v>35</v>
      </c>
      <c r="F217" s="241" t="s">
        <v>420</v>
      </c>
      <c r="G217" s="239"/>
      <c r="H217" s="242">
        <v>275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248</v>
      </c>
      <c r="AU217" s="248" t="s">
        <v>90</v>
      </c>
      <c r="AV217" s="13" t="s">
        <v>90</v>
      </c>
      <c r="AW217" s="13" t="s">
        <v>40</v>
      </c>
      <c r="AX217" s="13" t="s">
        <v>88</v>
      </c>
      <c r="AY217" s="248" t="s">
        <v>155</v>
      </c>
    </row>
    <row r="218" s="2" customFormat="1" ht="21.75" customHeight="1">
      <c r="A218" s="41"/>
      <c r="B218" s="42"/>
      <c r="C218" s="188" t="s">
        <v>441</v>
      </c>
      <c r="D218" s="188" t="s">
        <v>150</v>
      </c>
      <c r="E218" s="189" t="s">
        <v>442</v>
      </c>
      <c r="F218" s="190" t="s">
        <v>443</v>
      </c>
      <c r="G218" s="191" t="s">
        <v>309</v>
      </c>
      <c r="H218" s="192">
        <v>275</v>
      </c>
      <c r="I218" s="193"/>
      <c r="J218" s="194">
        <f>ROUND(I218*H218,2)</f>
        <v>0</v>
      </c>
      <c r="K218" s="190" t="s">
        <v>252</v>
      </c>
      <c r="L218" s="47"/>
      <c r="M218" s="195" t="s">
        <v>35</v>
      </c>
      <c r="N218" s="196" t="s">
        <v>51</v>
      </c>
      <c r="O218" s="87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99" t="s">
        <v>164</v>
      </c>
      <c r="AT218" s="199" t="s">
        <v>150</v>
      </c>
      <c r="AU218" s="199" t="s">
        <v>90</v>
      </c>
      <c r="AY218" s="19" t="s">
        <v>155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88</v>
      </c>
      <c r="BK218" s="200">
        <f>ROUND(I218*H218,2)</f>
        <v>0</v>
      </c>
      <c r="BL218" s="19" t="s">
        <v>164</v>
      </c>
      <c r="BM218" s="199" t="s">
        <v>444</v>
      </c>
    </row>
    <row r="219" s="2" customFormat="1">
      <c r="A219" s="41"/>
      <c r="B219" s="42"/>
      <c r="C219" s="43"/>
      <c r="D219" s="249" t="s">
        <v>254</v>
      </c>
      <c r="E219" s="43"/>
      <c r="F219" s="250" t="s">
        <v>445</v>
      </c>
      <c r="G219" s="43"/>
      <c r="H219" s="43"/>
      <c r="I219" s="203"/>
      <c r="J219" s="43"/>
      <c r="K219" s="43"/>
      <c r="L219" s="47"/>
      <c r="M219" s="204"/>
      <c r="N219" s="20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254</v>
      </c>
      <c r="AU219" s="19" t="s">
        <v>90</v>
      </c>
    </row>
    <row r="220" s="13" customFormat="1">
      <c r="A220" s="13"/>
      <c r="B220" s="238"/>
      <c r="C220" s="239"/>
      <c r="D220" s="201" t="s">
        <v>248</v>
      </c>
      <c r="E220" s="240" t="s">
        <v>35</v>
      </c>
      <c r="F220" s="241" t="s">
        <v>420</v>
      </c>
      <c r="G220" s="239"/>
      <c r="H220" s="242">
        <v>275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248</v>
      </c>
      <c r="AU220" s="248" t="s">
        <v>90</v>
      </c>
      <c r="AV220" s="13" t="s">
        <v>90</v>
      </c>
      <c r="AW220" s="13" t="s">
        <v>40</v>
      </c>
      <c r="AX220" s="13" t="s">
        <v>88</v>
      </c>
      <c r="AY220" s="248" t="s">
        <v>155</v>
      </c>
    </row>
    <row r="221" s="2" customFormat="1" ht="21.75" customHeight="1">
      <c r="A221" s="41"/>
      <c r="B221" s="42"/>
      <c r="C221" s="188" t="s">
        <v>446</v>
      </c>
      <c r="D221" s="188" t="s">
        <v>150</v>
      </c>
      <c r="E221" s="189" t="s">
        <v>447</v>
      </c>
      <c r="F221" s="190" t="s">
        <v>448</v>
      </c>
      <c r="G221" s="191" t="s">
        <v>309</v>
      </c>
      <c r="H221" s="192">
        <v>275</v>
      </c>
      <c r="I221" s="193"/>
      <c r="J221" s="194">
        <f>ROUND(I221*H221,2)</f>
        <v>0</v>
      </c>
      <c r="K221" s="190" t="s">
        <v>252</v>
      </c>
      <c r="L221" s="47"/>
      <c r="M221" s="195" t="s">
        <v>35</v>
      </c>
      <c r="N221" s="196" t="s">
        <v>51</v>
      </c>
      <c r="O221" s="87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199" t="s">
        <v>164</v>
      </c>
      <c r="AT221" s="199" t="s">
        <v>150</v>
      </c>
      <c r="AU221" s="199" t="s">
        <v>90</v>
      </c>
      <c r="AY221" s="19" t="s">
        <v>155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88</v>
      </c>
      <c r="BK221" s="200">
        <f>ROUND(I221*H221,2)</f>
        <v>0</v>
      </c>
      <c r="BL221" s="19" t="s">
        <v>164</v>
      </c>
      <c r="BM221" s="199" t="s">
        <v>449</v>
      </c>
    </row>
    <row r="222" s="2" customFormat="1">
      <c r="A222" s="41"/>
      <c r="B222" s="42"/>
      <c r="C222" s="43"/>
      <c r="D222" s="249" t="s">
        <v>254</v>
      </c>
      <c r="E222" s="43"/>
      <c r="F222" s="250" t="s">
        <v>450</v>
      </c>
      <c r="G222" s="43"/>
      <c r="H222" s="43"/>
      <c r="I222" s="203"/>
      <c r="J222" s="43"/>
      <c r="K222" s="43"/>
      <c r="L222" s="47"/>
      <c r="M222" s="204"/>
      <c r="N222" s="20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254</v>
      </c>
      <c r="AU222" s="19" t="s">
        <v>90</v>
      </c>
    </row>
    <row r="223" s="13" customFormat="1">
      <c r="A223" s="13"/>
      <c r="B223" s="238"/>
      <c r="C223" s="239"/>
      <c r="D223" s="201" t="s">
        <v>248</v>
      </c>
      <c r="E223" s="240" t="s">
        <v>35</v>
      </c>
      <c r="F223" s="241" t="s">
        <v>420</v>
      </c>
      <c r="G223" s="239"/>
      <c r="H223" s="242">
        <v>275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248</v>
      </c>
      <c r="AU223" s="248" t="s">
        <v>90</v>
      </c>
      <c r="AV223" s="13" t="s">
        <v>90</v>
      </c>
      <c r="AW223" s="13" t="s">
        <v>40</v>
      </c>
      <c r="AX223" s="13" t="s">
        <v>88</v>
      </c>
      <c r="AY223" s="248" t="s">
        <v>155</v>
      </c>
    </row>
    <row r="224" s="2" customFormat="1" ht="24.15" customHeight="1">
      <c r="A224" s="41"/>
      <c r="B224" s="42"/>
      <c r="C224" s="188" t="s">
        <v>451</v>
      </c>
      <c r="D224" s="188" t="s">
        <v>150</v>
      </c>
      <c r="E224" s="189" t="s">
        <v>452</v>
      </c>
      <c r="F224" s="190" t="s">
        <v>453</v>
      </c>
      <c r="G224" s="191" t="s">
        <v>275</v>
      </c>
      <c r="H224" s="192">
        <v>25</v>
      </c>
      <c r="I224" s="193"/>
      <c r="J224" s="194">
        <f>ROUND(I224*H224,2)</f>
        <v>0</v>
      </c>
      <c r="K224" s="190" t="s">
        <v>252</v>
      </c>
      <c r="L224" s="47"/>
      <c r="M224" s="195" t="s">
        <v>35</v>
      </c>
      <c r="N224" s="196" t="s">
        <v>51</v>
      </c>
      <c r="O224" s="87"/>
      <c r="P224" s="197">
        <f>O224*H224</f>
        <v>0</v>
      </c>
      <c r="Q224" s="197">
        <v>0.15540000000000001</v>
      </c>
      <c r="R224" s="197">
        <f>Q224*H224</f>
        <v>3.8850000000000002</v>
      </c>
      <c r="S224" s="197">
        <v>0</v>
      </c>
      <c r="T224" s="19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199" t="s">
        <v>164</v>
      </c>
      <c r="AT224" s="199" t="s">
        <v>150</v>
      </c>
      <c r="AU224" s="199" t="s">
        <v>90</v>
      </c>
      <c r="AY224" s="19" t="s">
        <v>155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88</v>
      </c>
      <c r="BK224" s="200">
        <f>ROUND(I224*H224,2)</f>
        <v>0</v>
      </c>
      <c r="BL224" s="19" t="s">
        <v>164</v>
      </c>
      <c r="BM224" s="199" t="s">
        <v>454</v>
      </c>
    </row>
    <row r="225" s="2" customFormat="1">
      <c r="A225" s="41"/>
      <c r="B225" s="42"/>
      <c r="C225" s="43"/>
      <c r="D225" s="249" t="s">
        <v>254</v>
      </c>
      <c r="E225" s="43"/>
      <c r="F225" s="250" t="s">
        <v>455</v>
      </c>
      <c r="G225" s="43"/>
      <c r="H225" s="43"/>
      <c r="I225" s="203"/>
      <c r="J225" s="43"/>
      <c r="K225" s="43"/>
      <c r="L225" s="47"/>
      <c r="M225" s="204"/>
      <c r="N225" s="20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254</v>
      </c>
      <c r="AU225" s="19" t="s">
        <v>90</v>
      </c>
    </row>
    <row r="226" s="13" customFormat="1">
      <c r="A226" s="13"/>
      <c r="B226" s="238"/>
      <c r="C226" s="239"/>
      <c r="D226" s="201" t="s">
        <v>248</v>
      </c>
      <c r="E226" s="240" t="s">
        <v>35</v>
      </c>
      <c r="F226" s="241" t="s">
        <v>456</v>
      </c>
      <c r="G226" s="239"/>
      <c r="H226" s="242">
        <v>25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248</v>
      </c>
      <c r="AU226" s="248" t="s">
        <v>90</v>
      </c>
      <c r="AV226" s="13" t="s">
        <v>90</v>
      </c>
      <c r="AW226" s="13" t="s">
        <v>40</v>
      </c>
      <c r="AX226" s="13" t="s">
        <v>88</v>
      </c>
      <c r="AY226" s="248" t="s">
        <v>155</v>
      </c>
    </row>
    <row r="227" s="2" customFormat="1" ht="24.15" customHeight="1">
      <c r="A227" s="41"/>
      <c r="B227" s="42"/>
      <c r="C227" s="188" t="s">
        <v>457</v>
      </c>
      <c r="D227" s="188" t="s">
        <v>150</v>
      </c>
      <c r="E227" s="189" t="s">
        <v>458</v>
      </c>
      <c r="F227" s="190" t="s">
        <v>459</v>
      </c>
      <c r="G227" s="191" t="s">
        <v>275</v>
      </c>
      <c r="H227" s="192">
        <v>10</v>
      </c>
      <c r="I227" s="193"/>
      <c r="J227" s="194">
        <f>ROUND(I227*H227,2)</f>
        <v>0</v>
      </c>
      <c r="K227" s="190" t="s">
        <v>252</v>
      </c>
      <c r="L227" s="47"/>
      <c r="M227" s="195" t="s">
        <v>35</v>
      </c>
      <c r="N227" s="196" t="s">
        <v>51</v>
      </c>
      <c r="O227" s="87"/>
      <c r="P227" s="197">
        <f>O227*H227</f>
        <v>0</v>
      </c>
      <c r="Q227" s="197">
        <v>0.20219000000000001</v>
      </c>
      <c r="R227" s="197">
        <f>Q227*H227</f>
        <v>2.0219</v>
      </c>
      <c r="S227" s="197">
        <v>0</v>
      </c>
      <c r="T227" s="19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199" t="s">
        <v>164</v>
      </c>
      <c r="AT227" s="199" t="s">
        <v>150</v>
      </c>
      <c r="AU227" s="199" t="s">
        <v>90</v>
      </c>
      <c r="AY227" s="19" t="s">
        <v>155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88</v>
      </c>
      <c r="BK227" s="200">
        <f>ROUND(I227*H227,2)</f>
        <v>0</v>
      </c>
      <c r="BL227" s="19" t="s">
        <v>164</v>
      </c>
      <c r="BM227" s="199" t="s">
        <v>460</v>
      </c>
    </row>
    <row r="228" s="2" customFormat="1">
      <c r="A228" s="41"/>
      <c r="B228" s="42"/>
      <c r="C228" s="43"/>
      <c r="D228" s="249" t="s">
        <v>254</v>
      </c>
      <c r="E228" s="43"/>
      <c r="F228" s="250" t="s">
        <v>461</v>
      </c>
      <c r="G228" s="43"/>
      <c r="H228" s="43"/>
      <c r="I228" s="203"/>
      <c r="J228" s="43"/>
      <c r="K228" s="43"/>
      <c r="L228" s="47"/>
      <c r="M228" s="204"/>
      <c r="N228" s="20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254</v>
      </c>
      <c r="AU228" s="19" t="s">
        <v>90</v>
      </c>
    </row>
    <row r="229" s="13" customFormat="1">
      <c r="A229" s="13"/>
      <c r="B229" s="238"/>
      <c r="C229" s="239"/>
      <c r="D229" s="201" t="s">
        <v>248</v>
      </c>
      <c r="E229" s="240" t="s">
        <v>35</v>
      </c>
      <c r="F229" s="241" t="s">
        <v>462</v>
      </c>
      <c r="G229" s="239"/>
      <c r="H229" s="242">
        <v>10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248</v>
      </c>
      <c r="AU229" s="248" t="s">
        <v>90</v>
      </c>
      <c r="AV229" s="13" t="s">
        <v>90</v>
      </c>
      <c r="AW229" s="13" t="s">
        <v>40</v>
      </c>
      <c r="AX229" s="13" t="s">
        <v>88</v>
      </c>
      <c r="AY229" s="248" t="s">
        <v>155</v>
      </c>
    </row>
    <row r="230" s="2" customFormat="1" ht="16.5" customHeight="1">
      <c r="A230" s="41"/>
      <c r="B230" s="42"/>
      <c r="C230" s="262" t="s">
        <v>463</v>
      </c>
      <c r="D230" s="262" t="s">
        <v>464</v>
      </c>
      <c r="E230" s="263" t="s">
        <v>465</v>
      </c>
      <c r="F230" s="264" t="s">
        <v>466</v>
      </c>
      <c r="G230" s="265" t="s">
        <v>275</v>
      </c>
      <c r="H230" s="266">
        <v>35</v>
      </c>
      <c r="I230" s="267"/>
      <c r="J230" s="268">
        <f>ROUND(I230*H230,2)</f>
        <v>0</v>
      </c>
      <c r="K230" s="264" t="s">
        <v>252</v>
      </c>
      <c r="L230" s="269"/>
      <c r="M230" s="270" t="s">
        <v>35</v>
      </c>
      <c r="N230" s="271" t="s">
        <v>51</v>
      </c>
      <c r="O230" s="87"/>
      <c r="P230" s="197">
        <f>O230*H230</f>
        <v>0</v>
      </c>
      <c r="Q230" s="197">
        <v>0.040000000000000001</v>
      </c>
      <c r="R230" s="197">
        <f>Q230*H230</f>
        <v>1.4000000000000001</v>
      </c>
      <c r="S230" s="197">
        <v>0</v>
      </c>
      <c r="T230" s="19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199" t="s">
        <v>180</v>
      </c>
      <c r="AT230" s="199" t="s">
        <v>464</v>
      </c>
      <c r="AU230" s="199" t="s">
        <v>90</v>
      </c>
      <c r="AY230" s="19" t="s">
        <v>155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88</v>
      </c>
      <c r="BK230" s="200">
        <f>ROUND(I230*H230,2)</f>
        <v>0</v>
      </c>
      <c r="BL230" s="19" t="s">
        <v>164</v>
      </c>
      <c r="BM230" s="199" t="s">
        <v>467</v>
      </c>
    </row>
    <row r="231" s="13" customFormat="1">
      <c r="A231" s="13"/>
      <c r="B231" s="238"/>
      <c r="C231" s="239"/>
      <c r="D231" s="201" t="s">
        <v>248</v>
      </c>
      <c r="E231" s="240" t="s">
        <v>35</v>
      </c>
      <c r="F231" s="241" t="s">
        <v>468</v>
      </c>
      <c r="G231" s="239"/>
      <c r="H231" s="242">
        <v>35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248</v>
      </c>
      <c r="AU231" s="248" t="s">
        <v>90</v>
      </c>
      <c r="AV231" s="13" t="s">
        <v>90</v>
      </c>
      <c r="AW231" s="13" t="s">
        <v>40</v>
      </c>
      <c r="AX231" s="13" t="s">
        <v>88</v>
      </c>
      <c r="AY231" s="248" t="s">
        <v>155</v>
      </c>
    </row>
    <row r="232" s="12" customFormat="1" ht="22.8" customHeight="1">
      <c r="A232" s="12"/>
      <c r="B232" s="222"/>
      <c r="C232" s="223"/>
      <c r="D232" s="224" t="s">
        <v>79</v>
      </c>
      <c r="E232" s="236" t="s">
        <v>469</v>
      </c>
      <c r="F232" s="236" t="s">
        <v>470</v>
      </c>
      <c r="G232" s="223"/>
      <c r="H232" s="223"/>
      <c r="I232" s="226"/>
      <c r="J232" s="237">
        <f>BK232</f>
        <v>0</v>
      </c>
      <c r="K232" s="223"/>
      <c r="L232" s="228"/>
      <c r="M232" s="229"/>
      <c r="N232" s="230"/>
      <c r="O232" s="230"/>
      <c r="P232" s="231">
        <f>SUM(P233:P264)</f>
        <v>0</v>
      </c>
      <c r="Q232" s="230"/>
      <c r="R232" s="231">
        <f>SUM(R233:R264)</f>
        <v>286.11185</v>
      </c>
      <c r="S232" s="230"/>
      <c r="T232" s="232">
        <f>SUM(T233:T264)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3" t="s">
        <v>88</v>
      </c>
      <c r="AT232" s="234" t="s">
        <v>79</v>
      </c>
      <c r="AU232" s="234" t="s">
        <v>88</v>
      </c>
      <c r="AY232" s="233" t="s">
        <v>155</v>
      </c>
      <c r="BK232" s="235">
        <f>SUM(BK233:BK264)</f>
        <v>0</v>
      </c>
    </row>
    <row r="233" s="2" customFormat="1" ht="37.8" customHeight="1">
      <c r="A233" s="41"/>
      <c r="B233" s="42"/>
      <c r="C233" s="188" t="s">
        <v>471</v>
      </c>
      <c r="D233" s="188" t="s">
        <v>150</v>
      </c>
      <c r="E233" s="189" t="s">
        <v>472</v>
      </c>
      <c r="F233" s="190" t="s">
        <v>473</v>
      </c>
      <c r="G233" s="191" t="s">
        <v>309</v>
      </c>
      <c r="H233" s="192">
        <v>405</v>
      </c>
      <c r="I233" s="193"/>
      <c r="J233" s="194">
        <f>ROUND(I233*H233,2)</f>
        <v>0</v>
      </c>
      <c r="K233" s="190" t="s">
        <v>252</v>
      </c>
      <c r="L233" s="47"/>
      <c r="M233" s="195" t="s">
        <v>35</v>
      </c>
      <c r="N233" s="196" t="s">
        <v>51</v>
      </c>
      <c r="O233" s="87"/>
      <c r="P233" s="197">
        <f>O233*H233</f>
        <v>0</v>
      </c>
      <c r="Q233" s="197">
        <v>0.11303000000000001</v>
      </c>
      <c r="R233" s="197">
        <f>Q233*H233</f>
        <v>45.777149999999999</v>
      </c>
      <c r="S233" s="197">
        <v>0</v>
      </c>
      <c r="T233" s="19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199" t="s">
        <v>164</v>
      </c>
      <c r="AT233" s="199" t="s">
        <v>150</v>
      </c>
      <c r="AU233" s="199" t="s">
        <v>90</v>
      </c>
      <c r="AY233" s="19" t="s">
        <v>155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88</v>
      </c>
      <c r="BK233" s="200">
        <f>ROUND(I233*H233,2)</f>
        <v>0</v>
      </c>
      <c r="BL233" s="19" t="s">
        <v>164</v>
      </c>
      <c r="BM233" s="199" t="s">
        <v>474</v>
      </c>
    </row>
    <row r="234" s="2" customFormat="1">
      <c r="A234" s="41"/>
      <c r="B234" s="42"/>
      <c r="C234" s="43"/>
      <c r="D234" s="249" t="s">
        <v>254</v>
      </c>
      <c r="E234" s="43"/>
      <c r="F234" s="250" t="s">
        <v>475</v>
      </c>
      <c r="G234" s="43"/>
      <c r="H234" s="43"/>
      <c r="I234" s="203"/>
      <c r="J234" s="43"/>
      <c r="K234" s="43"/>
      <c r="L234" s="47"/>
      <c r="M234" s="204"/>
      <c r="N234" s="20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254</v>
      </c>
      <c r="AU234" s="19" t="s">
        <v>90</v>
      </c>
    </row>
    <row r="235" s="13" customFormat="1">
      <c r="A235" s="13"/>
      <c r="B235" s="238"/>
      <c r="C235" s="239"/>
      <c r="D235" s="201" t="s">
        <v>248</v>
      </c>
      <c r="E235" s="240" t="s">
        <v>35</v>
      </c>
      <c r="F235" s="241" t="s">
        <v>476</v>
      </c>
      <c r="G235" s="239"/>
      <c r="H235" s="242">
        <v>145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248</v>
      </c>
      <c r="AU235" s="248" t="s">
        <v>90</v>
      </c>
      <c r="AV235" s="13" t="s">
        <v>90</v>
      </c>
      <c r="AW235" s="13" t="s">
        <v>40</v>
      </c>
      <c r="AX235" s="13" t="s">
        <v>80</v>
      </c>
      <c r="AY235" s="248" t="s">
        <v>155</v>
      </c>
    </row>
    <row r="236" s="13" customFormat="1">
      <c r="A236" s="13"/>
      <c r="B236" s="238"/>
      <c r="C236" s="239"/>
      <c r="D236" s="201" t="s">
        <v>248</v>
      </c>
      <c r="E236" s="240" t="s">
        <v>35</v>
      </c>
      <c r="F236" s="241" t="s">
        <v>477</v>
      </c>
      <c r="G236" s="239"/>
      <c r="H236" s="242">
        <v>260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248</v>
      </c>
      <c r="AU236" s="248" t="s">
        <v>90</v>
      </c>
      <c r="AV236" s="13" t="s">
        <v>90</v>
      </c>
      <c r="AW236" s="13" t="s">
        <v>40</v>
      </c>
      <c r="AX236" s="13" t="s">
        <v>80</v>
      </c>
      <c r="AY236" s="248" t="s">
        <v>155</v>
      </c>
    </row>
    <row r="237" s="14" customFormat="1">
      <c r="A237" s="14"/>
      <c r="B237" s="251"/>
      <c r="C237" s="252"/>
      <c r="D237" s="201" t="s">
        <v>248</v>
      </c>
      <c r="E237" s="253" t="s">
        <v>35</v>
      </c>
      <c r="F237" s="254" t="s">
        <v>268</v>
      </c>
      <c r="G237" s="252"/>
      <c r="H237" s="255">
        <v>405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248</v>
      </c>
      <c r="AU237" s="261" t="s">
        <v>90</v>
      </c>
      <c r="AV237" s="14" t="s">
        <v>164</v>
      </c>
      <c r="AW237" s="14" t="s">
        <v>40</v>
      </c>
      <c r="AX237" s="14" t="s">
        <v>88</v>
      </c>
      <c r="AY237" s="261" t="s">
        <v>155</v>
      </c>
    </row>
    <row r="238" s="2" customFormat="1" ht="16.5" customHeight="1">
      <c r="A238" s="41"/>
      <c r="B238" s="42"/>
      <c r="C238" s="262" t="s">
        <v>478</v>
      </c>
      <c r="D238" s="262" t="s">
        <v>464</v>
      </c>
      <c r="E238" s="263" t="s">
        <v>479</v>
      </c>
      <c r="F238" s="264" t="s">
        <v>480</v>
      </c>
      <c r="G238" s="265" t="s">
        <v>309</v>
      </c>
      <c r="H238" s="266">
        <v>318</v>
      </c>
      <c r="I238" s="267"/>
      <c r="J238" s="268">
        <f>ROUND(I238*H238,2)</f>
        <v>0</v>
      </c>
      <c r="K238" s="264" t="s">
        <v>252</v>
      </c>
      <c r="L238" s="269"/>
      <c r="M238" s="270" t="s">
        <v>35</v>
      </c>
      <c r="N238" s="271" t="s">
        <v>51</v>
      </c>
      <c r="O238" s="87"/>
      <c r="P238" s="197">
        <f>O238*H238</f>
        <v>0</v>
      </c>
      <c r="Q238" s="197">
        <v>0.191</v>
      </c>
      <c r="R238" s="197">
        <f>Q238*H238</f>
        <v>60.738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180</v>
      </c>
      <c r="AT238" s="199" t="s">
        <v>464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164</v>
      </c>
      <c r="BM238" s="199" t="s">
        <v>481</v>
      </c>
    </row>
    <row r="239" s="2" customFormat="1">
      <c r="A239" s="41"/>
      <c r="B239" s="42"/>
      <c r="C239" s="43"/>
      <c r="D239" s="201" t="s">
        <v>192</v>
      </c>
      <c r="E239" s="43"/>
      <c r="F239" s="202" t="s">
        <v>482</v>
      </c>
      <c r="G239" s="43"/>
      <c r="H239" s="43"/>
      <c r="I239" s="203"/>
      <c r="J239" s="43"/>
      <c r="K239" s="43"/>
      <c r="L239" s="47"/>
      <c r="M239" s="204"/>
      <c r="N239" s="20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192</v>
      </c>
      <c r="AU239" s="19" t="s">
        <v>90</v>
      </c>
    </row>
    <row r="240" s="13" customFormat="1">
      <c r="A240" s="13"/>
      <c r="B240" s="238"/>
      <c r="C240" s="239"/>
      <c r="D240" s="201" t="s">
        <v>248</v>
      </c>
      <c r="E240" s="240" t="s">
        <v>35</v>
      </c>
      <c r="F240" s="241" t="s">
        <v>476</v>
      </c>
      <c r="G240" s="239"/>
      <c r="H240" s="242">
        <v>145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248</v>
      </c>
      <c r="AU240" s="248" t="s">
        <v>90</v>
      </c>
      <c r="AV240" s="13" t="s">
        <v>90</v>
      </c>
      <c r="AW240" s="13" t="s">
        <v>40</v>
      </c>
      <c r="AX240" s="13" t="s">
        <v>80</v>
      </c>
      <c r="AY240" s="248" t="s">
        <v>155</v>
      </c>
    </row>
    <row r="241" s="15" customFormat="1">
      <c r="A241" s="15"/>
      <c r="B241" s="272"/>
      <c r="C241" s="273"/>
      <c r="D241" s="201" t="s">
        <v>248</v>
      </c>
      <c r="E241" s="274" t="s">
        <v>35</v>
      </c>
      <c r="F241" s="275" t="s">
        <v>483</v>
      </c>
      <c r="G241" s="273"/>
      <c r="H241" s="276">
        <v>145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248</v>
      </c>
      <c r="AU241" s="282" t="s">
        <v>90</v>
      </c>
      <c r="AV241" s="15" t="s">
        <v>160</v>
      </c>
      <c r="AW241" s="15" t="s">
        <v>40</v>
      </c>
      <c r="AX241" s="15" t="s">
        <v>80</v>
      </c>
      <c r="AY241" s="282" t="s">
        <v>155</v>
      </c>
    </row>
    <row r="242" s="13" customFormat="1">
      <c r="A242" s="13"/>
      <c r="B242" s="238"/>
      <c r="C242" s="239"/>
      <c r="D242" s="201" t="s">
        <v>248</v>
      </c>
      <c r="E242" s="240" t="s">
        <v>35</v>
      </c>
      <c r="F242" s="241" t="s">
        <v>484</v>
      </c>
      <c r="G242" s="239"/>
      <c r="H242" s="242">
        <v>58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248</v>
      </c>
      <c r="AU242" s="248" t="s">
        <v>90</v>
      </c>
      <c r="AV242" s="13" t="s">
        <v>90</v>
      </c>
      <c r="AW242" s="13" t="s">
        <v>40</v>
      </c>
      <c r="AX242" s="13" t="s">
        <v>80</v>
      </c>
      <c r="AY242" s="248" t="s">
        <v>155</v>
      </c>
    </row>
    <row r="243" s="13" customFormat="1">
      <c r="A243" s="13"/>
      <c r="B243" s="238"/>
      <c r="C243" s="239"/>
      <c r="D243" s="201" t="s">
        <v>248</v>
      </c>
      <c r="E243" s="240" t="s">
        <v>35</v>
      </c>
      <c r="F243" s="241" t="s">
        <v>477</v>
      </c>
      <c r="G243" s="239"/>
      <c r="H243" s="242">
        <v>260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248</v>
      </c>
      <c r="AU243" s="248" t="s">
        <v>90</v>
      </c>
      <c r="AV243" s="13" t="s">
        <v>90</v>
      </c>
      <c r="AW243" s="13" t="s">
        <v>40</v>
      </c>
      <c r="AX243" s="13" t="s">
        <v>80</v>
      </c>
      <c r="AY243" s="248" t="s">
        <v>155</v>
      </c>
    </row>
    <row r="244" s="15" customFormat="1">
      <c r="A244" s="15"/>
      <c r="B244" s="272"/>
      <c r="C244" s="273"/>
      <c r="D244" s="201" t="s">
        <v>248</v>
      </c>
      <c r="E244" s="274" t="s">
        <v>35</v>
      </c>
      <c r="F244" s="275" t="s">
        <v>483</v>
      </c>
      <c r="G244" s="273"/>
      <c r="H244" s="276">
        <v>318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248</v>
      </c>
      <c r="AU244" s="282" t="s">
        <v>90</v>
      </c>
      <c r="AV244" s="15" t="s">
        <v>160</v>
      </c>
      <c r="AW244" s="15" t="s">
        <v>40</v>
      </c>
      <c r="AX244" s="15" t="s">
        <v>88</v>
      </c>
      <c r="AY244" s="282" t="s">
        <v>155</v>
      </c>
    </row>
    <row r="245" s="2" customFormat="1" ht="24.15" customHeight="1">
      <c r="A245" s="41"/>
      <c r="B245" s="42"/>
      <c r="C245" s="188" t="s">
        <v>485</v>
      </c>
      <c r="D245" s="188" t="s">
        <v>150</v>
      </c>
      <c r="E245" s="189" t="s">
        <v>486</v>
      </c>
      <c r="F245" s="190" t="s">
        <v>487</v>
      </c>
      <c r="G245" s="191" t="s">
        <v>309</v>
      </c>
      <c r="H245" s="192">
        <v>405</v>
      </c>
      <c r="I245" s="193"/>
      <c r="J245" s="194">
        <f>ROUND(I245*H245,2)</f>
        <v>0</v>
      </c>
      <c r="K245" s="190" t="s">
        <v>252</v>
      </c>
      <c r="L245" s="47"/>
      <c r="M245" s="195" t="s">
        <v>35</v>
      </c>
      <c r="N245" s="196" t="s">
        <v>51</v>
      </c>
      <c r="O245" s="87"/>
      <c r="P245" s="197">
        <f>O245*H245</f>
        <v>0</v>
      </c>
      <c r="Q245" s="197">
        <v>0.38313999999999998</v>
      </c>
      <c r="R245" s="197">
        <f>Q245*H245</f>
        <v>155.17169999999999</v>
      </c>
      <c r="S245" s="197">
        <v>0</v>
      </c>
      <c r="T245" s="19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199" t="s">
        <v>164</v>
      </c>
      <c r="AT245" s="199" t="s">
        <v>150</v>
      </c>
      <c r="AU245" s="199" t="s">
        <v>90</v>
      </c>
      <c r="AY245" s="19" t="s">
        <v>155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9" t="s">
        <v>88</v>
      </c>
      <c r="BK245" s="200">
        <f>ROUND(I245*H245,2)</f>
        <v>0</v>
      </c>
      <c r="BL245" s="19" t="s">
        <v>164</v>
      </c>
      <c r="BM245" s="199" t="s">
        <v>488</v>
      </c>
    </row>
    <row r="246" s="2" customFormat="1">
      <c r="A246" s="41"/>
      <c r="B246" s="42"/>
      <c r="C246" s="43"/>
      <c r="D246" s="249" t="s">
        <v>254</v>
      </c>
      <c r="E246" s="43"/>
      <c r="F246" s="250" t="s">
        <v>489</v>
      </c>
      <c r="G246" s="43"/>
      <c r="H246" s="43"/>
      <c r="I246" s="203"/>
      <c r="J246" s="43"/>
      <c r="K246" s="43"/>
      <c r="L246" s="47"/>
      <c r="M246" s="204"/>
      <c r="N246" s="20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254</v>
      </c>
      <c r="AU246" s="19" t="s">
        <v>90</v>
      </c>
    </row>
    <row r="247" s="13" customFormat="1">
      <c r="A247" s="13"/>
      <c r="B247" s="238"/>
      <c r="C247" s="239"/>
      <c r="D247" s="201" t="s">
        <v>248</v>
      </c>
      <c r="E247" s="240" t="s">
        <v>35</v>
      </c>
      <c r="F247" s="241" t="s">
        <v>476</v>
      </c>
      <c r="G247" s="239"/>
      <c r="H247" s="242">
        <v>145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248</v>
      </c>
      <c r="AU247" s="248" t="s">
        <v>90</v>
      </c>
      <c r="AV247" s="13" t="s">
        <v>90</v>
      </c>
      <c r="AW247" s="13" t="s">
        <v>40</v>
      </c>
      <c r="AX247" s="13" t="s">
        <v>80</v>
      </c>
      <c r="AY247" s="248" t="s">
        <v>155</v>
      </c>
    </row>
    <row r="248" s="13" customFormat="1">
      <c r="A248" s="13"/>
      <c r="B248" s="238"/>
      <c r="C248" s="239"/>
      <c r="D248" s="201" t="s">
        <v>248</v>
      </c>
      <c r="E248" s="240" t="s">
        <v>35</v>
      </c>
      <c r="F248" s="241" t="s">
        <v>477</v>
      </c>
      <c r="G248" s="239"/>
      <c r="H248" s="242">
        <v>260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248</v>
      </c>
      <c r="AU248" s="248" t="s">
        <v>90</v>
      </c>
      <c r="AV248" s="13" t="s">
        <v>90</v>
      </c>
      <c r="AW248" s="13" t="s">
        <v>40</v>
      </c>
      <c r="AX248" s="13" t="s">
        <v>80</v>
      </c>
      <c r="AY248" s="248" t="s">
        <v>155</v>
      </c>
    </row>
    <row r="249" s="14" customFormat="1">
      <c r="A249" s="14"/>
      <c r="B249" s="251"/>
      <c r="C249" s="252"/>
      <c r="D249" s="201" t="s">
        <v>248</v>
      </c>
      <c r="E249" s="253" t="s">
        <v>35</v>
      </c>
      <c r="F249" s="254" t="s">
        <v>268</v>
      </c>
      <c r="G249" s="252"/>
      <c r="H249" s="255">
        <v>405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248</v>
      </c>
      <c r="AU249" s="261" t="s">
        <v>90</v>
      </c>
      <c r="AV249" s="14" t="s">
        <v>164</v>
      </c>
      <c r="AW249" s="14" t="s">
        <v>40</v>
      </c>
      <c r="AX249" s="14" t="s">
        <v>88</v>
      </c>
      <c r="AY249" s="261" t="s">
        <v>155</v>
      </c>
    </row>
    <row r="250" s="2" customFormat="1" ht="21.75" customHeight="1">
      <c r="A250" s="41"/>
      <c r="B250" s="42"/>
      <c r="C250" s="188" t="s">
        <v>490</v>
      </c>
      <c r="D250" s="188" t="s">
        <v>150</v>
      </c>
      <c r="E250" s="189" t="s">
        <v>491</v>
      </c>
      <c r="F250" s="190" t="s">
        <v>492</v>
      </c>
      <c r="G250" s="191" t="s">
        <v>309</v>
      </c>
      <c r="H250" s="192">
        <v>405</v>
      </c>
      <c r="I250" s="193"/>
      <c r="J250" s="194">
        <f>ROUND(I250*H250,2)</f>
        <v>0</v>
      </c>
      <c r="K250" s="190" t="s">
        <v>252</v>
      </c>
      <c r="L250" s="47"/>
      <c r="M250" s="195" t="s">
        <v>35</v>
      </c>
      <c r="N250" s="196" t="s">
        <v>51</v>
      </c>
      <c r="O250" s="87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199" t="s">
        <v>164</v>
      </c>
      <c r="AT250" s="199" t="s">
        <v>150</v>
      </c>
      <c r="AU250" s="199" t="s">
        <v>90</v>
      </c>
      <c r="AY250" s="19" t="s">
        <v>155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88</v>
      </c>
      <c r="BK250" s="200">
        <f>ROUND(I250*H250,2)</f>
        <v>0</v>
      </c>
      <c r="BL250" s="19" t="s">
        <v>164</v>
      </c>
      <c r="BM250" s="199" t="s">
        <v>493</v>
      </c>
    </row>
    <row r="251" s="2" customFormat="1">
      <c r="A251" s="41"/>
      <c r="B251" s="42"/>
      <c r="C251" s="43"/>
      <c r="D251" s="249" t="s">
        <v>254</v>
      </c>
      <c r="E251" s="43"/>
      <c r="F251" s="250" t="s">
        <v>494</v>
      </c>
      <c r="G251" s="43"/>
      <c r="H251" s="43"/>
      <c r="I251" s="203"/>
      <c r="J251" s="43"/>
      <c r="K251" s="43"/>
      <c r="L251" s="47"/>
      <c r="M251" s="204"/>
      <c r="N251" s="20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254</v>
      </c>
      <c r="AU251" s="19" t="s">
        <v>90</v>
      </c>
    </row>
    <row r="252" s="13" customFormat="1">
      <c r="A252" s="13"/>
      <c r="B252" s="238"/>
      <c r="C252" s="239"/>
      <c r="D252" s="201" t="s">
        <v>248</v>
      </c>
      <c r="E252" s="240" t="s">
        <v>35</v>
      </c>
      <c r="F252" s="241" t="s">
        <v>476</v>
      </c>
      <c r="G252" s="239"/>
      <c r="H252" s="242">
        <v>145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248</v>
      </c>
      <c r="AU252" s="248" t="s">
        <v>90</v>
      </c>
      <c r="AV252" s="13" t="s">
        <v>90</v>
      </c>
      <c r="AW252" s="13" t="s">
        <v>40</v>
      </c>
      <c r="AX252" s="13" t="s">
        <v>80</v>
      </c>
      <c r="AY252" s="248" t="s">
        <v>155</v>
      </c>
    </row>
    <row r="253" s="13" customFormat="1">
      <c r="A253" s="13"/>
      <c r="B253" s="238"/>
      <c r="C253" s="239"/>
      <c r="D253" s="201" t="s">
        <v>248</v>
      </c>
      <c r="E253" s="240" t="s">
        <v>35</v>
      </c>
      <c r="F253" s="241" t="s">
        <v>477</v>
      </c>
      <c r="G253" s="239"/>
      <c r="H253" s="242">
        <v>260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248</v>
      </c>
      <c r="AU253" s="248" t="s">
        <v>90</v>
      </c>
      <c r="AV253" s="13" t="s">
        <v>90</v>
      </c>
      <c r="AW253" s="13" t="s">
        <v>40</v>
      </c>
      <c r="AX253" s="13" t="s">
        <v>80</v>
      </c>
      <c r="AY253" s="248" t="s">
        <v>155</v>
      </c>
    </row>
    <row r="254" s="14" customFormat="1">
      <c r="A254" s="14"/>
      <c r="B254" s="251"/>
      <c r="C254" s="252"/>
      <c r="D254" s="201" t="s">
        <v>248</v>
      </c>
      <c r="E254" s="253" t="s">
        <v>35</v>
      </c>
      <c r="F254" s="254" t="s">
        <v>268</v>
      </c>
      <c r="G254" s="252"/>
      <c r="H254" s="255">
        <v>405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248</v>
      </c>
      <c r="AU254" s="261" t="s">
        <v>90</v>
      </c>
      <c r="AV254" s="14" t="s">
        <v>164</v>
      </c>
      <c r="AW254" s="14" t="s">
        <v>40</v>
      </c>
      <c r="AX254" s="14" t="s">
        <v>88</v>
      </c>
      <c r="AY254" s="261" t="s">
        <v>155</v>
      </c>
    </row>
    <row r="255" s="2" customFormat="1" ht="21.75" customHeight="1">
      <c r="A255" s="41"/>
      <c r="B255" s="42"/>
      <c r="C255" s="188" t="s">
        <v>495</v>
      </c>
      <c r="D255" s="188" t="s">
        <v>150</v>
      </c>
      <c r="E255" s="189" t="s">
        <v>447</v>
      </c>
      <c r="F255" s="190" t="s">
        <v>448</v>
      </c>
      <c r="G255" s="191" t="s">
        <v>309</v>
      </c>
      <c r="H255" s="192">
        <v>405</v>
      </c>
      <c r="I255" s="193"/>
      <c r="J255" s="194">
        <f>ROUND(I255*H255,2)</f>
        <v>0</v>
      </c>
      <c r="K255" s="190" t="s">
        <v>252</v>
      </c>
      <c r="L255" s="47"/>
      <c r="M255" s="195" t="s">
        <v>35</v>
      </c>
      <c r="N255" s="196" t="s">
        <v>51</v>
      </c>
      <c r="O255" s="8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199" t="s">
        <v>164</v>
      </c>
      <c r="AT255" s="199" t="s">
        <v>150</v>
      </c>
      <c r="AU255" s="199" t="s">
        <v>90</v>
      </c>
      <c r="AY255" s="19" t="s">
        <v>155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88</v>
      </c>
      <c r="BK255" s="200">
        <f>ROUND(I255*H255,2)</f>
        <v>0</v>
      </c>
      <c r="BL255" s="19" t="s">
        <v>164</v>
      </c>
      <c r="BM255" s="199" t="s">
        <v>496</v>
      </c>
    </row>
    <row r="256" s="2" customFormat="1">
      <c r="A256" s="41"/>
      <c r="B256" s="42"/>
      <c r="C256" s="43"/>
      <c r="D256" s="249" t="s">
        <v>254</v>
      </c>
      <c r="E256" s="43"/>
      <c r="F256" s="250" t="s">
        <v>450</v>
      </c>
      <c r="G256" s="43"/>
      <c r="H256" s="43"/>
      <c r="I256" s="203"/>
      <c r="J256" s="43"/>
      <c r="K256" s="43"/>
      <c r="L256" s="47"/>
      <c r="M256" s="204"/>
      <c r="N256" s="20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254</v>
      </c>
      <c r="AU256" s="19" t="s">
        <v>90</v>
      </c>
    </row>
    <row r="257" s="13" customFormat="1">
      <c r="A257" s="13"/>
      <c r="B257" s="238"/>
      <c r="C257" s="239"/>
      <c r="D257" s="201" t="s">
        <v>248</v>
      </c>
      <c r="E257" s="240" t="s">
        <v>35</v>
      </c>
      <c r="F257" s="241" t="s">
        <v>476</v>
      </c>
      <c r="G257" s="239"/>
      <c r="H257" s="242">
        <v>145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248</v>
      </c>
      <c r="AU257" s="248" t="s">
        <v>90</v>
      </c>
      <c r="AV257" s="13" t="s">
        <v>90</v>
      </c>
      <c r="AW257" s="13" t="s">
        <v>40</v>
      </c>
      <c r="AX257" s="13" t="s">
        <v>80</v>
      </c>
      <c r="AY257" s="248" t="s">
        <v>155</v>
      </c>
    </row>
    <row r="258" s="13" customFormat="1">
      <c r="A258" s="13"/>
      <c r="B258" s="238"/>
      <c r="C258" s="239"/>
      <c r="D258" s="201" t="s">
        <v>248</v>
      </c>
      <c r="E258" s="240" t="s">
        <v>35</v>
      </c>
      <c r="F258" s="241" t="s">
        <v>477</v>
      </c>
      <c r="G258" s="239"/>
      <c r="H258" s="242">
        <v>260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248</v>
      </c>
      <c r="AU258" s="248" t="s">
        <v>90</v>
      </c>
      <c r="AV258" s="13" t="s">
        <v>90</v>
      </c>
      <c r="AW258" s="13" t="s">
        <v>40</v>
      </c>
      <c r="AX258" s="13" t="s">
        <v>80</v>
      </c>
      <c r="AY258" s="248" t="s">
        <v>155</v>
      </c>
    </row>
    <row r="259" s="14" customFormat="1">
      <c r="A259" s="14"/>
      <c r="B259" s="251"/>
      <c r="C259" s="252"/>
      <c r="D259" s="201" t="s">
        <v>248</v>
      </c>
      <c r="E259" s="253" t="s">
        <v>35</v>
      </c>
      <c r="F259" s="254" t="s">
        <v>268</v>
      </c>
      <c r="G259" s="252"/>
      <c r="H259" s="255">
        <v>405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248</v>
      </c>
      <c r="AU259" s="261" t="s">
        <v>90</v>
      </c>
      <c r="AV259" s="14" t="s">
        <v>164</v>
      </c>
      <c r="AW259" s="14" t="s">
        <v>40</v>
      </c>
      <c r="AX259" s="14" t="s">
        <v>88</v>
      </c>
      <c r="AY259" s="261" t="s">
        <v>155</v>
      </c>
    </row>
    <row r="260" s="2" customFormat="1" ht="24.15" customHeight="1">
      <c r="A260" s="41"/>
      <c r="B260" s="42"/>
      <c r="C260" s="188" t="s">
        <v>497</v>
      </c>
      <c r="D260" s="188" t="s">
        <v>150</v>
      </c>
      <c r="E260" s="189" t="s">
        <v>452</v>
      </c>
      <c r="F260" s="190" t="s">
        <v>453</v>
      </c>
      <c r="G260" s="191" t="s">
        <v>275</v>
      </c>
      <c r="H260" s="192">
        <v>125</v>
      </c>
      <c r="I260" s="193"/>
      <c r="J260" s="194">
        <f>ROUND(I260*H260,2)</f>
        <v>0</v>
      </c>
      <c r="K260" s="190" t="s">
        <v>252</v>
      </c>
      <c r="L260" s="47"/>
      <c r="M260" s="195" t="s">
        <v>35</v>
      </c>
      <c r="N260" s="196" t="s">
        <v>51</v>
      </c>
      <c r="O260" s="87"/>
      <c r="P260" s="197">
        <f>O260*H260</f>
        <v>0</v>
      </c>
      <c r="Q260" s="197">
        <v>0.15540000000000001</v>
      </c>
      <c r="R260" s="197">
        <f>Q260*H260</f>
        <v>19.425000000000001</v>
      </c>
      <c r="S260" s="197">
        <v>0</v>
      </c>
      <c r="T260" s="19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199" t="s">
        <v>164</v>
      </c>
      <c r="AT260" s="199" t="s">
        <v>150</v>
      </c>
      <c r="AU260" s="199" t="s">
        <v>90</v>
      </c>
      <c r="AY260" s="19" t="s">
        <v>155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88</v>
      </c>
      <c r="BK260" s="200">
        <f>ROUND(I260*H260,2)</f>
        <v>0</v>
      </c>
      <c r="BL260" s="19" t="s">
        <v>164</v>
      </c>
      <c r="BM260" s="199" t="s">
        <v>498</v>
      </c>
    </row>
    <row r="261" s="2" customFormat="1">
      <c r="A261" s="41"/>
      <c r="B261" s="42"/>
      <c r="C261" s="43"/>
      <c r="D261" s="249" t="s">
        <v>254</v>
      </c>
      <c r="E261" s="43"/>
      <c r="F261" s="250" t="s">
        <v>455</v>
      </c>
      <c r="G261" s="43"/>
      <c r="H261" s="43"/>
      <c r="I261" s="203"/>
      <c r="J261" s="43"/>
      <c r="K261" s="43"/>
      <c r="L261" s="47"/>
      <c r="M261" s="204"/>
      <c r="N261" s="20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254</v>
      </c>
      <c r="AU261" s="19" t="s">
        <v>90</v>
      </c>
    </row>
    <row r="262" s="13" customFormat="1">
      <c r="A262" s="13"/>
      <c r="B262" s="238"/>
      <c r="C262" s="239"/>
      <c r="D262" s="201" t="s">
        <v>248</v>
      </c>
      <c r="E262" s="240" t="s">
        <v>35</v>
      </c>
      <c r="F262" s="241" t="s">
        <v>499</v>
      </c>
      <c r="G262" s="239"/>
      <c r="H262" s="242">
        <v>125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248</v>
      </c>
      <c r="AU262" s="248" t="s">
        <v>90</v>
      </c>
      <c r="AV262" s="13" t="s">
        <v>90</v>
      </c>
      <c r="AW262" s="13" t="s">
        <v>40</v>
      </c>
      <c r="AX262" s="13" t="s">
        <v>88</v>
      </c>
      <c r="AY262" s="248" t="s">
        <v>155</v>
      </c>
    </row>
    <row r="263" s="2" customFormat="1" ht="16.5" customHeight="1">
      <c r="A263" s="41"/>
      <c r="B263" s="42"/>
      <c r="C263" s="262" t="s">
        <v>500</v>
      </c>
      <c r="D263" s="262" t="s">
        <v>464</v>
      </c>
      <c r="E263" s="263" t="s">
        <v>465</v>
      </c>
      <c r="F263" s="264" t="s">
        <v>466</v>
      </c>
      <c r="G263" s="265" t="s">
        <v>275</v>
      </c>
      <c r="H263" s="266">
        <v>125</v>
      </c>
      <c r="I263" s="267"/>
      <c r="J263" s="268">
        <f>ROUND(I263*H263,2)</f>
        <v>0</v>
      </c>
      <c r="K263" s="264" t="s">
        <v>252</v>
      </c>
      <c r="L263" s="269"/>
      <c r="M263" s="270" t="s">
        <v>35</v>
      </c>
      <c r="N263" s="271" t="s">
        <v>51</v>
      </c>
      <c r="O263" s="87"/>
      <c r="P263" s="197">
        <f>O263*H263</f>
        <v>0</v>
      </c>
      <c r="Q263" s="197">
        <v>0.040000000000000001</v>
      </c>
      <c r="R263" s="197">
        <f>Q263*H263</f>
        <v>5</v>
      </c>
      <c r="S263" s="197">
        <v>0</v>
      </c>
      <c r="T263" s="19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199" t="s">
        <v>180</v>
      </c>
      <c r="AT263" s="199" t="s">
        <v>464</v>
      </c>
      <c r="AU263" s="199" t="s">
        <v>90</v>
      </c>
      <c r="AY263" s="19" t="s">
        <v>155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9" t="s">
        <v>88</v>
      </c>
      <c r="BK263" s="200">
        <f>ROUND(I263*H263,2)</f>
        <v>0</v>
      </c>
      <c r="BL263" s="19" t="s">
        <v>164</v>
      </c>
      <c r="BM263" s="199" t="s">
        <v>501</v>
      </c>
    </row>
    <row r="264" s="13" customFormat="1">
      <c r="A264" s="13"/>
      <c r="B264" s="238"/>
      <c r="C264" s="239"/>
      <c r="D264" s="201" t="s">
        <v>248</v>
      </c>
      <c r="E264" s="240" t="s">
        <v>35</v>
      </c>
      <c r="F264" s="241" t="s">
        <v>499</v>
      </c>
      <c r="G264" s="239"/>
      <c r="H264" s="242">
        <v>125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248</v>
      </c>
      <c r="AU264" s="248" t="s">
        <v>90</v>
      </c>
      <c r="AV264" s="13" t="s">
        <v>90</v>
      </c>
      <c r="AW264" s="13" t="s">
        <v>40</v>
      </c>
      <c r="AX264" s="13" t="s">
        <v>88</v>
      </c>
      <c r="AY264" s="248" t="s">
        <v>155</v>
      </c>
    </row>
    <row r="265" s="12" customFormat="1" ht="22.8" customHeight="1">
      <c r="A265" s="12"/>
      <c r="B265" s="222"/>
      <c r="C265" s="223"/>
      <c r="D265" s="224" t="s">
        <v>79</v>
      </c>
      <c r="E265" s="236" t="s">
        <v>502</v>
      </c>
      <c r="F265" s="236" t="s">
        <v>503</v>
      </c>
      <c r="G265" s="223"/>
      <c r="H265" s="223"/>
      <c r="I265" s="226"/>
      <c r="J265" s="237">
        <f>BK265</f>
        <v>0</v>
      </c>
      <c r="K265" s="223"/>
      <c r="L265" s="228"/>
      <c r="M265" s="229"/>
      <c r="N265" s="230"/>
      <c r="O265" s="230"/>
      <c r="P265" s="231">
        <f>SUM(P266:P280)</f>
        <v>0</v>
      </c>
      <c r="Q265" s="230"/>
      <c r="R265" s="231">
        <f>SUM(R266:R280)</f>
        <v>26.894999999999996</v>
      </c>
      <c r="S265" s="230"/>
      <c r="T265" s="232">
        <f>SUM(T266:T280)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3" t="s">
        <v>88</v>
      </c>
      <c r="AT265" s="234" t="s">
        <v>79</v>
      </c>
      <c r="AU265" s="234" t="s">
        <v>88</v>
      </c>
      <c r="AY265" s="233" t="s">
        <v>155</v>
      </c>
      <c r="BK265" s="235">
        <f>SUM(BK266:BK280)</f>
        <v>0</v>
      </c>
    </row>
    <row r="266" s="2" customFormat="1" ht="24.15" customHeight="1">
      <c r="A266" s="41"/>
      <c r="B266" s="42"/>
      <c r="C266" s="188" t="s">
        <v>504</v>
      </c>
      <c r="D266" s="188" t="s">
        <v>150</v>
      </c>
      <c r="E266" s="189" t="s">
        <v>505</v>
      </c>
      <c r="F266" s="190" t="s">
        <v>506</v>
      </c>
      <c r="G266" s="191" t="s">
        <v>309</v>
      </c>
      <c r="H266" s="192">
        <v>100</v>
      </c>
      <c r="I266" s="193"/>
      <c r="J266" s="194">
        <f>ROUND(I266*H266,2)</f>
        <v>0</v>
      </c>
      <c r="K266" s="190" t="s">
        <v>252</v>
      </c>
      <c r="L266" s="47"/>
      <c r="M266" s="195" t="s">
        <v>35</v>
      </c>
      <c r="N266" s="196" t="s">
        <v>51</v>
      </c>
      <c r="O266" s="87"/>
      <c r="P266" s="197">
        <f>O266*H266</f>
        <v>0</v>
      </c>
      <c r="Q266" s="197">
        <v>0.077799999999999994</v>
      </c>
      <c r="R266" s="197">
        <f>Q266*H266</f>
        <v>7.7799999999999994</v>
      </c>
      <c r="S266" s="197">
        <v>0</v>
      </c>
      <c r="T266" s="19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199" t="s">
        <v>164</v>
      </c>
      <c r="AT266" s="199" t="s">
        <v>150</v>
      </c>
      <c r="AU266" s="199" t="s">
        <v>90</v>
      </c>
      <c r="AY266" s="19" t="s">
        <v>155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88</v>
      </c>
      <c r="BK266" s="200">
        <f>ROUND(I266*H266,2)</f>
        <v>0</v>
      </c>
      <c r="BL266" s="19" t="s">
        <v>164</v>
      </c>
      <c r="BM266" s="199" t="s">
        <v>507</v>
      </c>
    </row>
    <row r="267" s="2" customFormat="1">
      <c r="A267" s="41"/>
      <c r="B267" s="42"/>
      <c r="C267" s="43"/>
      <c r="D267" s="249" t="s">
        <v>254</v>
      </c>
      <c r="E267" s="43"/>
      <c r="F267" s="250" t="s">
        <v>508</v>
      </c>
      <c r="G267" s="43"/>
      <c r="H267" s="43"/>
      <c r="I267" s="203"/>
      <c r="J267" s="43"/>
      <c r="K267" s="43"/>
      <c r="L267" s="47"/>
      <c r="M267" s="204"/>
      <c r="N267" s="20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254</v>
      </c>
      <c r="AU267" s="19" t="s">
        <v>90</v>
      </c>
    </row>
    <row r="268" s="13" customFormat="1">
      <c r="A268" s="13"/>
      <c r="B268" s="238"/>
      <c r="C268" s="239"/>
      <c r="D268" s="201" t="s">
        <v>248</v>
      </c>
      <c r="E268" s="240" t="s">
        <v>35</v>
      </c>
      <c r="F268" s="241" t="s">
        <v>509</v>
      </c>
      <c r="G268" s="239"/>
      <c r="H268" s="242">
        <v>100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248</v>
      </c>
      <c r="AU268" s="248" t="s">
        <v>90</v>
      </c>
      <c r="AV268" s="13" t="s">
        <v>90</v>
      </c>
      <c r="AW268" s="13" t="s">
        <v>40</v>
      </c>
      <c r="AX268" s="13" t="s">
        <v>88</v>
      </c>
      <c r="AY268" s="248" t="s">
        <v>155</v>
      </c>
    </row>
    <row r="269" s="2" customFormat="1" ht="16.5" customHeight="1">
      <c r="A269" s="41"/>
      <c r="B269" s="42"/>
      <c r="C269" s="188" t="s">
        <v>510</v>
      </c>
      <c r="D269" s="188" t="s">
        <v>150</v>
      </c>
      <c r="E269" s="189" t="s">
        <v>422</v>
      </c>
      <c r="F269" s="190" t="s">
        <v>423</v>
      </c>
      <c r="G269" s="191" t="s">
        <v>309</v>
      </c>
      <c r="H269" s="192">
        <v>100</v>
      </c>
      <c r="I269" s="193"/>
      <c r="J269" s="194">
        <f>ROUND(I269*H269,2)</f>
        <v>0</v>
      </c>
      <c r="K269" s="190" t="s">
        <v>252</v>
      </c>
      <c r="L269" s="47"/>
      <c r="M269" s="195" t="s">
        <v>35</v>
      </c>
      <c r="N269" s="196" t="s">
        <v>51</v>
      </c>
      <c r="O269" s="87"/>
      <c r="P269" s="197">
        <f>O269*H269</f>
        <v>0</v>
      </c>
      <c r="Q269" s="197">
        <v>0.00051000000000000004</v>
      </c>
      <c r="R269" s="197">
        <f>Q269*H269</f>
        <v>0.051000000000000004</v>
      </c>
      <c r="S269" s="197">
        <v>0</v>
      </c>
      <c r="T269" s="19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199" t="s">
        <v>164</v>
      </c>
      <c r="AT269" s="199" t="s">
        <v>150</v>
      </c>
      <c r="AU269" s="199" t="s">
        <v>90</v>
      </c>
      <c r="AY269" s="19" t="s">
        <v>155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9" t="s">
        <v>88</v>
      </c>
      <c r="BK269" s="200">
        <f>ROUND(I269*H269,2)</f>
        <v>0</v>
      </c>
      <c r="BL269" s="19" t="s">
        <v>164</v>
      </c>
      <c r="BM269" s="199" t="s">
        <v>511</v>
      </c>
    </row>
    <row r="270" s="2" customFormat="1">
      <c r="A270" s="41"/>
      <c r="B270" s="42"/>
      <c r="C270" s="43"/>
      <c r="D270" s="249" t="s">
        <v>254</v>
      </c>
      <c r="E270" s="43"/>
      <c r="F270" s="250" t="s">
        <v>425</v>
      </c>
      <c r="G270" s="43"/>
      <c r="H270" s="43"/>
      <c r="I270" s="203"/>
      <c r="J270" s="43"/>
      <c r="K270" s="43"/>
      <c r="L270" s="47"/>
      <c r="M270" s="204"/>
      <c r="N270" s="20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254</v>
      </c>
      <c r="AU270" s="19" t="s">
        <v>90</v>
      </c>
    </row>
    <row r="271" s="13" customFormat="1">
      <c r="A271" s="13"/>
      <c r="B271" s="238"/>
      <c r="C271" s="239"/>
      <c r="D271" s="201" t="s">
        <v>248</v>
      </c>
      <c r="E271" s="240" t="s">
        <v>35</v>
      </c>
      <c r="F271" s="241" t="s">
        <v>509</v>
      </c>
      <c r="G271" s="239"/>
      <c r="H271" s="242">
        <v>100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248</v>
      </c>
      <c r="AU271" s="248" t="s">
        <v>90</v>
      </c>
      <c r="AV271" s="13" t="s">
        <v>90</v>
      </c>
      <c r="AW271" s="13" t="s">
        <v>40</v>
      </c>
      <c r="AX271" s="13" t="s">
        <v>88</v>
      </c>
      <c r="AY271" s="248" t="s">
        <v>155</v>
      </c>
    </row>
    <row r="272" s="2" customFormat="1" ht="24.15" customHeight="1">
      <c r="A272" s="41"/>
      <c r="B272" s="42"/>
      <c r="C272" s="188" t="s">
        <v>512</v>
      </c>
      <c r="D272" s="188" t="s">
        <v>150</v>
      </c>
      <c r="E272" s="189" t="s">
        <v>513</v>
      </c>
      <c r="F272" s="190" t="s">
        <v>514</v>
      </c>
      <c r="G272" s="191" t="s">
        <v>309</v>
      </c>
      <c r="H272" s="192">
        <v>100</v>
      </c>
      <c r="I272" s="193"/>
      <c r="J272" s="194">
        <f>ROUND(I272*H272,2)</f>
        <v>0</v>
      </c>
      <c r="K272" s="190" t="s">
        <v>252</v>
      </c>
      <c r="L272" s="47"/>
      <c r="M272" s="195" t="s">
        <v>35</v>
      </c>
      <c r="N272" s="196" t="s">
        <v>51</v>
      </c>
      <c r="O272" s="87"/>
      <c r="P272" s="197">
        <f>O272*H272</f>
        <v>0</v>
      </c>
      <c r="Q272" s="197">
        <v>0.18462999999999999</v>
      </c>
      <c r="R272" s="197">
        <f>Q272*H272</f>
        <v>18.462999999999997</v>
      </c>
      <c r="S272" s="197">
        <v>0</v>
      </c>
      <c r="T272" s="19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199" t="s">
        <v>164</v>
      </c>
      <c r="AT272" s="199" t="s">
        <v>150</v>
      </c>
      <c r="AU272" s="199" t="s">
        <v>90</v>
      </c>
      <c r="AY272" s="19" t="s">
        <v>155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9" t="s">
        <v>88</v>
      </c>
      <c r="BK272" s="200">
        <f>ROUND(I272*H272,2)</f>
        <v>0</v>
      </c>
      <c r="BL272" s="19" t="s">
        <v>164</v>
      </c>
      <c r="BM272" s="199" t="s">
        <v>515</v>
      </c>
    </row>
    <row r="273" s="2" customFormat="1">
      <c r="A273" s="41"/>
      <c r="B273" s="42"/>
      <c r="C273" s="43"/>
      <c r="D273" s="249" t="s">
        <v>254</v>
      </c>
      <c r="E273" s="43"/>
      <c r="F273" s="250" t="s">
        <v>516</v>
      </c>
      <c r="G273" s="43"/>
      <c r="H273" s="43"/>
      <c r="I273" s="203"/>
      <c r="J273" s="43"/>
      <c r="K273" s="43"/>
      <c r="L273" s="47"/>
      <c r="M273" s="204"/>
      <c r="N273" s="20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254</v>
      </c>
      <c r="AU273" s="19" t="s">
        <v>90</v>
      </c>
    </row>
    <row r="274" s="13" customFormat="1">
      <c r="A274" s="13"/>
      <c r="B274" s="238"/>
      <c r="C274" s="239"/>
      <c r="D274" s="201" t="s">
        <v>248</v>
      </c>
      <c r="E274" s="240" t="s">
        <v>35</v>
      </c>
      <c r="F274" s="241" t="s">
        <v>509</v>
      </c>
      <c r="G274" s="239"/>
      <c r="H274" s="242">
        <v>100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248</v>
      </c>
      <c r="AU274" s="248" t="s">
        <v>90</v>
      </c>
      <c r="AV274" s="13" t="s">
        <v>90</v>
      </c>
      <c r="AW274" s="13" t="s">
        <v>40</v>
      </c>
      <c r="AX274" s="13" t="s">
        <v>88</v>
      </c>
      <c r="AY274" s="248" t="s">
        <v>155</v>
      </c>
    </row>
    <row r="275" s="2" customFormat="1" ht="16.5" customHeight="1">
      <c r="A275" s="41"/>
      <c r="B275" s="42"/>
      <c r="C275" s="188" t="s">
        <v>517</v>
      </c>
      <c r="D275" s="188" t="s">
        <v>150</v>
      </c>
      <c r="E275" s="189" t="s">
        <v>432</v>
      </c>
      <c r="F275" s="190" t="s">
        <v>433</v>
      </c>
      <c r="G275" s="191" t="s">
        <v>309</v>
      </c>
      <c r="H275" s="192">
        <v>100</v>
      </c>
      <c r="I275" s="193"/>
      <c r="J275" s="194">
        <f>ROUND(I275*H275,2)</f>
        <v>0</v>
      </c>
      <c r="K275" s="190" t="s">
        <v>252</v>
      </c>
      <c r="L275" s="47"/>
      <c r="M275" s="195" t="s">
        <v>35</v>
      </c>
      <c r="N275" s="196" t="s">
        <v>51</v>
      </c>
      <c r="O275" s="87"/>
      <c r="P275" s="197">
        <f>O275*H275</f>
        <v>0</v>
      </c>
      <c r="Q275" s="197">
        <v>0.0060099999999999997</v>
      </c>
      <c r="R275" s="197">
        <f>Q275*H275</f>
        <v>0.60099999999999998</v>
      </c>
      <c r="S275" s="197">
        <v>0</v>
      </c>
      <c r="T275" s="19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199" t="s">
        <v>164</v>
      </c>
      <c r="AT275" s="199" t="s">
        <v>150</v>
      </c>
      <c r="AU275" s="199" t="s">
        <v>90</v>
      </c>
      <c r="AY275" s="19" t="s">
        <v>155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9" t="s">
        <v>88</v>
      </c>
      <c r="BK275" s="200">
        <f>ROUND(I275*H275,2)</f>
        <v>0</v>
      </c>
      <c r="BL275" s="19" t="s">
        <v>164</v>
      </c>
      <c r="BM275" s="199" t="s">
        <v>518</v>
      </c>
    </row>
    <row r="276" s="2" customFormat="1">
      <c r="A276" s="41"/>
      <c r="B276" s="42"/>
      <c r="C276" s="43"/>
      <c r="D276" s="249" t="s">
        <v>254</v>
      </c>
      <c r="E276" s="43"/>
      <c r="F276" s="250" t="s">
        <v>435</v>
      </c>
      <c r="G276" s="43"/>
      <c r="H276" s="43"/>
      <c r="I276" s="203"/>
      <c r="J276" s="43"/>
      <c r="K276" s="43"/>
      <c r="L276" s="47"/>
      <c r="M276" s="204"/>
      <c r="N276" s="20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254</v>
      </c>
      <c r="AU276" s="19" t="s">
        <v>90</v>
      </c>
    </row>
    <row r="277" s="13" customFormat="1">
      <c r="A277" s="13"/>
      <c r="B277" s="238"/>
      <c r="C277" s="239"/>
      <c r="D277" s="201" t="s">
        <v>248</v>
      </c>
      <c r="E277" s="240" t="s">
        <v>35</v>
      </c>
      <c r="F277" s="241" t="s">
        <v>509</v>
      </c>
      <c r="G277" s="239"/>
      <c r="H277" s="242">
        <v>100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248</v>
      </c>
      <c r="AU277" s="248" t="s">
        <v>90</v>
      </c>
      <c r="AV277" s="13" t="s">
        <v>90</v>
      </c>
      <c r="AW277" s="13" t="s">
        <v>40</v>
      </c>
      <c r="AX277" s="13" t="s">
        <v>88</v>
      </c>
      <c r="AY277" s="248" t="s">
        <v>155</v>
      </c>
    </row>
    <row r="278" s="2" customFormat="1" ht="21.75" customHeight="1">
      <c r="A278" s="41"/>
      <c r="B278" s="42"/>
      <c r="C278" s="188" t="s">
        <v>519</v>
      </c>
      <c r="D278" s="188" t="s">
        <v>150</v>
      </c>
      <c r="E278" s="189" t="s">
        <v>520</v>
      </c>
      <c r="F278" s="190" t="s">
        <v>521</v>
      </c>
      <c r="G278" s="191" t="s">
        <v>309</v>
      </c>
      <c r="H278" s="192">
        <v>100</v>
      </c>
      <c r="I278" s="193"/>
      <c r="J278" s="194">
        <f>ROUND(I278*H278,2)</f>
        <v>0</v>
      </c>
      <c r="K278" s="190" t="s">
        <v>252</v>
      </c>
      <c r="L278" s="47"/>
      <c r="M278" s="195" t="s">
        <v>35</v>
      </c>
      <c r="N278" s="196" t="s">
        <v>51</v>
      </c>
      <c r="O278" s="87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199" t="s">
        <v>164</v>
      </c>
      <c r="AT278" s="199" t="s">
        <v>150</v>
      </c>
      <c r="AU278" s="199" t="s">
        <v>90</v>
      </c>
      <c r="AY278" s="19" t="s">
        <v>155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9" t="s">
        <v>88</v>
      </c>
      <c r="BK278" s="200">
        <f>ROUND(I278*H278,2)</f>
        <v>0</v>
      </c>
      <c r="BL278" s="19" t="s">
        <v>164</v>
      </c>
      <c r="BM278" s="199" t="s">
        <v>522</v>
      </c>
    </row>
    <row r="279" s="2" customFormat="1">
      <c r="A279" s="41"/>
      <c r="B279" s="42"/>
      <c r="C279" s="43"/>
      <c r="D279" s="249" t="s">
        <v>254</v>
      </c>
      <c r="E279" s="43"/>
      <c r="F279" s="250" t="s">
        <v>523</v>
      </c>
      <c r="G279" s="43"/>
      <c r="H279" s="43"/>
      <c r="I279" s="203"/>
      <c r="J279" s="43"/>
      <c r="K279" s="43"/>
      <c r="L279" s="47"/>
      <c r="M279" s="204"/>
      <c r="N279" s="20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254</v>
      </c>
      <c r="AU279" s="19" t="s">
        <v>90</v>
      </c>
    </row>
    <row r="280" s="13" customFormat="1">
      <c r="A280" s="13"/>
      <c r="B280" s="238"/>
      <c r="C280" s="239"/>
      <c r="D280" s="201" t="s">
        <v>248</v>
      </c>
      <c r="E280" s="240" t="s">
        <v>35</v>
      </c>
      <c r="F280" s="241" t="s">
        <v>509</v>
      </c>
      <c r="G280" s="239"/>
      <c r="H280" s="242">
        <v>100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248</v>
      </c>
      <c r="AU280" s="248" t="s">
        <v>90</v>
      </c>
      <c r="AV280" s="13" t="s">
        <v>90</v>
      </c>
      <c r="AW280" s="13" t="s">
        <v>40</v>
      </c>
      <c r="AX280" s="13" t="s">
        <v>88</v>
      </c>
      <c r="AY280" s="248" t="s">
        <v>155</v>
      </c>
    </row>
    <row r="281" s="12" customFormat="1" ht="22.8" customHeight="1">
      <c r="A281" s="12"/>
      <c r="B281" s="222"/>
      <c r="C281" s="223"/>
      <c r="D281" s="224" t="s">
        <v>79</v>
      </c>
      <c r="E281" s="236" t="s">
        <v>524</v>
      </c>
      <c r="F281" s="236" t="s">
        <v>525</v>
      </c>
      <c r="G281" s="223"/>
      <c r="H281" s="223"/>
      <c r="I281" s="226"/>
      <c r="J281" s="237">
        <f>BK281</f>
        <v>0</v>
      </c>
      <c r="K281" s="223"/>
      <c r="L281" s="228"/>
      <c r="M281" s="229"/>
      <c r="N281" s="230"/>
      <c r="O281" s="230"/>
      <c r="P281" s="231">
        <f>SUM(P282:P297)</f>
        <v>0</v>
      </c>
      <c r="Q281" s="230"/>
      <c r="R281" s="231">
        <f>SUM(R282:R297)</f>
        <v>22.722999999999999</v>
      </c>
      <c r="S281" s="230"/>
      <c r="T281" s="232">
        <f>SUM(T282:T297)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3" t="s">
        <v>88</v>
      </c>
      <c r="AT281" s="234" t="s">
        <v>79</v>
      </c>
      <c r="AU281" s="234" t="s">
        <v>88</v>
      </c>
      <c r="AY281" s="233" t="s">
        <v>155</v>
      </c>
      <c r="BK281" s="235">
        <f>SUM(BK282:BK297)</f>
        <v>0</v>
      </c>
    </row>
    <row r="282" s="2" customFormat="1" ht="44.25" customHeight="1">
      <c r="A282" s="41"/>
      <c r="B282" s="42"/>
      <c r="C282" s="188" t="s">
        <v>526</v>
      </c>
      <c r="D282" s="188" t="s">
        <v>150</v>
      </c>
      <c r="E282" s="189" t="s">
        <v>527</v>
      </c>
      <c r="F282" s="190" t="s">
        <v>528</v>
      </c>
      <c r="G282" s="191" t="s">
        <v>309</v>
      </c>
      <c r="H282" s="192">
        <v>100</v>
      </c>
      <c r="I282" s="193"/>
      <c r="J282" s="194">
        <f>ROUND(I282*H282,2)</f>
        <v>0</v>
      </c>
      <c r="K282" s="190" t="s">
        <v>252</v>
      </c>
      <c r="L282" s="47"/>
      <c r="M282" s="195" t="s">
        <v>35</v>
      </c>
      <c r="N282" s="196" t="s">
        <v>51</v>
      </c>
      <c r="O282" s="87"/>
      <c r="P282" s="197">
        <f>O282*H282</f>
        <v>0</v>
      </c>
      <c r="Q282" s="197">
        <v>0.089219999999999994</v>
      </c>
      <c r="R282" s="197">
        <f>Q282*H282</f>
        <v>8.9219999999999988</v>
      </c>
      <c r="S282" s="197">
        <v>0</v>
      </c>
      <c r="T282" s="19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199" t="s">
        <v>164</v>
      </c>
      <c r="AT282" s="199" t="s">
        <v>150</v>
      </c>
      <c r="AU282" s="199" t="s">
        <v>90</v>
      </c>
      <c r="AY282" s="19" t="s">
        <v>155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9" t="s">
        <v>88</v>
      </c>
      <c r="BK282" s="200">
        <f>ROUND(I282*H282,2)</f>
        <v>0</v>
      </c>
      <c r="BL282" s="19" t="s">
        <v>164</v>
      </c>
      <c r="BM282" s="199" t="s">
        <v>529</v>
      </c>
    </row>
    <row r="283" s="2" customFormat="1">
      <c r="A283" s="41"/>
      <c r="B283" s="42"/>
      <c r="C283" s="43"/>
      <c r="D283" s="249" t="s">
        <v>254</v>
      </c>
      <c r="E283" s="43"/>
      <c r="F283" s="250" t="s">
        <v>530</v>
      </c>
      <c r="G283" s="43"/>
      <c r="H283" s="43"/>
      <c r="I283" s="203"/>
      <c r="J283" s="43"/>
      <c r="K283" s="43"/>
      <c r="L283" s="47"/>
      <c r="M283" s="204"/>
      <c r="N283" s="20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254</v>
      </c>
      <c r="AU283" s="19" t="s">
        <v>90</v>
      </c>
    </row>
    <row r="284" s="13" customFormat="1">
      <c r="A284" s="13"/>
      <c r="B284" s="238"/>
      <c r="C284" s="239"/>
      <c r="D284" s="201" t="s">
        <v>248</v>
      </c>
      <c r="E284" s="240" t="s">
        <v>35</v>
      </c>
      <c r="F284" s="241" t="s">
        <v>531</v>
      </c>
      <c r="G284" s="239"/>
      <c r="H284" s="242">
        <v>100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248</v>
      </c>
      <c r="AU284" s="248" t="s">
        <v>90</v>
      </c>
      <c r="AV284" s="13" t="s">
        <v>90</v>
      </c>
      <c r="AW284" s="13" t="s">
        <v>40</v>
      </c>
      <c r="AX284" s="13" t="s">
        <v>88</v>
      </c>
      <c r="AY284" s="248" t="s">
        <v>155</v>
      </c>
    </row>
    <row r="285" s="2" customFormat="1" ht="16.5" customHeight="1">
      <c r="A285" s="41"/>
      <c r="B285" s="42"/>
      <c r="C285" s="262" t="s">
        <v>532</v>
      </c>
      <c r="D285" s="262" t="s">
        <v>464</v>
      </c>
      <c r="E285" s="263" t="s">
        <v>533</v>
      </c>
      <c r="F285" s="264" t="s">
        <v>534</v>
      </c>
      <c r="G285" s="265" t="s">
        <v>309</v>
      </c>
      <c r="H285" s="266">
        <v>40</v>
      </c>
      <c r="I285" s="267"/>
      <c r="J285" s="268">
        <f>ROUND(I285*H285,2)</f>
        <v>0</v>
      </c>
      <c r="K285" s="264" t="s">
        <v>252</v>
      </c>
      <c r="L285" s="269"/>
      <c r="M285" s="270" t="s">
        <v>35</v>
      </c>
      <c r="N285" s="271" t="s">
        <v>51</v>
      </c>
      <c r="O285" s="87"/>
      <c r="P285" s="197">
        <f>O285*H285</f>
        <v>0</v>
      </c>
      <c r="Q285" s="197">
        <v>0.113</v>
      </c>
      <c r="R285" s="197">
        <f>Q285*H285</f>
        <v>4.5200000000000005</v>
      </c>
      <c r="S285" s="197">
        <v>0</v>
      </c>
      <c r="T285" s="19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199" t="s">
        <v>180</v>
      </c>
      <c r="AT285" s="199" t="s">
        <v>464</v>
      </c>
      <c r="AU285" s="199" t="s">
        <v>90</v>
      </c>
      <c r="AY285" s="19" t="s">
        <v>155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9" t="s">
        <v>88</v>
      </c>
      <c r="BK285" s="200">
        <f>ROUND(I285*H285,2)</f>
        <v>0</v>
      </c>
      <c r="BL285" s="19" t="s">
        <v>164</v>
      </c>
      <c r="BM285" s="199" t="s">
        <v>535</v>
      </c>
    </row>
    <row r="286" s="2" customFormat="1">
      <c r="A286" s="41"/>
      <c r="B286" s="42"/>
      <c r="C286" s="43"/>
      <c r="D286" s="201" t="s">
        <v>192</v>
      </c>
      <c r="E286" s="43"/>
      <c r="F286" s="202" t="s">
        <v>482</v>
      </c>
      <c r="G286" s="43"/>
      <c r="H286" s="43"/>
      <c r="I286" s="203"/>
      <c r="J286" s="43"/>
      <c r="K286" s="43"/>
      <c r="L286" s="47"/>
      <c r="M286" s="204"/>
      <c r="N286" s="20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192</v>
      </c>
      <c r="AU286" s="19" t="s">
        <v>90</v>
      </c>
    </row>
    <row r="287" s="13" customFormat="1">
      <c r="A287" s="13"/>
      <c r="B287" s="238"/>
      <c r="C287" s="239"/>
      <c r="D287" s="201" t="s">
        <v>248</v>
      </c>
      <c r="E287" s="240" t="s">
        <v>35</v>
      </c>
      <c r="F287" s="241" t="s">
        <v>531</v>
      </c>
      <c r="G287" s="239"/>
      <c r="H287" s="242">
        <v>100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248</v>
      </c>
      <c r="AU287" s="248" t="s">
        <v>90</v>
      </c>
      <c r="AV287" s="13" t="s">
        <v>90</v>
      </c>
      <c r="AW287" s="13" t="s">
        <v>40</v>
      </c>
      <c r="AX287" s="13" t="s">
        <v>80</v>
      </c>
      <c r="AY287" s="248" t="s">
        <v>155</v>
      </c>
    </row>
    <row r="288" s="15" customFormat="1">
      <c r="A288" s="15"/>
      <c r="B288" s="272"/>
      <c r="C288" s="273"/>
      <c r="D288" s="201" t="s">
        <v>248</v>
      </c>
      <c r="E288" s="274" t="s">
        <v>35</v>
      </c>
      <c r="F288" s="275" t="s">
        <v>483</v>
      </c>
      <c r="G288" s="273"/>
      <c r="H288" s="276">
        <v>100</v>
      </c>
      <c r="I288" s="277"/>
      <c r="J288" s="273"/>
      <c r="K288" s="273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248</v>
      </c>
      <c r="AU288" s="282" t="s">
        <v>90</v>
      </c>
      <c r="AV288" s="15" t="s">
        <v>160</v>
      </c>
      <c r="AW288" s="15" t="s">
        <v>40</v>
      </c>
      <c r="AX288" s="15" t="s">
        <v>80</v>
      </c>
      <c r="AY288" s="282" t="s">
        <v>155</v>
      </c>
    </row>
    <row r="289" s="13" customFormat="1">
      <c r="A289" s="13"/>
      <c r="B289" s="238"/>
      <c r="C289" s="239"/>
      <c r="D289" s="201" t="s">
        <v>248</v>
      </c>
      <c r="E289" s="240" t="s">
        <v>35</v>
      </c>
      <c r="F289" s="241" t="s">
        <v>536</v>
      </c>
      <c r="G289" s="239"/>
      <c r="H289" s="242">
        <v>40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248</v>
      </c>
      <c r="AU289" s="248" t="s">
        <v>90</v>
      </c>
      <c r="AV289" s="13" t="s">
        <v>90</v>
      </c>
      <c r="AW289" s="13" t="s">
        <v>40</v>
      </c>
      <c r="AX289" s="13" t="s">
        <v>88</v>
      </c>
      <c r="AY289" s="248" t="s">
        <v>155</v>
      </c>
    </row>
    <row r="290" s="2" customFormat="1" ht="24.15" customHeight="1">
      <c r="A290" s="41"/>
      <c r="B290" s="42"/>
      <c r="C290" s="188" t="s">
        <v>537</v>
      </c>
      <c r="D290" s="188" t="s">
        <v>150</v>
      </c>
      <c r="E290" s="189" t="s">
        <v>538</v>
      </c>
      <c r="F290" s="190" t="s">
        <v>539</v>
      </c>
      <c r="G290" s="191" t="s">
        <v>309</v>
      </c>
      <c r="H290" s="192">
        <v>100</v>
      </c>
      <c r="I290" s="193"/>
      <c r="J290" s="194">
        <f>ROUND(I290*H290,2)</f>
        <v>0</v>
      </c>
      <c r="K290" s="190" t="s">
        <v>252</v>
      </c>
      <c r="L290" s="47"/>
      <c r="M290" s="195" t="s">
        <v>35</v>
      </c>
      <c r="N290" s="196" t="s">
        <v>51</v>
      </c>
      <c r="O290" s="87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199" t="s">
        <v>164</v>
      </c>
      <c r="AT290" s="199" t="s">
        <v>150</v>
      </c>
      <c r="AU290" s="199" t="s">
        <v>90</v>
      </c>
      <c r="AY290" s="19" t="s">
        <v>155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9" t="s">
        <v>88</v>
      </c>
      <c r="BK290" s="200">
        <f>ROUND(I290*H290,2)</f>
        <v>0</v>
      </c>
      <c r="BL290" s="19" t="s">
        <v>164</v>
      </c>
      <c r="BM290" s="199" t="s">
        <v>540</v>
      </c>
    </row>
    <row r="291" s="2" customFormat="1">
      <c r="A291" s="41"/>
      <c r="B291" s="42"/>
      <c r="C291" s="43"/>
      <c r="D291" s="249" t="s">
        <v>254</v>
      </c>
      <c r="E291" s="43"/>
      <c r="F291" s="250" t="s">
        <v>541</v>
      </c>
      <c r="G291" s="43"/>
      <c r="H291" s="43"/>
      <c r="I291" s="203"/>
      <c r="J291" s="43"/>
      <c r="K291" s="43"/>
      <c r="L291" s="47"/>
      <c r="M291" s="204"/>
      <c r="N291" s="20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254</v>
      </c>
      <c r="AU291" s="19" t="s">
        <v>90</v>
      </c>
    </row>
    <row r="292" s="13" customFormat="1">
      <c r="A292" s="13"/>
      <c r="B292" s="238"/>
      <c r="C292" s="239"/>
      <c r="D292" s="201" t="s">
        <v>248</v>
      </c>
      <c r="E292" s="240" t="s">
        <v>35</v>
      </c>
      <c r="F292" s="241" t="s">
        <v>531</v>
      </c>
      <c r="G292" s="239"/>
      <c r="H292" s="242">
        <v>100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248</v>
      </c>
      <c r="AU292" s="248" t="s">
        <v>90</v>
      </c>
      <c r="AV292" s="13" t="s">
        <v>90</v>
      </c>
      <c r="AW292" s="13" t="s">
        <v>40</v>
      </c>
      <c r="AX292" s="13" t="s">
        <v>88</v>
      </c>
      <c r="AY292" s="248" t="s">
        <v>155</v>
      </c>
    </row>
    <row r="293" s="2" customFormat="1" ht="24.15" customHeight="1">
      <c r="A293" s="41"/>
      <c r="B293" s="42"/>
      <c r="C293" s="188" t="s">
        <v>542</v>
      </c>
      <c r="D293" s="188" t="s">
        <v>150</v>
      </c>
      <c r="E293" s="189" t="s">
        <v>543</v>
      </c>
      <c r="F293" s="190" t="s">
        <v>544</v>
      </c>
      <c r="G293" s="191" t="s">
        <v>275</v>
      </c>
      <c r="H293" s="192">
        <v>50</v>
      </c>
      <c r="I293" s="193"/>
      <c r="J293" s="194">
        <f>ROUND(I293*H293,2)</f>
        <v>0</v>
      </c>
      <c r="K293" s="190" t="s">
        <v>252</v>
      </c>
      <c r="L293" s="47"/>
      <c r="M293" s="195" t="s">
        <v>35</v>
      </c>
      <c r="N293" s="196" t="s">
        <v>51</v>
      </c>
      <c r="O293" s="87"/>
      <c r="P293" s="197">
        <f>O293*H293</f>
        <v>0</v>
      </c>
      <c r="Q293" s="197">
        <v>0.1295</v>
      </c>
      <c r="R293" s="197">
        <f>Q293*H293</f>
        <v>6.4750000000000005</v>
      </c>
      <c r="S293" s="197">
        <v>0</v>
      </c>
      <c r="T293" s="19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199" t="s">
        <v>164</v>
      </c>
      <c r="AT293" s="199" t="s">
        <v>150</v>
      </c>
      <c r="AU293" s="199" t="s">
        <v>90</v>
      </c>
      <c r="AY293" s="19" t="s">
        <v>155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88</v>
      </c>
      <c r="BK293" s="200">
        <f>ROUND(I293*H293,2)</f>
        <v>0</v>
      </c>
      <c r="BL293" s="19" t="s">
        <v>164</v>
      </c>
      <c r="BM293" s="199" t="s">
        <v>545</v>
      </c>
    </row>
    <row r="294" s="2" customFormat="1">
      <c r="A294" s="41"/>
      <c r="B294" s="42"/>
      <c r="C294" s="43"/>
      <c r="D294" s="249" t="s">
        <v>254</v>
      </c>
      <c r="E294" s="43"/>
      <c r="F294" s="250" t="s">
        <v>546</v>
      </c>
      <c r="G294" s="43"/>
      <c r="H294" s="43"/>
      <c r="I294" s="203"/>
      <c r="J294" s="43"/>
      <c r="K294" s="43"/>
      <c r="L294" s="47"/>
      <c r="M294" s="204"/>
      <c r="N294" s="20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254</v>
      </c>
      <c r="AU294" s="19" t="s">
        <v>90</v>
      </c>
    </row>
    <row r="295" s="13" customFormat="1">
      <c r="A295" s="13"/>
      <c r="B295" s="238"/>
      <c r="C295" s="239"/>
      <c r="D295" s="201" t="s">
        <v>248</v>
      </c>
      <c r="E295" s="240" t="s">
        <v>35</v>
      </c>
      <c r="F295" s="241" t="s">
        <v>547</v>
      </c>
      <c r="G295" s="239"/>
      <c r="H295" s="242">
        <v>50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248</v>
      </c>
      <c r="AU295" s="248" t="s">
        <v>90</v>
      </c>
      <c r="AV295" s="13" t="s">
        <v>90</v>
      </c>
      <c r="AW295" s="13" t="s">
        <v>40</v>
      </c>
      <c r="AX295" s="13" t="s">
        <v>88</v>
      </c>
      <c r="AY295" s="248" t="s">
        <v>155</v>
      </c>
    </row>
    <row r="296" s="2" customFormat="1" ht="16.5" customHeight="1">
      <c r="A296" s="41"/>
      <c r="B296" s="42"/>
      <c r="C296" s="262" t="s">
        <v>548</v>
      </c>
      <c r="D296" s="262" t="s">
        <v>464</v>
      </c>
      <c r="E296" s="263" t="s">
        <v>549</v>
      </c>
      <c r="F296" s="264" t="s">
        <v>550</v>
      </c>
      <c r="G296" s="265" t="s">
        <v>275</v>
      </c>
      <c r="H296" s="266">
        <v>50</v>
      </c>
      <c r="I296" s="267"/>
      <c r="J296" s="268">
        <f>ROUND(I296*H296,2)</f>
        <v>0</v>
      </c>
      <c r="K296" s="264" t="s">
        <v>252</v>
      </c>
      <c r="L296" s="269"/>
      <c r="M296" s="270" t="s">
        <v>35</v>
      </c>
      <c r="N296" s="271" t="s">
        <v>51</v>
      </c>
      <c r="O296" s="87"/>
      <c r="P296" s="197">
        <f>O296*H296</f>
        <v>0</v>
      </c>
      <c r="Q296" s="197">
        <v>0.056120000000000003</v>
      </c>
      <c r="R296" s="197">
        <f>Q296*H296</f>
        <v>2.806</v>
      </c>
      <c r="S296" s="197">
        <v>0</v>
      </c>
      <c r="T296" s="19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199" t="s">
        <v>180</v>
      </c>
      <c r="AT296" s="199" t="s">
        <v>464</v>
      </c>
      <c r="AU296" s="199" t="s">
        <v>90</v>
      </c>
      <c r="AY296" s="19" t="s">
        <v>155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9" t="s">
        <v>88</v>
      </c>
      <c r="BK296" s="200">
        <f>ROUND(I296*H296,2)</f>
        <v>0</v>
      </c>
      <c r="BL296" s="19" t="s">
        <v>164</v>
      </c>
      <c r="BM296" s="199" t="s">
        <v>551</v>
      </c>
    </row>
    <row r="297" s="13" customFormat="1">
      <c r="A297" s="13"/>
      <c r="B297" s="238"/>
      <c r="C297" s="239"/>
      <c r="D297" s="201" t="s">
        <v>248</v>
      </c>
      <c r="E297" s="240" t="s">
        <v>35</v>
      </c>
      <c r="F297" s="241" t="s">
        <v>547</v>
      </c>
      <c r="G297" s="239"/>
      <c r="H297" s="242">
        <v>50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248</v>
      </c>
      <c r="AU297" s="248" t="s">
        <v>90</v>
      </c>
      <c r="AV297" s="13" t="s">
        <v>90</v>
      </c>
      <c r="AW297" s="13" t="s">
        <v>40</v>
      </c>
      <c r="AX297" s="13" t="s">
        <v>88</v>
      </c>
      <c r="AY297" s="248" t="s">
        <v>155</v>
      </c>
    </row>
    <row r="298" s="12" customFormat="1" ht="22.8" customHeight="1">
      <c r="A298" s="12"/>
      <c r="B298" s="222"/>
      <c r="C298" s="223"/>
      <c r="D298" s="224" t="s">
        <v>79</v>
      </c>
      <c r="E298" s="236" t="s">
        <v>552</v>
      </c>
      <c r="F298" s="236" t="s">
        <v>553</v>
      </c>
      <c r="G298" s="223"/>
      <c r="H298" s="223"/>
      <c r="I298" s="226"/>
      <c r="J298" s="237">
        <f>BK298</f>
        <v>0</v>
      </c>
      <c r="K298" s="223"/>
      <c r="L298" s="228"/>
      <c r="M298" s="229"/>
      <c r="N298" s="230"/>
      <c r="O298" s="230"/>
      <c r="P298" s="231">
        <f>SUM(P299:P310)</f>
        <v>0</v>
      </c>
      <c r="Q298" s="230"/>
      <c r="R298" s="231">
        <f>SUM(R299:R310)</f>
        <v>28.906933000000002</v>
      </c>
      <c r="S298" s="230"/>
      <c r="T298" s="232">
        <f>SUM(T299:T310)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3" t="s">
        <v>88</v>
      </c>
      <c r="AT298" s="234" t="s">
        <v>79</v>
      </c>
      <c r="AU298" s="234" t="s">
        <v>88</v>
      </c>
      <c r="AY298" s="233" t="s">
        <v>155</v>
      </c>
      <c r="BK298" s="235">
        <f>SUM(BK299:BK310)</f>
        <v>0</v>
      </c>
    </row>
    <row r="299" s="2" customFormat="1" ht="21.75" customHeight="1">
      <c r="A299" s="41"/>
      <c r="B299" s="42"/>
      <c r="C299" s="188" t="s">
        <v>554</v>
      </c>
      <c r="D299" s="188" t="s">
        <v>150</v>
      </c>
      <c r="E299" s="189" t="s">
        <v>555</v>
      </c>
      <c r="F299" s="190" t="s">
        <v>556</v>
      </c>
      <c r="G299" s="191" t="s">
        <v>309</v>
      </c>
      <c r="H299" s="192">
        <v>80</v>
      </c>
      <c r="I299" s="193"/>
      <c r="J299" s="194">
        <f>ROUND(I299*H299,2)</f>
        <v>0</v>
      </c>
      <c r="K299" s="190" t="s">
        <v>252</v>
      </c>
      <c r="L299" s="47"/>
      <c r="M299" s="195" t="s">
        <v>35</v>
      </c>
      <c r="N299" s="196" t="s">
        <v>51</v>
      </c>
      <c r="O299" s="87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199" t="s">
        <v>164</v>
      </c>
      <c r="AT299" s="199" t="s">
        <v>150</v>
      </c>
      <c r="AU299" s="199" t="s">
        <v>90</v>
      </c>
      <c r="AY299" s="19" t="s">
        <v>155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88</v>
      </c>
      <c r="BK299" s="200">
        <f>ROUND(I299*H299,2)</f>
        <v>0</v>
      </c>
      <c r="BL299" s="19" t="s">
        <v>164</v>
      </c>
      <c r="BM299" s="199" t="s">
        <v>557</v>
      </c>
    </row>
    <row r="300" s="2" customFormat="1">
      <c r="A300" s="41"/>
      <c r="B300" s="42"/>
      <c r="C300" s="43"/>
      <c r="D300" s="249" t="s">
        <v>254</v>
      </c>
      <c r="E300" s="43"/>
      <c r="F300" s="250" t="s">
        <v>558</v>
      </c>
      <c r="G300" s="43"/>
      <c r="H300" s="43"/>
      <c r="I300" s="203"/>
      <c r="J300" s="43"/>
      <c r="K300" s="43"/>
      <c r="L300" s="47"/>
      <c r="M300" s="204"/>
      <c r="N300" s="20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254</v>
      </c>
      <c r="AU300" s="19" t="s">
        <v>90</v>
      </c>
    </row>
    <row r="301" s="13" customFormat="1">
      <c r="A301" s="13"/>
      <c r="B301" s="238"/>
      <c r="C301" s="239"/>
      <c r="D301" s="201" t="s">
        <v>248</v>
      </c>
      <c r="E301" s="240" t="s">
        <v>35</v>
      </c>
      <c r="F301" s="241" t="s">
        <v>559</v>
      </c>
      <c r="G301" s="239"/>
      <c r="H301" s="242">
        <v>80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248</v>
      </c>
      <c r="AU301" s="248" t="s">
        <v>90</v>
      </c>
      <c r="AV301" s="13" t="s">
        <v>90</v>
      </c>
      <c r="AW301" s="13" t="s">
        <v>40</v>
      </c>
      <c r="AX301" s="13" t="s">
        <v>88</v>
      </c>
      <c r="AY301" s="248" t="s">
        <v>155</v>
      </c>
    </row>
    <row r="302" s="2" customFormat="1" ht="16.5" customHeight="1">
      <c r="A302" s="41"/>
      <c r="B302" s="42"/>
      <c r="C302" s="262" t="s">
        <v>560</v>
      </c>
      <c r="D302" s="262" t="s">
        <v>464</v>
      </c>
      <c r="E302" s="263" t="s">
        <v>561</v>
      </c>
      <c r="F302" s="264" t="s">
        <v>562</v>
      </c>
      <c r="G302" s="265" t="s">
        <v>563</v>
      </c>
      <c r="H302" s="266">
        <v>28.800000000000001</v>
      </c>
      <c r="I302" s="267"/>
      <c r="J302" s="268">
        <f>ROUND(I302*H302,2)</f>
        <v>0</v>
      </c>
      <c r="K302" s="264" t="s">
        <v>252</v>
      </c>
      <c r="L302" s="269"/>
      <c r="M302" s="270" t="s">
        <v>35</v>
      </c>
      <c r="N302" s="271" t="s">
        <v>51</v>
      </c>
      <c r="O302" s="87"/>
      <c r="P302" s="197">
        <f>O302*H302</f>
        <v>0</v>
      </c>
      <c r="Q302" s="197">
        <v>1</v>
      </c>
      <c r="R302" s="197">
        <f>Q302*H302</f>
        <v>28.800000000000001</v>
      </c>
      <c r="S302" s="197">
        <v>0</v>
      </c>
      <c r="T302" s="19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199" t="s">
        <v>180</v>
      </c>
      <c r="AT302" s="199" t="s">
        <v>464</v>
      </c>
      <c r="AU302" s="199" t="s">
        <v>90</v>
      </c>
      <c r="AY302" s="19" t="s">
        <v>155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9" t="s">
        <v>88</v>
      </c>
      <c r="BK302" s="200">
        <f>ROUND(I302*H302,2)</f>
        <v>0</v>
      </c>
      <c r="BL302" s="19" t="s">
        <v>164</v>
      </c>
      <c r="BM302" s="199" t="s">
        <v>564</v>
      </c>
    </row>
    <row r="303" s="13" customFormat="1">
      <c r="A303" s="13"/>
      <c r="B303" s="238"/>
      <c r="C303" s="239"/>
      <c r="D303" s="201" t="s">
        <v>248</v>
      </c>
      <c r="E303" s="240" t="s">
        <v>35</v>
      </c>
      <c r="F303" s="241" t="s">
        <v>565</v>
      </c>
      <c r="G303" s="239"/>
      <c r="H303" s="242">
        <v>16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248</v>
      </c>
      <c r="AU303" s="248" t="s">
        <v>90</v>
      </c>
      <c r="AV303" s="13" t="s">
        <v>90</v>
      </c>
      <c r="AW303" s="13" t="s">
        <v>40</v>
      </c>
      <c r="AX303" s="13" t="s">
        <v>80</v>
      </c>
      <c r="AY303" s="248" t="s">
        <v>155</v>
      </c>
    </row>
    <row r="304" s="15" customFormat="1">
      <c r="A304" s="15"/>
      <c r="B304" s="272"/>
      <c r="C304" s="273"/>
      <c r="D304" s="201" t="s">
        <v>248</v>
      </c>
      <c r="E304" s="274" t="s">
        <v>35</v>
      </c>
      <c r="F304" s="275" t="s">
        <v>483</v>
      </c>
      <c r="G304" s="273"/>
      <c r="H304" s="276">
        <v>16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248</v>
      </c>
      <c r="AU304" s="282" t="s">
        <v>90</v>
      </c>
      <c r="AV304" s="15" t="s">
        <v>160</v>
      </c>
      <c r="AW304" s="15" t="s">
        <v>40</v>
      </c>
      <c r="AX304" s="15" t="s">
        <v>80</v>
      </c>
      <c r="AY304" s="282" t="s">
        <v>155</v>
      </c>
    </row>
    <row r="305" s="13" customFormat="1">
      <c r="A305" s="13"/>
      <c r="B305" s="238"/>
      <c r="C305" s="239"/>
      <c r="D305" s="201" t="s">
        <v>248</v>
      </c>
      <c r="E305" s="240" t="s">
        <v>35</v>
      </c>
      <c r="F305" s="241" t="s">
        <v>566</v>
      </c>
      <c r="G305" s="239"/>
      <c r="H305" s="242">
        <v>28.800000000000001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248</v>
      </c>
      <c r="AU305" s="248" t="s">
        <v>90</v>
      </c>
      <c r="AV305" s="13" t="s">
        <v>90</v>
      </c>
      <c r="AW305" s="13" t="s">
        <v>40</v>
      </c>
      <c r="AX305" s="13" t="s">
        <v>88</v>
      </c>
      <c r="AY305" s="248" t="s">
        <v>155</v>
      </c>
    </row>
    <row r="306" s="2" customFormat="1" ht="16.5" customHeight="1">
      <c r="A306" s="41"/>
      <c r="B306" s="42"/>
      <c r="C306" s="188" t="s">
        <v>567</v>
      </c>
      <c r="D306" s="188" t="s">
        <v>150</v>
      </c>
      <c r="E306" s="189" t="s">
        <v>568</v>
      </c>
      <c r="F306" s="190" t="s">
        <v>569</v>
      </c>
      <c r="G306" s="191" t="s">
        <v>309</v>
      </c>
      <c r="H306" s="192">
        <v>80</v>
      </c>
      <c r="I306" s="193"/>
      <c r="J306" s="194">
        <f>ROUND(I306*H306,2)</f>
        <v>0</v>
      </c>
      <c r="K306" s="190" t="s">
        <v>252</v>
      </c>
      <c r="L306" s="47"/>
      <c r="M306" s="195" t="s">
        <v>35</v>
      </c>
      <c r="N306" s="196" t="s">
        <v>51</v>
      </c>
      <c r="O306" s="87"/>
      <c r="P306" s="197">
        <f>O306*H306</f>
        <v>0</v>
      </c>
      <c r="Q306" s="197">
        <v>0.0012700000000000001</v>
      </c>
      <c r="R306" s="197">
        <f>Q306*H306</f>
        <v>0.10160000000000001</v>
      </c>
      <c r="S306" s="197">
        <v>0</v>
      </c>
      <c r="T306" s="19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199" t="s">
        <v>164</v>
      </c>
      <c r="AT306" s="199" t="s">
        <v>150</v>
      </c>
      <c r="AU306" s="199" t="s">
        <v>90</v>
      </c>
      <c r="AY306" s="19" t="s">
        <v>155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88</v>
      </c>
      <c r="BK306" s="200">
        <f>ROUND(I306*H306,2)</f>
        <v>0</v>
      </c>
      <c r="BL306" s="19" t="s">
        <v>164</v>
      </c>
      <c r="BM306" s="199" t="s">
        <v>570</v>
      </c>
    </row>
    <row r="307" s="2" customFormat="1">
      <c r="A307" s="41"/>
      <c r="B307" s="42"/>
      <c r="C307" s="43"/>
      <c r="D307" s="249" t="s">
        <v>254</v>
      </c>
      <c r="E307" s="43"/>
      <c r="F307" s="250" t="s">
        <v>571</v>
      </c>
      <c r="G307" s="43"/>
      <c r="H307" s="43"/>
      <c r="I307" s="203"/>
      <c r="J307" s="43"/>
      <c r="K307" s="43"/>
      <c r="L307" s="47"/>
      <c r="M307" s="204"/>
      <c r="N307" s="20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254</v>
      </c>
      <c r="AU307" s="19" t="s">
        <v>90</v>
      </c>
    </row>
    <row r="308" s="13" customFormat="1">
      <c r="A308" s="13"/>
      <c r="B308" s="238"/>
      <c r="C308" s="239"/>
      <c r="D308" s="201" t="s">
        <v>248</v>
      </c>
      <c r="E308" s="240" t="s">
        <v>35</v>
      </c>
      <c r="F308" s="241" t="s">
        <v>559</v>
      </c>
      <c r="G308" s="239"/>
      <c r="H308" s="242">
        <v>80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248</v>
      </c>
      <c r="AU308" s="248" t="s">
        <v>90</v>
      </c>
      <c r="AV308" s="13" t="s">
        <v>90</v>
      </c>
      <c r="AW308" s="13" t="s">
        <v>40</v>
      </c>
      <c r="AX308" s="13" t="s">
        <v>88</v>
      </c>
      <c r="AY308" s="248" t="s">
        <v>155</v>
      </c>
    </row>
    <row r="309" s="2" customFormat="1" ht="16.5" customHeight="1">
      <c r="A309" s="41"/>
      <c r="B309" s="42"/>
      <c r="C309" s="262" t="s">
        <v>572</v>
      </c>
      <c r="D309" s="262" t="s">
        <v>464</v>
      </c>
      <c r="E309" s="263" t="s">
        <v>573</v>
      </c>
      <c r="F309" s="264" t="s">
        <v>574</v>
      </c>
      <c r="G309" s="265" t="s">
        <v>575</v>
      </c>
      <c r="H309" s="266">
        <v>5.3330000000000002</v>
      </c>
      <c r="I309" s="267"/>
      <c r="J309" s="268">
        <f>ROUND(I309*H309,2)</f>
        <v>0</v>
      </c>
      <c r="K309" s="264" t="s">
        <v>252</v>
      </c>
      <c r="L309" s="269"/>
      <c r="M309" s="270" t="s">
        <v>35</v>
      </c>
      <c r="N309" s="271" t="s">
        <v>51</v>
      </c>
      <c r="O309" s="87"/>
      <c r="P309" s="197">
        <f>O309*H309</f>
        <v>0</v>
      </c>
      <c r="Q309" s="197">
        <v>0.001</v>
      </c>
      <c r="R309" s="197">
        <f>Q309*H309</f>
        <v>0.0053330000000000001</v>
      </c>
      <c r="S309" s="197">
        <v>0</v>
      </c>
      <c r="T309" s="19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199" t="s">
        <v>180</v>
      </c>
      <c r="AT309" s="199" t="s">
        <v>464</v>
      </c>
      <c r="AU309" s="199" t="s">
        <v>90</v>
      </c>
      <c r="AY309" s="19" t="s">
        <v>155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9" t="s">
        <v>88</v>
      </c>
      <c r="BK309" s="200">
        <f>ROUND(I309*H309,2)</f>
        <v>0</v>
      </c>
      <c r="BL309" s="19" t="s">
        <v>164</v>
      </c>
      <c r="BM309" s="199" t="s">
        <v>576</v>
      </c>
    </row>
    <row r="310" s="13" customFormat="1">
      <c r="A310" s="13"/>
      <c r="B310" s="238"/>
      <c r="C310" s="239"/>
      <c r="D310" s="201" t="s">
        <v>248</v>
      </c>
      <c r="E310" s="240" t="s">
        <v>35</v>
      </c>
      <c r="F310" s="241" t="s">
        <v>577</v>
      </c>
      <c r="G310" s="239"/>
      <c r="H310" s="242">
        <v>5.3330000000000002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248</v>
      </c>
      <c r="AU310" s="248" t="s">
        <v>90</v>
      </c>
      <c r="AV310" s="13" t="s">
        <v>90</v>
      </c>
      <c r="AW310" s="13" t="s">
        <v>40</v>
      </c>
      <c r="AX310" s="13" t="s">
        <v>88</v>
      </c>
      <c r="AY310" s="248" t="s">
        <v>155</v>
      </c>
    </row>
    <row r="311" s="12" customFormat="1" ht="22.8" customHeight="1">
      <c r="A311" s="12"/>
      <c r="B311" s="222"/>
      <c r="C311" s="223"/>
      <c r="D311" s="224" t="s">
        <v>79</v>
      </c>
      <c r="E311" s="236" t="s">
        <v>578</v>
      </c>
      <c r="F311" s="236" t="s">
        <v>579</v>
      </c>
      <c r="G311" s="223"/>
      <c r="H311" s="223"/>
      <c r="I311" s="226"/>
      <c r="J311" s="237">
        <f>BK311</f>
        <v>0</v>
      </c>
      <c r="K311" s="223"/>
      <c r="L311" s="228"/>
      <c r="M311" s="229"/>
      <c r="N311" s="230"/>
      <c r="O311" s="230"/>
      <c r="P311" s="231">
        <f>SUM(P312:P352)</f>
        <v>0</v>
      </c>
      <c r="Q311" s="230"/>
      <c r="R311" s="231">
        <f>SUM(R312:R352)</f>
        <v>0</v>
      </c>
      <c r="S311" s="230"/>
      <c r="T311" s="232">
        <f>SUM(T312:T352)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3" t="s">
        <v>88</v>
      </c>
      <c r="AT311" s="234" t="s">
        <v>79</v>
      </c>
      <c r="AU311" s="234" t="s">
        <v>88</v>
      </c>
      <c r="AY311" s="233" t="s">
        <v>155</v>
      </c>
      <c r="BK311" s="235">
        <f>SUM(BK312:BK352)</f>
        <v>0</v>
      </c>
    </row>
    <row r="312" s="2" customFormat="1" ht="24.15" customHeight="1">
      <c r="A312" s="41"/>
      <c r="B312" s="42"/>
      <c r="C312" s="188" t="s">
        <v>580</v>
      </c>
      <c r="D312" s="188" t="s">
        <v>150</v>
      </c>
      <c r="E312" s="189" t="s">
        <v>581</v>
      </c>
      <c r="F312" s="190" t="s">
        <v>582</v>
      </c>
      <c r="G312" s="191" t="s">
        <v>563</v>
      </c>
      <c r="H312" s="192">
        <v>815.23500000000001</v>
      </c>
      <c r="I312" s="193"/>
      <c r="J312" s="194">
        <f>ROUND(I312*H312,2)</f>
        <v>0</v>
      </c>
      <c r="K312" s="190" t="s">
        <v>252</v>
      </c>
      <c r="L312" s="47"/>
      <c r="M312" s="195" t="s">
        <v>35</v>
      </c>
      <c r="N312" s="196" t="s">
        <v>51</v>
      </c>
      <c r="O312" s="87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199" t="s">
        <v>164</v>
      </c>
      <c r="AT312" s="199" t="s">
        <v>150</v>
      </c>
      <c r="AU312" s="199" t="s">
        <v>90</v>
      </c>
      <c r="AY312" s="19" t="s">
        <v>155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9" t="s">
        <v>88</v>
      </c>
      <c r="BK312" s="200">
        <f>ROUND(I312*H312,2)</f>
        <v>0</v>
      </c>
      <c r="BL312" s="19" t="s">
        <v>164</v>
      </c>
      <c r="BM312" s="199" t="s">
        <v>583</v>
      </c>
    </row>
    <row r="313" s="2" customFormat="1">
      <c r="A313" s="41"/>
      <c r="B313" s="42"/>
      <c r="C313" s="43"/>
      <c r="D313" s="249" t="s">
        <v>254</v>
      </c>
      <c r="E313" s="43"/>
      <c r="F313" s="250" t="s">
        <v>584</v>
      </c>
      <c r="G313" s="43"/>
      <c r="H313" s="43"/>
      <c r="I313" s="203"/>
      <c r="J313" s="43"/>
      <c r="K313" s="43"/>
      <c r="L313" s="47"/>
      <c r="M313" s="204"/>
      <c r="N313" s="20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254</v>
      </c>
      <c r="AU313" s="19" t="s">
        <v>90</v>
      </c>
    </row>
    <row r="314" s="13" customFormat="1">
      <c r="A314" s="13"/>
      <c r="B314" s="238"/>
      <c r="C314" s="239"/>
      <c r="D314" s="201" t="s">
        <v>248</v>
      </c>
      <c r="E314" s="240" t="s">
        <v>35</v>
      </c>
      <c r="F314" s="241" t="s">
        <v>585</v>
      </c>
      <c r="G314" s="239"/>
      <c r="H314" s="242">
        <v>118.5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248</v>
      </c>
      <c r="AU314" s="248" t="s">
        <v>90</v>
      </c>
      <c r="AV314" s="13" t="s">
        <v>90</v>
      </c>
      <c r="AW314" s="13" t="s">
        <v>40</v>
      </c>
      <c r="AX314" s="13" t="s">
        <v>80</v>
      </c>
      <c r="AY314" s="248" t="s">
        <v>155</v>
      </c>
    </row>
    <row r="315" s="13" customFormat="1">
      <c r="A315" s="13"/>
      <c r="B315" s="238"/>
      <c r="C315" s="239"/>
      <c r="D315" s="201" t="s">
        <v>248</v>
      </c>
      <c r="E315" s="240" t="s">
        <v>35</v>
      </c>
      <c r="F315" s="241" t="s">
        <v>586</v>
      </c>
      <c r="G315" s="239"/>
      <c r="H315" s="242">
        <v>136.5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248</v>
      </c>
      <c r="AU315" s="248" t="s">
        <v>90</v>
      </c>
      <c r="AV315" s="13" t="s">
        <v>90</v>
      </c>
      <c r="AW315" s="13" t="s">
        <v>40</v>
      </c>
      <c r="AX315" s="13" t="s">
        <v>80</v>
      </c>
      <c r="AY315" s="248" t="s">
        <v>155</v>
      </c>
    </row>
    <row r="316" s="13" customFormat="1">
      <c r="A316" s="13"/>
      <c r="B316" s="238"/>
      <c r="C316" s="239"/>
      <c r="D316" s="201" t="s">
        <v>248</v>
      </c>
      <c r="E316" s="240" t="s">
        <v>35</v>
      </c>
      <c r="F316" s="241" t="s">
        <v>587</v>
      </c>
      <c r="G316" s="239"/>
      <c r="H316" s="242">
        <v>382.25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248</v>
      </c>
      <c r="AU316" s="248" t="s">
        <v>90</v>
      </c>
      <c r="AV316" s="13" t="s">
        <v>90</v>
      </c>
      <c r="AW316" s="13" t="s">
        <v>40</v>
      </c>
      <c r="AX316" s="13" t="s">
        <v>80</v>
      </c>
      <c r="AY316" s="248" t="s">
        <v>155</v>
      </c>
    </row>
    <row r="317" s="13" customFormat="1">
      <c r="A317" s="13"/>
      <c r="B317" s="238"/>
      <c r="C317" s="239"/>
      <c r="D317" s="201" t="s">
        <v>248</v>
      </c>
      <c r="E317" s="240" t="s">
        <v>35</v>
      </c>
      <c r="F317" s="241" t="s">
        <v>588</v>
      </c>
      <c r="G317" s="239"/>
      <c r="H317" s="242">
        <v>29.774999999999999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248</v>
      </c>
      <c r="AU317" s="248" t="s">
        <v>90</v>
      </c>
      <c r="AV317" s="13" t="s">
        <v>90</v>
      </c>
      <c r="AW317" s="13" t="s">
        <v>40</v>
      </c>
      <c r="AX317" s="13" t="s">
        <v>80</v>
      </c>
      <c r="AY317" s="248" t="s">
        <v>155</v>
      </c>
    </row>
    <row r="318" s="13" customFormat="1">
      <c r="A318" s="13"/>
      <c r="B318" s="238"/>
      <c r="C318" s="239"/>
      <c r="D318" s="201" t="s">
        <v>248</v>
      </c>
      <c r="E318" s="240" t="s">
        <v>35</v>
      </c>
      <c r="F318" s="241" t="s">
        <v>589</v>
      </c>
      <c r="G318" s="239"/>
      <c r="H318" s="242">
        <v>27.510000000000002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248</v>
      </c>
      <c r="AU318" s="248" t="s">
        <v>90</v>
      </c>
      <c r="AV318" s="13" t="s">
        <v>90</v>
      </c>
      <c r="AW318" s="13" t="s">
        <v>40</v>
      </c>
      <c r="AX318" s="13" t="s">
        <v>80</v>
      </c>
      <c r="AY318" s="248" t="s">
        <v>155</v>
      </c>
    </row>
    <row r="319" s="13" customFormat="1">
      <c r="A319" s="13"/>
      <c r="B319" s="238"/>
      <c r="C319" s="239"/>
      <c r="D319" s="201" t="s">
        <v>248</v>
      </c>
      <c r="E319" s="240" t="s">
        <v>35</v>
      </c>
      <c r="F319" s="241" t="s">
        <v>590</v>
      </c>
      <c r="G319" s="239"/>
      <c r="H319" s="242">
        <v>120.7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248</v>
      </c>
      <c r="AU319" s="248" t="s">
        <v>90</v>
      </c>
      <c r="AV319" s="13" t="s">
        <v>90</v>
      </c>
      <c r="AW319" s="13" t="s">
        <v>40</v>
      </c>
      <c r="AX319" s="13" t="s">
        <v>80</v>
      </c>
      <c r="AY319" s="248" t="s">
        <v>155</v>
      </c>
    </row>
    <row r="320" s="14" customFormat="1">
      <c r="A320" s="14"/>
      <c r="B320" s="251"/>
      <c r="C320" s="252"/>
      <c r="D320" s="201" t="s">
        <v>248</v>
      </c>
      <c r="E320" s="253" t="s">
        <v>35</v>
      </c>
      <c r="F320" s="254" t="s">
        <v>268</v>
      </c>
      <c r="G320" s="252"/>
      <c r="H320" s="255">
        <v>815.23500000000001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248</v>
      </c>
      <c r="AU320" s="261" t="s">
        <v>90</v>
      </c>
      <c r="AV320" s="14" t="s">
        <v>164</v>
      </c>
      <c r="AW320" s="14" t="s">
        <v>40</v>
      </c>
      <c r="AX320" s="14" t="s">
        <v>88</v>
      </c>
      <c r="AY320" s="261" t="s">
        <v>155</v>
      </c>
    </row>
    <row r="321" s="2" customFormat="1" ht="24.15" customHeight="1">
      <c r="A321" s="41"/>
      <c r="B321" s="42"/>
      <c r="C321" s="188" t="s">
        <v>591</v>
      </c>
      <c r="D321" s="188" t="s">
        <v>150</v>
      </c>
      <c r="E321" s="189" t="s">
        <v>592</v>
      </c>
      <c r="F321" s="190" t="s">
        <v>593</v>
      </c>
      <c r="G321" s="191" t="s">
        <v>563</v>
      </c>
      <c r="H321" s="192">
        <v>4561.1400000000003</v>
      </c>
      <c r="I321" s="193"/>
      <c r="J321" s="194">
        <f>ROUND(I321*H321,2)</f>
        <v>0</v>
      </c>
      <c r="K321" s="190" t="s">
        <v>252</v>
      </c>
      <c r="L321" s="47"/>
      <c r="M321" s="195" t="s">
        <v>35</v>
      </c>
      <c r="N321" s="196" t="s">
        <v>51</v>
      </c>
      <c r="O321" s="87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199" t="s">
        <v>164</v>
      </c>
      <c r="AT321" s="199" t="s">
        <v>150</v>
      </c>
      <c r="AU321" s="199" t="s">
        <v>90</v>
      </c>
      <c r="AY321" s="19" t="s">
        <v>155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9" t="s">
        <v>88</v>
      </c>
      <c r="BK321" s="200">
        <f>ROUND(I321*H321,2)</f>
        <v>0</v>
      </c>
      <c r="BL321" s="19" t="s">
        <v>164</v>
      </c>
      <c r="BM321" s="199" t="s">
        <v>594</v>
      </c>
    </row>
    <row r="322" s="2" customFormat="1">
      <c r="A322" s="41"/>
      <c r="B322" s="42"/>
      <c r="C322" s="43"/>
      <c r="D322" s="249" t="s">
        <v>254</v>
      </c>
      <c r="E322" s="43"/>
      <c r="F322" s="250" t="s">
        <v>595</v>
      </c>
      <c r="G322" s="43"/>
      <c r="H322" s="43"/>
      <c r="I322" s="203"/>
      <c r="J322" s="43"/>
      <c r="K322" s="43"/>
      <c r="L322" s="47"/>
      <c r="M322" s="204"/>
      <c r="N322" s="20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254</v>
      </c>
      <c r="AU322" s="19" t="s">
        <v>90</v>
      </c>
    </row>
    <row r="323" s="13" customFormat="1">
      <c r="A323" s="13"/>
      <c r="B323" s="238"/>
      <c r="C323" s="239"/>
      <c r="D323" s="201" t="s">
        <v>248</v>
      </c>
      <c r="E323" s="240" t="s">
        <v>35</v>
      </c>
      <c r="F323" s="241" t="s">
        <v>596</v>
      </c>
      <c r="G323" s="239"/>
      <c r="H323" s="242">
        <v>237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248</v>
      </c>
      <c r="AU323" s="248" t="s">
        <v>90</v>
      </c>
      <c r="AV323" s="13" t="s">
        <v>90</v>
      </c>
      <c r="AW323" s="13" t="s">
        <v>40</v>
      </c>
      <c r="AX323" s="13" t="s">
        <v>80</v>
      </c>
      <c r="AY323" s="248" t="s">
        <v>155</v>
      </c>
    </row>
    <row r="324" s="13" customFormat="1">
      <c r="A324" s="13"/>
      <c r="B324" s="238"/>
      <c r="C324" s="239"/>
      <c r="D324" s="201" t="s">
        <v>248</v>
      </c>
      <c r="E324" s="240" t="s">
        <v>35</v>
      </c>
      <c r="F324" s="241" t="s">
        <v>597</v>
      </c>
      <c r="G324" s="239"/>
      <c r="H324" s="242">
        <v>1718.25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248</v>
      </c>
      <c r="AU324" s="248" t="s">
        <v>90</v>
      </c>
      <c r="AV324" s="13" t="s">
        <v>90</v>
      </c>
      <c r="AW324" s="13" t="s">
        <v>40</v>
      </c>
      <c r="AX324" s="13" t="s">
        <v>80</v>
      </c>
      <c r="AY324" s="248" t="s">
        <v>155</v>
      </c>
    </row>
    <row r="325" s="13" customFormat="1">
      <c r="A325" s="13"/>
      <c r="B325" s="238"/>
      <c r="C325" s="239"/>
      <c r="D325" s="201" t="s">
        <v>248</v>
      </c>
      <c r="E325" s="240" t="s">
        <v>35</v>
      </c>
      <c r="F325" s="241" t="s">
        <v>598</v>
      </c>
      <c r="G325" s="239"/>
      <c r="H325" s="242">
        <v>546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248</v>
      </c>
      <c r="AU325" s="248" t="s">
        <v>90</v>
      </c>
      <c r="AV325" s="13" t="s">
        <v>90</v>
      </c>
      <c r="AW325" s="13" t="s">
        <v>40</v>
      </c>
      <c r="AX325" s="13" t="s">
        <v>80</v>
      </c>
      <c r="AY325" s="248" t="s">
        <v>155</v>
      </c>
    </row>
    <row r="326" s="13" customFormat="1">
      <c r="A326" s="13"/>
      <c r="B326" s="238"/>
      <c r="C326" s="239"/>
      <c r="D326" s="201" t="s">
        <v>248</v>
      </c>
      <c r="E326" s="240" t="s">
        <v>35</v>
      </c>
      <c r="F326" s="241" t="s">
        <v>599</v>
      </c>
      <c r="G326" s="239"/>
      <c r="H326" s="242">
        <v>1529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248</v>
      </c>
      <c r="AU326" s="248" t="s">
        <v>90</v>
      </c>
      <c r="AV326" s="13" t="s">
        <v>90</v>
      </c>
      <c r="AW326" s="13" t="s">
        <v>40</v>
      </c>
      <c r="AX326" s="13" t="s">
        <v>80</v>
      </c>
      <c r="AY326" s="248" t="s">
        <v>155</v>
      </c>
    </row>
    <row r="327" s="13" customFormat="1">
      <c r="A327" s="13"/>
      <c r="B327" s="238"/>
      <c r="C327" s="239"/>
      <c r="D327" s="201" t="s">
        <v>248</v>
      </c>
      <c r="E327" s="240" t="s">
        <v>35</v>
      </c>
      <c r="F327" s="241" t="s">
        <v>600</v>
      </c>
      <c r="G327" s="239"/>
      <c r="H327" s="242">
        <v>119.09999999999999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248</v>
      </c>
      <c r="AU327" s="248" t="s">
        <v>90</v>
      </c>
      <c r="AV327" s="13" t="s">
        <v>90</v>
      </c>
      <c r="AW327" s="13" t="s">
        <v>40</v>
      </c>
      <c r="AX327" s="13" t="s">
        <v>80</v>
      </c>
      <c r="AY327" s="248" t="s">
        <v>155</v>
      </c>
    </row>
    <row r="328" s="13" customFormat="1">
      <c r="A328" s="13"/>
      <c r="B328" s="238"/>
      <c r="C328" s="239"/>
      <c r="D328" s="201" t="s">
        <v>248</v>
      </c>
      <c r="E328" s="240" t="s">
        <v>35</v>
      </c>
      <c r="F328" s="241" t="s">
        <v>601</v>
      </c>
      <c r="G328" s="239"/>
      <c r="H328" s="242">
        <v>110.04000000000001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248</v>
      </c>
      <c r="AU328" s="248" t="s">
        <v>90</v>
      </c>
      <c r="AV328" s="13" t="s">
        <v>90</v>
      </c>
      <c r="AW328" s="13" t="s">
        <v>40</v>
      </c>
      <c r="AX328" s="13" t="s">
        <v>80</v>
      </c>
      <c r="AY328" s="248" t="s">
        <v>155</v>
      </c>
    </row>
    <row r="329" s="13" customFormat="1">
      <c r="A329" s="13"/>
      <c r="B329" s="238"/>
      <c r="C329" s="239"/>
      <c r="D329" s="201" t="s">
        <v>248</v>
      </c>
      <c r="E329" s="240" t="s">
        <v>35</v>
      </c>
      <c r="F329" s="241" t="s">
        <v>602</v>
      </c>
      <c r="G329" s="239"/>
      <c r="H329" s="242">
        <v>241.40000000000001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248</v>
      </c>
      <c r="AU329" s="248" t="s">
        <v>90</v>
      </c>
      <c r="AV329" s="13" t="s">
        <v>90</v>
      </c>
      <c r="AW329" s="13" t="s">
        <v>40</v>
      </c>
      <c r="AX329" s="13" t="s">
        <v>80</v>
      </c>
      <c r="AY329" s="248" t="s">
        <v>155</v>
      </c>
    </row>
    <row r="330" s="13" customFormat="1">
      <c r="A330" s="13"/>
      <c r="B330" s="238"/>
      <c r="C330" s="239"/>
      <c r="D330" s="201" t="s">
        <v>248</v>
      </c>
      <c r="E330" s="240" t="s">
        <v>35</v>
      </c>
      <c r="F330" s="241" t="s">
        <v>603</v>
      </c>
      <c r="G330" s="239"/>
      <c r="H330" s="242">
        <v>60.350000000000001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248</v>
      </c>
      <c r="AU330" s="248" t="s">
        <v>90</v>
      </c>
      <c r="AV330" s="13" t="s">
        <v>90</v>
      </c>
      <c r="AW330" s="13" t="s">
        <v>40</v>
      </c>
      <c r="AX330" s="13" t="s">
        <v>80</v>
      </c>
      <c r="AY330" s="248" t="s">
        <v>155</v>
      </c>
    </row>
    <row r="331" s="14" customFormat="1">
      <c r="A331" s="14"/>
      <c r="B331" s="251"/>
      <c r="C331" s="252"/>
      <c r="D331" s="201" t="s">
        <v>248</v>
      </c>
      <c r="E331" s="253" t="s">
        <v>35</v>
      </c>
      <c r="F331" s="254" t="s">
        <v>268</v>
      </c>
      <c r="G331" s="252"/>
      <c r="H331" s="255">
        <v>4561.1400000000003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248</v>
      </c>
      <c r="AU331" s="261" t="s">
        <v>90</v>
      </c>
      <c r="AV331" s="14" t="s">
        <v>164</v>
      </c>
      <c r="AW331" s="14" t="s">
        <v>40</v>
      </c>
      <c r="AX331" s="14" t="s">
        <v>88</v>
      </c>
      <c r="AY331" s="261" t="s">
        <v>155</v>
      </c>
    </row>
    <row r="332" s="2" customFormat="1" ht="24.15" customHeight="1">
      <c r="A332" s="41"/>
      <c r="B332" s="42"/>
      <c r="C332" s="188" t="s">
        <v>604</v>
      </c>
      <c r="D332" s="188" t="s">
        <v>150</v>
      </c>
      <c r="E332" s="189" t="s">
        <v>605</v>
      </c>
      <c r="F332" s="190" t="s">
        <v>606</v>
      </c>
      <c r="G332" s="191" t="s">
        <v>563</v>
      </c>
      <c r="H332" s="192">
        <v>193.785</v>
      </c>
      <c r="I332" s="193"/>
      <c r="J332" s="194">
        <f>ROUND(I332*H332,2)</f>
        <v>0</v>
      </c>
      <c r="K332" s="190" t="s">
        <v>252</v>
      </c>
      <c r="L332" s="47"/>
      <c r="M332" s="195" t="s">
        <v>35</v>
      </c>
      <c r="N332" s="196" t="s">
        <v>51</v>
      </c>
      <c r="O332" s="87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199" t="s">
        <v>164</v>
      </c>
      <c r="AT332" s="199" t="s">
        <v>150</v>
      </c>
      <c r="AU332" s="199" t="s">
        <v>90</v>
      </c>
      <c r="AY332" s="19" t="s">
        <v>155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9" t="s">
        <v>88</v>
      </c>
      <c r="BK332" s="200">
        <f>ROUND(I332*H332,2)</f>
        <v>0</v>
      </c>
      <c r="BL332" s="19" t="s">
        <v>164</v>
      </c>
      <c r="BM332" s="199" t="s">
        <v>607</v>
      </c>
    </row>
    <row r="333" s="2" customFormat="1">
      <c r="A333" s="41"/>
      <c r="B333" s="42"/>
      <c r="C333" s="43"/>
      <c r="D333" s="249" t="s">
        <v>254</v>
      </c>
      <c r="E333" s="43"/>
      <c r="F333" s="250" t="s">
        <v>608</v>
      </c>
      <c r="G333" s="43"/>
      <c r="H333" s="43"/>
      <c r="I333" s="203"/>
      <c r="J333" s="43"/>
      <c r="K333" s="43"/>
      <c r="L333" s="47"/>
      <c r="M333" s="204"/>
      <c r="N333" s="20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254</v>
      </c>
      <c r="AU333" s="19" t="s">
        <v>90</v>
      </c>
    </row>
    <row r="334" s="13" customFormat="1">
      <c r="A334" s="13"/>
      <c r="B334" s="238"/>
      <c r="C334" s="239"/>
      <c r="D334" s="201" t="s">
        <v>248</v>
      </c>
      <c r="E334" s="240" t="s">
        <v>35</v>
      </c>
      <c r="F334" s="241" t="s">
        <v>586</v>
      </c>
      <c r="G334" s="239"/>
      <c r="H334" s="242">
        <v>136.5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248</v>
      </c>
      <c r="AU334" s="248" t="s">
        <v>90</v>
      </c>
      <c r="AV334" s="13" t="s">
        <v>90</v>
      </c>
      <c r="AW334" s="13" t="s">
        <v>40</v>
      </c>
      <c r="AX334" s="13" t="s">
        <v>80</v>
      </c>
      <c r="AY334" s="248" t="s">
        <v>155</v>
      </c>
    </row>
    <row r="335" s="13" customFormat="1">
      <c r="A335" s="13"/>
      <c r="B335" s="238"/>
      <c r="C335" s="239"/>
      <c r="D335" s="201" t="s">
        <v>248</v>
      </c>
      <c r="E335" s="240" t="s">
        <v>35</v>
      </c>
      <c r="F335" s="241" t="s">
        <v>588</v>
      </c>
      <c r="G335" s="239"/>
      <c r="H335" s="242">
        <v>29.774999999999999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248</v>
      </c>
      <c r="AU335" s="248" t="s">
        <v>90</v>
      </c>
      <c r="AV335" s="13" t="s">
        <v>90</v>
      </c>
      <c r="AW335" s="13" t="s">
        <v>40</v>
      </c>
      <c r="AX335" s="13" t="s">
        <v>80</v>
      </c>
      <c r="AY335" s="248" t="s">
        <v>155</v>
      </c>
    </row>
    <row r="336" s="13" customFormat="1">
      <c r="A336" s="13"/>
      <c r="B336" s="238"/>
      <c r="C336" s="239"/>
      <c r="D336" s="201" t="s">
        <v>248</v>
      </c>
      <c r="E336" s="240" t="s">
        <v>35</v>
      </c>
      <c r="F336" s="241" t="s">
        <v>589</v>
      </c>
      <c r="G336" s="239"/>
      <c r="H336" s="242">
        <v>27.510000000000002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248</v>
      </c>
      <c r="AU336" s="248" t="s">
        <v>90</v>
      </c>
      <c r="AV336" s="13" t="s">
        <v>90</v>
      </c>
      <c r="AW336" s="13" t="s">
        <v>40</v>
      </c>
      <c r="AX336" s="13" t="s">
        <v>80</v>
      </c>
      <c r="AY336" s="248" t="s">
        <v>155</v>
      </c>
    </row>
    <row r="337" s="14" customFormat="1">
      <c r="A337" s="14"/>
      <c r="B337" s="251"/>
      <c r="C337" s="252"/>
      <c r="D337" s="201" t="s">
        <v>248</v>
      </c>
      <c r="E337" s="253" t="s">
        <v>35</v>
      </c>
      <c r="F337" s="254" t="s">
        <v>268</v>
      </c>
      <c r="G337" s="252"/>
      <c r="H337" s="255">
        <v>193.785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248</v>
      </c>
      <c r="AU337" s="261" t="s">
        <v>90</v>
      </c>
      <c r="AV337" s="14" t="s">
        <v>164</v>
      </c>
      <c r="AW337" s="14" t="s">
        <v>40</v>
      </c>
      <c r="AX337" s="14" t="s">
        <v>88</v>
      </c>
      <c r="AY337" s="261" t="s">
        <v>155</v>
      </c>
    </row>
    <row r="338" s="2" customFormat="1" ht="24.15" customHeight="1">
      <c r="A338" s="41"/>
      <c r="B338" s="42"/>
      <c r="C338" s="188" t="s">
        <v>609</v>
      </c>
      <c r="D338" s="188" t="s">
        <v>150</v>
      </c>
      <c r="E338" s="189" t="s">
        <v>610</v>
      </c>
      <c r="F338" s="190" t="s">
        <v>611</v>
      </c>
      <c r="G338" s="191" t="s">
        <v>563</v>
      </c>
      <c r="H338" s="192">
        <v>382.25</v>
      </c>
      <c r="I338" s="193"/>
      <c r="J338" s="194">
        <f>ROUND(I338*H338,2)</f>
        <v>0</v>
      </c>
      <c r="K338" s="190" t="s">
        <v>252</v>
      </c>
      <c r="L338" s="47"/>
      <c r="M338" s="195" t="s">
        <v>35</v>
      </c>
      <c r="N338" s="196" t="s">
        <v>51</v>
      </c>
      <c r="O338" s="87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199" t="s">
        <v>164</v>
      </c>
      <c r="AT338" s="199" t="s">
        <v>150</v>
      </c>
      <c r="AU338" s="199" t="s">
        <v>90</v>
      </c>
      <c r="AY338" s="19" t="s">
        <v>155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9" t="s">
        <v>88</v>
      </c>
      <c r="BK338" s="200">
        <f>ROUND(I338*H338,2)</f>
        <v>0</v>
      </c>
      <c r="BL338" s="19" t="s">
        <v>164</v>
      </c>
      <c r="BM338" s="199" t="s">
        <v>612</v>
      </c>
    </row>
    <row r="339" s="2" customFormat="1">
      <c r="A339" s="41"/>
      <c r="B339" s="42"/>
      <c r="C339" s="43"/>
      <c r="D339" s="249" t="s">
        <v>254</v>
      </c>
      <c r="E339" s="43"/>
      <c r="F339" s="250" t="s">
        <v>613</v>
      </c>
      <c r="G339" s="43"/>
      <c r="H339" s="43"/>
      <c r="I339" s="203"/>
      <c r="J339" s="43"/>
      <c r="K339" s="43"/>
      <c r="L339" s="47"/>
      <c r="M339" s="204"/>
      <c r="N339" s="20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254</v>
      </c>
      <c r="AU339" s="19" t="s">
        <v>90</v>
      </c>
    </row>
    <row r="340" s="13" customFormat="1">
      <c r="A340" s="13"/>
      <c r="B340" s="238"/>
      <c r="C340" s="239"/>
      <c r="D340" s="201" t="s">
        <v>248</v>
      </c>
      <c r="E340" s="240" t="s">
        <v>35</v>
      </c>
      <c r="F340" s="241" t="s">
        <v>587</v>
      </c>
      <c r="G340" s="239"/>
      <c r="H340" s="242">
        <v>382.25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248</v>
      </c>
      <c r="AU340" s="248" t="s">
        <v>90</v>
      </c>
      <c r="AV340" s="13" t="s">
        <v>90</v>
      </c>
      <c r="AW340" s="13" t="s">
        <v>40</v>
      </c>
      <c r="AX340" s="13" t="s">
        <v>88</v>
      </c>
      <c r="AY340" s="248" t="s">
        <v>155</v>
      </c>
    </row>
    <row r="341" s="2" customFormat="1" ht="24.15" customHeight="1">
      <c r="A341" s="41"/>
      <c r="B341" s="42"/>
      <c r="C341" s="188" t="s">
        <v>614</v>
      </c>
      <c r="D341" s="188" t="s">
        <v>150</v>
      </c>
      <c r="E341" s="189" t="s">
        <v>615</v>
      </c>
      <c r="F341" s="190" t="s">
        <v>616</v>
      </c>
      <c r="G341" s="191" t="s">
        <v>563</v>
      </c>
      <c r="H341" s="192">
        <v>60.350000000000001</v>
      </c>
      <c r="I341" s="193"/>
      <c r="J341" s="194">
        <f>ROUND(I341*H341,2)</f>
        <v>0</v>
      </c>
      <c r="K341" s="190" t="s">
        <v>252</v>
      </c>
      <c r="L341" s="47"/>
      <c r="M341" s="195" t="s">
        <v>35</v>
      </c>
      <c r="N341" s="196" t="s">
        <v>51</v>
      </c>
      <c r="O341" s="87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199" t="s">
        <v>164</v>
      </c>
      <c r="AT341" s="199" t="s">
        <v>150</v>
      </c>
      <c r="AU341" s="199" t="s">
        <v>90</v>
      </c>
      <c r="AY341" s="19" t="s">
        <v>155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9" t="s">
        <v>88</v>
      </c>
      <c r="BK341" s="200">
        <f>ROUND(I341*H341,2)</f>
        <v>0</v>
      </c>
      <c r="BL341" s="19" t="s">
        <v>164</v>
      </c>
      <c r="BM341" s="199" t="s">
        <v>617</v>
      </c>
    </row>
    <row r="342" s="2" customFormat="1">
      <c r="A342" s="41"/>
      <c r="B342" s="42"/>
      <c r="C342" s="43"/>
      <c r="D342" s="249" t="s">
        <v>254</v>
      </c>
      <c r="E342" s="43"/>
      <c r="F342" s="250" t="s">
        <v>618</v>
      </c>
      <c r="G342" s="43"/>
      <c r="H342" s="43"/>
      <c r="I342" s="203"/>
      <c r="J342" s="43"/>
      <c r="K342" s="43"/>
      <c r="L342" s="47"/>
      <c r="M342" s="204"/>
      <c r="N342" s="20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254</v>
      </c>
      <c r="AU342" s="19" t="s">
        <v>90</v>
      </c>
    </row>
    <row r="343" s="13" customFormat="1">
      <c r="A343" s="13"/>
      <c r="B343" s="238"/>
      <c r="C343" s="239"/>
      <c r="D343" s="201" t="s">
        <v>248</v>
      </c>
      <c r="E343" s="240" t="s">
        <v>35</v>
      </c>
      <c r="F343" s="241" t="s">
        <v>619</v>
      </c>
      <c r="G343" s="239"/>
      <c r="H343" s="242">
        <v>60.350000000000001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248</v>
      </c>
      <c r="AU343" s="248" t="s">
        <v>90</v>
      </c>
      <c r="AV343" s="13" t="s">
        <v>90</v>
      </c>
      <c r="AW343" s="13" t="s">
        <v>40</v>
      </c>
      <c r="AX343" s="13" t="s">
        <v>88</v>
      </c>
      <c r="AY343" s="248" t="s">
        <v>155</v>
      </c>
    </row>
    <row r="344" s="2" customFormat="1" ht="24.15" customHeight="1">
      <c r="A344" s="41"/>
      <c r="B344" s="42"/>
      <c r="C344" s="188" t="s">
        <v>620</v>
      </c>
      <c r="D344" s="188" t="s">
        <v>150</v>
      </c>
      <c r="E344" s="189" t="s">
        <v>621</v>
      </c>
      <c r="F344" s="190" t="s">
        <v>622</v>
      </c>
      <c r="G344" s="191" t="s">
        <v>563</v>
      </c>
      <c r="H344" s="192">
        <v>59.25</v>
      </c>
      <c r="I344" s="193"/>
      <c r="J344" s="194">
        <f>ROUND(I344*H344,2)</f>
        <v>0</v>
      </c>
      <c r="K344" s="190" t="s">
        <v>252</v>
      </c>
      <c r="L344" s="47"/>
      <c r="M344" s="195" t="s">
        <v>35</v>
      </c>
      <c r="N344" s="196" t="s">
        <v>51</v>
      </c>
      <c r="O344" s="87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199" t="s">
        <v>164</v>
      </c>
      <c r="AT344" s="199" t="s">
        <v>150</v>
      </c>
      <c r="AU344" s="199" t="s">
        <v>90</v>
      </c>
      <c r="AY344" s="19" t="s">
        <v>155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9" t="s">
        <v>88</v>
      </c>
      <c r="BK344" s="200">
        <f>ROUND(I344*H344,2)</f>
        <v>0</v>
      </c>
      <c r="BL344" s="19" t="s">
        <v>164</v>
      </c>
      <c r="BM344" s="199" t="s">
        <v>623</v>
      </c>
    </row>
    <row r="345" s="2" customFormat="1">
      <c r="A345" s="41"/>
      <c r="B345" s="42"/>
      <c r="C345" s="43"/>
      <c r="D345" s="249" t="s">
        <v>254</v>
      </c>
      <c r="E345" s="43"/>
      <c r="F345" s="250" t="s">
        <v>624</v>
      </c>
      <c r="G345" s="43"/>
      <c r="H345" s="43"/>
      <c r="I345" s="203"/>
      <c r="J345" s="43"/>
      <c r="K345" s="43"/>
      <c r="L345" s="47"/>
      <c r="M345" s="204"/>
      <c r="N345" s="205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254</v>
      </c>
      <c r="AU345" s="19" t="s">
        <v>90</v>
      </c>
    </row>
    <row r="346" s="13" customFormat="1">
      <c r="A346" s="13"/>
      <c r="B346" s="238"/>
      <c r="C346" s="239"/>
      <c r="D346" s="201" t="s">
        <v>248</v>
      </c>
      <c r="E346" s="240" t="s">
        <v>35</v>
      </c>
      <c r="F346" s="241" t="s">
        <v>585</v>
      </c>
      <c r="G346" s="239"/>
      <c r="H346" s="242">
        <v>118.5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248</v>
      </c>
      <c r="AU346" s="248" t="s">
        <v>90</v>
      </c>
      <c r="AV346" s="13" t="s">
        <v>90</v>
      </c>
      <c r="AW346" s="13" t="s">
        <v>40</v>
      </c>
      <c r="AX346" s="13" t="s">
        <v>80</v>
      </c>
      <c r="AY346" s="248" t="s">
        <v>155</v>
      </c>
    </row>
    <row r="347" s="15" customFormat="1">
      <c r="A347" s="15"/>
      <c r="B347" s="272"/>
      <c r="C347" s="273"/>
      <c r="D347" s="201" t="s">
        <v>248</v>
      </c>
      <c r="E347" s="274" t="s">
        <v>35</v>
      </c>
      <c r="F347" s="275" t="s">
        <v>483</v>
      </c>
      <c r="G347" s="273"/>
      <c r="H347" s="276">
        <v>118.5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248</v>
      </c>
      <c r="AU347" s="282" t="s">
        <v>90</v>
      </c>
      <c r="AV347" s="15" t="s">
        <v>160</v>
      </c>
      <c r="AW347" s="15" t="s">
        <v>40</v>
      </c>
      <c r="AX347" s="15" t="s">
        <v>80</v>
      </c>
      <c r="AY347" s="282" t="s">
        <v>155</v>
      </c>
    </row>
    <row r="348" s="13" customFormat="1">
      <c r="A348" s="13"/>
      <c r="B348" s="238"/>
      <c r="C348" s="239"/>
      <c r="D348" s="201" t="s">
        <v>248</v>
      </c>
      <c r="E348" s="240" t="s">
        <v>35</v>
      </c>
      <c r="F348" s="241" t="s">
        <v>625</v>
      </c>
      <c r="G348" s="239"/>
      <c r="H348" s="242">
        <v>59.25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248</v>
      </c>
      <c r="AU348" s="248" t="s">
        <v>90</v>
      </c>
      <c r="AV348" s="13" t="s">
        <v>90</v>
      </c>
      <c r="AW348" s="13" t="s">
        <v>40</v>
      </c>
      <c r="AX348" s="13" t="s">
        <v>88</v>
      </c>
      <c r="AY348" s="248" t="s">
        <v>155</v>
      </c>
    </row>
    <row r="349" s="2" customFormat="1" ht="24.15" customHeight="1">
      <c r="A349" s="41"/>
      <c r="B349" s="42"/>
      <c r="C349" s="188" t="s">
        <v>626</v>
      </c>
      <c r="D349" s="188" t="s">
        <v>150</v>
      </c>
      <c r="E349" s="189" t="s">
        <v>627</v>
      </c>
      <c r="F349" s="190" t="s">
        <v>628</v>
      </c>
      <c r="G349" s="191" t="s">
        <v>563</v>
      </c>
      <c r="H349" s="192">
        <v>59.25</v>
      </c>
      <c r="I349" s="193"/>
      <c r="J349" s="194">
        <f>ROUND(I349*H349,2)</f>
        <v>0</v>
      </c>
      <c r="K349" s="190" t="s">
        <v>35</v>
      </c>
      <c r="L349" s="47"/>
      <c r="M349" s="195" t="s">
        <v>35</v>
      </c>
      <c r="N349" s="196" t="s">
        <v>51</v>
      </c>
      <c r="O349" s="87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199" t="s">
        <v>164</v>
      </c>
      <c r="AT349" s="199" t="s">
        <v>150</v>
      </c>
      <c r="AU349" s="199" t="s">
        <v>90</v>
      </c>
      <c r="AY349" s="19" t="s">
        <v>155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9" t="s">
        <v>88</v>
      </c>
      <c r="BK349" s="200">
        <f>ROUND(I349*H349,2)</f>
        <v>0</v>
      </c>
      <c r="BL349" s="19" t="s">
        <v>164</v>
      </c>
      <c r="BM349" s="199" t="s">
        <v>629</v>
      </c>
    </row>
    <row r="350" s="13" customFormat="1">
      <c r="A350" s="13"/>
      <c r="B350" s="238"/>
      <c r="C350" s="239"/>
      <c r="D350" s="201" t="s">
        <v>248</v>
      </c>
      <c r="E350" s="240" t="s">
        <v>35</v>
      </c>
      <c r="F350" s="241" t="s">
        <v>585</v>
      </c>
      <c r="G350" s="239"/>
      <c r="H350" s="242">
        <v>118.5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248</v>
      </c>
      <c r="AU350" s="248" t="s">
        <v>90</v>
      </c>
      <c r="AV350" s="13" t="s">
        <v>90</v>
      </c>
      <c r="AW350" s="13" t="s">
        <v>40</v>
      </c>
      <c r="AX350" s="13" t="s">
        <v>80</v>
      </c>
      <c r="AY350" s="248" t="s">
        <v>155</v>
      </c>
    </row>
    <row r="351" s="15" customFormat="1">
      <c r="A351" s="15"/>
      <c r="B351" s="272"/>
      <c r="C351" s="273"/>
      <c r="D351" s="201" t="s">
        <v>248</v>
      </c>
      <c r="E351" s="274" t="s">
        <v>35</v>
      </c>
      <c r="F351" s="275" t="s">
        <v>483</v>
      </c>
      <c r="G351" s="273"/>
      <c r="H351" s="276">
        <v>118.5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2" t="s">
        <v>248</v>
      </c>
      <c r="AU351" s="282" t="s">
        <v>90</v>
      </c>
      <c r="AV351" s="15" t="s">
        <v>160</v>
      </c>
      <c r="AW351" s="15" t="s">
        <v>40</v>
      </c>
      <c r="AX351" s="15" t="s">
        <v>80</v>
      </c>
      <c r="AY351" s="282" t="s">
        <v>155</v>
      </c>
    </row>
    <row r="352" s="13" customFormat="1">
      <c r="A352" s="13"/>
      <c r="B352" s="238"/>
      <c r="C352" s="239"/>
      <c r="D352" s="201" t="s">
        <v>248</v>
      </c>
      <c r="E352" s="240" t="s">
        <v>35</v>
      </c>
      <c r="F352" s="241" t="s">
        <v>630</v>
      </c>
      <c r="G352" s="239"/>
      <c r="H352" s="242">
        <v>59.25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248</v>
      </c>
      <c r="AU352" s="248" t="s">
        <v>90</v>
      </c>
      <c r="AV352" s="13" t="s">
        <v>90</v>
      </c>
      <c r="AW352" s="13" t="s">
        <v>40</v>
      </c>
      <c r="AX352" s="13" t="s">
        <v>88</v>
      </c>
      <c r="AY352" s="248" t="s">
        <v>155</v>
      </c>
    </row>
    <row r="353" s="12" customFormat="1" ht="22.8" customHeight="1">
      <c r="A353" s="12"/>
      <c r="B353" s="222"/>
      <c r="C353" s="223"/>
      <c r="D353" s="224" t="s">
        <v>79</v>
      </c>
      <c r="E353" s="236" t="s">
        <v>631</v>
      </c>
      <c r="F353" s="236" t="s">
        <v>632</v>
      </c>
      <c r="G353" s="223"/>
      <c r="H353" s="223"/>
      <c r="I353" s="226"/>
      <c r="J353" s="237">
        <f>BK353</f>
        <v>0</v>
      </c>
      <c r="K353" s="223"/>
      <c r="L353" s="228"/>
      <c r="M353" s="229"/>
      <c r="N353" s="230"/>
      <c r="O353" s="230"/>
      <c r="P353" s="231">
        <f>SUM(P354:P355)</f>
        <v>0</v>
      </c>
      <c r="Q353" s="230"/>
      <c r="R353" s="231">
        <f>SUM(R354:R355)</f>
        <v>0</v>
      </c>
      <c r="S353" s="230"/>
      <c r="T353" s="232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3" t="s">
        <v>88</v>
      </c>
      <c r="AT353" s="234" t="s">
        <v>79</v>
      </c>
      <c r="AU353" s="234" t="s">
        <v>88</v>
      </c>
      <c r="AY353" s="233" t="s">
        <v>155</v>
      </c>
      <c r="BK353" s="235">
        <f>SUM(BK354:BK355)</f>
        <v>0</v>
      </c>
    </row>
    <row r="354" s="2" customFormat="1" ht="24.15" customHeight="1">
      <c r="A354" s="41"/>
      <c r="B354" s="42"/>
      <c r="C354" s="188" t="s">
        <v>633</v>
      </c>
      <c r="D354" s="188" t="s">
        <v>150</v>
      </c>
      <c r="E354" s="189" t="s">
        <v>634</v>
      </c>
      <c r="F354" s="190" t="s">
        <v>635</v>
      </c>
      <c r="G354" s="191" t="s">
        <v>563</v>
      </c>
      <c r="H354" s="192">
        <v>544.77099999999996</v>
      </c>
      <c r="I354" s="193"/>
      <c r="J354" s="194">
        <f>ROUND(I354*H354,2)</f>
        <v>0</v>
      </c>
      <c r="K354" s="190" t="s">
        <v>252</v>
      </c>
      <c r="L354" s="47"/>
      <c r="M354" s="195" t="s">
        <v>35</v>
      </c>
      <c r="N354" s="196" t="s">
        <v>51</v>
      </c>
      <c r="O354" s="87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199" t="s">
        <v>164</v>
      </c>
      <c r="AT354" s="199" t="s">
        <v>150</v>
      </c>
      <c r="AU354" s="199" t="s">
        <v>90</v>
      </c>
      <c r="AY354" s="19" t="s">
        <v>155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9" t="s">
        <v>88</v>
      </c>
      <c r="BK354" s="200">
        <f>ROUND(I354*H354,2)</f>
        <v>0</v>
      </c>
      <c r="BL354" s="19" t="s">
        <v>164</v>
      </c>
      <c r="BM354" s="199" t="s">
        <v>636</v>
      </c>
    </row>
    <row r="355" s="2" customFormat="1">
      <c r="A355" s="41"/>
      <c r="B355" s="42"/>
      <c r="C355" s="43"/>
      <c r="D355" s="249" t="s">
        <v>254</v>
      </c>
      <c r="E355" s="43"/>
      <c r="F355" s="250" t="s">
        <v>637</v>
      </c>
      <c r="G355" s="43"/>
      <c r="H355" s="43"/>
      <c r="I355" s="203"/>
      <c r="J355" s="43"/>
      <c r="K355" s="43"/>
      <c r="L355" s="47"/>
      <c r="M355" s="283"/>
      <c r="N355" s="284"/>
      <c r="O355" s="208"/>
      <c r="P355" s="208"/>
      <c r="Q355" s="208"/>
      <c r="R355" s="208"/>
      <c r="S355" s="208"/>
      <c r="T355" s="285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254</v>
      </c>
      <c r="AU355" s="19" t="s">
        <v>90</v>
      </c>
    </row>
    <row r="356" s="2" customFormat="1" ht="6.96" customHeight="1">
      <c r="A356" s="41"/>
      <c r="B356" s="62"/>
      <c r="C356" s="63"/>
      <c r="D356" s="63"/>
      <c r="E356" s="63"/>
      <c r="F356" s="63"/>
      <c r="G356" s="63"/>
      <c r="H356" s="63"/>
      <c r="I356" s="63"/>
      <c r="J356" s="63"/>
      <c r="K356" s="63"/>
      <c r="L356" s="47"/>
      <c r="M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</sheetData>
  <sheetProtection sheet="1" autoFilter="0" formatColumns="0" formatRows="0" objects="1" scenarios="1" spinCount="100000" saltValue="jR4VRzbsaeZ7MG1UpHwFNCsGR6risTirywWBtcFqc2XOnNYNPGopKDsP7UvFjVw6IpDg/hvGxSYWEQHcUwIGDw==" hashValue="Eaa0XDxe6zP0Gne0RV9u5Dxdjqq017n4syj8GjrF25jrueGjvUOdKBiVMcHGZNp/bQPQEblYktL08ufjAv9i5g==" algorithmName="SHA-512" password="CC35"/>
  <autoFilter ref="C93:K35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0" r:id="rId1" display="https://podminky.urs.cz/item/CS_URS_2024_01/966006211"/>
    <hyperlink ref="F103" r:id="rId2" display="https://podminky.urs.cz/item/CS_URS_2024_01/460030114"/>
    <hyperlink ref="F106" r:id="rId3" display="https://podminky.urs.cz/item/CS_URS_2024_01/460030115"/>
    <hyperlink ref="F111" r:id="rId4" display="https://podminky.urs.cz/item/CS_URS_2024_01/112201111"/>
    <hyperlink ref="F117" r:id="rId5" display="https://podminky.urs.cz/item/CS_URS_2024_01/966071822"/>
    <hyperlink ref="F122" r:id="rId6" display="https://podminky.urs.cz/item/CS_URS_2024_01/966073813"/>
    <hyperlink ref="F125" r:id="rId7" display="https://podminky.urs.cz/item/CS_URS_2024_01/966005111"/>
    <hyperlink ref="F129" r:id="rId8" display="https://podminky.urs.cz/item/CS_URS_2024_01/919735113"/>
    <hyperlink ref="F132" r:id="rId9" display="https://podminky.urs.cz/item/CS_URS_2024_01/113202111"/>
    <hyperlink ref="F135" r:id="rId10" display="https://podminky.urs.cz/item/CS_URS_2024_01/113201112"/>
    <hyperlink ref="F138" r:id="rId11" display="https://podminky.urs.cz/item/CS_URS_2024_01/113107243"/>
    <hyperlink ref="F141" r:id="rId12" display="https://podminky.urs.cz/item/CS_URS_2024_01/113107231"/>
    <hyperlink ref="F144" r:id="rId13" display="https://podminky.urs.cz/item/CS_URS_2024_01/113107222"/>
    <hyperlink ref="F148" r:id="rId14" display="https://podminky.urs.cz/item/CS_URS_2024_01/113202111"/>
    <hyperlink ref="F151" r:id="rId15" display="https://podminky.urs.cz/item/CS_URS_2024_01/113106171"/>
    <hyperlink ref="F154" r:id="rId16" display="https://podminky.urs.cz/item/CS_URS_2024_01/113107153"/>
    <hyperlink ref="F157" r:id="rId17" display="https://podminky.urs.cz/item/CS_URS_2024_01/113107171"/>
    <hyperlink ref="F160" r:id="rId18" display="https://podminky.urs.cz/item/CS_URS_2024_01/979071021"/>
    <hyperlink ref="F164" r:id="rId19" display="https://podminky.urs.cz/item/CS_URS_2024_01/919735113"/>
    <hyperlink ref="F167" r:id="rId20" display="https://podminky.urs.cz/item/CS_URS_2024_01/113107183"/>
    <hyperlink ref="F170" r:id="rId21" display="https://podminky.urs.cz/item/CS_URS_2024_01/113107152"/>
    <hyperlink ref="F174" r:id="rId22" display="https://podminky.urs.cz/item/CS_URS_2024_01/113201111"/>
    <hyperlink ref="F177" r:id="rId23" display="https://podminky.urs.cz/item/CS_URS_2024_01/113106123"/>
    <hyperlink ref="F180" r:id="rId24" display="https://podminky.urs.cz/item/CS_URS_2024_01/113107152"/>
    <hyperlink ref="F183" r:id="rId25" display="https://podminky.urs.cz/item/CS_URS_2024_01/979071021"/>
    <hyperlink ref="F187" r:id="rId26" display="https://podminky.urs.cz/item/CS_URS_2024_01/113151111"/>
    <hyperlink ref="F190" r:id="rId27" display="https://podminky.urs.cz/item/CS_URS_2024_01/113107213"/>
    <hyperlink ref="F194" r:id="rId28" display="https://podminky.urs.cz/item/CS_URS_2024_01/210204011"/>
    <hyperlink ref="F197" r:id="rId29" display="https://podminky.urs.cz/item/CS_URS_2024_01/914511111"/>
    <hyperlink ref="F200" r:id="rId30" display="https://podminky.urs.cz/item/CS_URS_2024_01/899401112"/>
    <hyperlink ref="F204" r:id="rId31" display="https://podminky.urs.cz/item/CS_URS_2024_01/577134111"/>
    <hyperlink ref="F207" r:id="rId32" display="https://podminky.urs.cz/item/CS_URS_2024_01/573211109"/>
    <hyperlink ref="F210" r:id="rId33" display="https://podminky.urs.cz/item/CS_URS_2024_01/565155111"/>
    <hyperlink ref="F213" r:id="rId34" display="https://podminky.urs.cz/item/CS_URS_2024_01/573111112"/>
    <hyperlink ref="F216" r:id="rId35" display="https://podminky.urs.cz/item/CS_URS_2024_01/567122112"/>
    <hyperlink ref="F219" r:id="rId36" display="https://podminky.urs.cz/item/CS_URS_2024_01/564861111"/>
    <hyperlink ref="F222" r:id="rId37" display="https://podminky.urs.cz/item/CS_URS_2024_01/181951112"/>
    <hyperlink ref="F225" r:id="rId38" display="https://podminky.urs.cz/item/CS_URS_2024_01/916131213"/>
    <hyperlink ref="F228" r:id="rId39" display="https://podminky.urs.cz/item/CS_URS_2024_01/916131113"/>
    <hyperlink ref="F234" r:id="rId40" display="https://podminky.urs.cz/item/CS_URS_2024_01/596212313"/>
    <hyperlink ref="F246" r:id="rId41" display="https://podminky.urs.cz/item/CS_URS_2024_01/567122114"/>
    <hyperlink ref="F251" r:id="rId42" display="https://podminky.urs.cz/item/CS_URS_2024_01/564851113"/>
    <hyperlink ref="F256" r:id="rId43" display="https://podminky.urs.cz/item/CS_URS_2024_01/181951112"/>
    <hyperlink ref="F261" r:id="rId44" display="https://podminky.urs.cz/item/CS_URS_2024_01/916131213"/>
    <hyperlink ref="F267" r:id="rId45" display="https://podminky.urs.cz/item/CS_URS_2024_01/577123111"/>
    <hyperlink ref="F270" r:id="rId46" display="https://podminky.urs.cz/item/CS_URS_2024_01/573211109"/>
    <hyperlink ref="F273" r:id="rId47" display="https://podminky.urs.cz/item/CS_URS_2024_01/565155101"/>
    <hyperlink ref="F276" r:id="rId48" display="https://podminky.urs.cz/item/CS_URS_2024_01/573111112"/>
    <hyperlink ref="F279" r:id="rId49" display="https://podminky.urs.cz/item/CS_URS_2024_01/564841011"/>
    <hyperlink ref="F283" r:id="rId50" display="https://podminky.urs.cz/item/CS_URS_2024_01/596211111"/>
    <hyperlink ref="F291" r:id="rId51" display="https://podminky.urs.cz/item/CS_URS_2024_01/564720001"/>
    <hyperlink ref="F294" r:id="rId52" display="https://podminky.urs.cz/item/CS_URS_2024_01/916231213"/>
    <hyperlink ref="F300" r:id="rId53" display="https://podminky.urs.cz/item/CS_URS_2024_01/181006113"/>
    <hyperlink ref="F307" r:id="rId54" display="https://podminky.urs.cz/item/CS_URS_2024_01/183405211"/>
    <hyperlink ref="F313" r:id="rId55" display="https://podminky.urs.cz/item/CS_URS_2024_01/997002511"/>
    <hyperlink ref="F322" r:id="rId56" display="https://podminky.urs.cz/item/CS_URS_2024_01/997002519"/>
    <hyperlink ref="F333" r:id="rId57" display="https://podminky.urs.cz/item/CS_URS_2024_01/997221861"/>
    <hyperlink ref="F339" r:id="rId58" display="https://podminky.urs.cz/item/CS_URS_2024_01/997221873"/>
    <hyperlink ref="F342" r:id="rId59" display="https://podminky.urs.cz/item/CS_URS_2024_01/997221862"/>
    <hyperlink ref="F345" r:id="rId60" display="https://podminky.urs.cz/item/CS_URS_2024_01/997221875"/>
    <hyperlink ref="F355" r:id="rId61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638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ROUND((SUM(BE86:BE260)),  2)</f>
        <v>0</v>
      </c>
      <c r="G33" s="41"/>
      <c r="H33" s="41"/>
      <c r="I33" s="160">
        <v>0.20999999999999999</v>
      </c>
      <c r="J33" s="159">
        <f>ROUND(((SUM(BE86:BE260))*I33),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ROUND((SUM(BF86:BF260)),  2)</f>
        <v>0</v>
      </c>
      <c r="G34" s="41"/>
      <c r="H34" s="41"/>
      <c r="I34" s="160">
        <v>0.14999999999999999</v>
      </c>
      <c r="J34" s="159">
        <f>ROUND(((SUM(BF86:BF260))*I34),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ROUND((SUM(BG86:BG260)),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ROUND((SUM(BH86:BH260)),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ROUND((SUM(BI86:BI260)),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02 - Rušené potrubí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J87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639</v>
      </c>
      <c r="E61" s="219"/>
      <c r="F61" s="219"/>
      <c r="G61" s="219"/>
      <c r="H61" s="219"/>
      <c r="I61" s="219"/>
      <c r="J61" s="220">
        <f>J88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640</v>
      </c>
      <c r="E62" s="219"/>
      <c r="F62" s="219"/>
      <c r="G62" s="219"/>
      <c r="H62" s="219"/>
      <c r="I62" s="219"/>
      <c r="J62" s="220">
        <f>J143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641</v>
      </c>
      <c r="E63" s="219"/>
      <c r="F63" s="219"/>
      <c r="G63" s="219"/>
      <c r="H63" s="219"/>
      <c r="I63" s="219"/>
      <c r="J63" s="220">
        <f>J155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642</v>
      </c>
      <c r="E64" s="219"/>
      <c r="F64" s="219"/>
      <c r="G64" s="219"/>
      <c r="H64" s="219"/>
      <c r="I64" s="219"/>
      <c r="J64" s="220">
        <f>J163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239</v>
      </c>
      <c r="E65" s="219"/>
      <c r="F65" s="219"/>
      <c r="G65" s="219"/>
      <c r="H65" s="219"/>
      <c r="I65" s="219"/>
      <c r="J65" s="220">
        <f>J221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240</v>
      </c>
      <c r="E66" s="219"/>
      <c r="F66" s="219"/>
      <c r="G66" s="219"/>
      <c r="H66" s="219"/>
      <c r="I66" s="219"/>
      <c r="J66" s="220">
        <f>J258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přečerpávací stanice a odlehčovací komory 10 v ulici Sportovní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02 - Rušené potrubí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Český Brod</v>
      </c>
      <c r="G80" s="43"/>
      <c r="H80" s="43"/>
      <c r="I80" s="34" t="s">
        <v>24</v>
      </c>
      <c r="J80" s="75" t="str">
        <f>IF(J12="","",J12)</f>
        <v>31. 1. 2024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Město Český Brod</v>
      </c>
      <c r="G82" s="43"/>
      <c r="H82" s="43"/>
      <c r="I82" s="34" t="s">
        <v>38</v>
      </c>
      <c r="J82" s="39" t="str">
        <f>E21</f>
        <v>Ing. Petr Koblenc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41</v>
      </c>
      <c r="J83" s="39" t="str">
        <f>E24</f>
        <v>Vodohospodářský rozvoj a výstavba a.s.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9" customFormat="1" ht="29.28" customHeight="1">
      <c r="A85" s="177"/>
      <c r="B85" s="178"/>
      <c r="C85" s="179" t="s">
        <v>138</v>
      </c>
      <c r="D85" s="180" t="s">
        <v>65</v>
      </c>
      <c r="E85" s="180" t="s">
        <v>61</v>
      </c>
      <c r="F85" s="180" t="s">
        <v>62</v>
      </c>
      <c r="G85" s="180" t="s">
        <v>139</v>
      </c>
      <c r="H85" s="180" t="s">
        <v>140</v>
      </c>
      <c r="I85" s="180" t="s">
        <v>141</v>
      </c>
      <c r="J85" s="180" t="s">
        <v>135</v>
      </c>
      <c r="K85" s="181" t="s">
        <v>142</v>
      </c>
      <c r="L85" s="182"/>
      <c r="M85" s="95" t="s">
        <v>35</v>
      </c>
      <c r="N85" s="96" t="s">
        <v>50</v>
      </c>
      <c r="O85" s="96" t="s">
        <v>143</v>
      </c>
      <c r="P85" s="96" t="s">
        <v>144</v>
      </c>
      <c r="Q85" s="96" t="s">
        <v>145</v>
      </c>
      <c r="R85" s="96" t="s">
        <v>146</v>
      </c>
      <c r="S85" s="96" t="s">
        <v>147</v>
      </c>
      <c r="T85" s="97" t="s">
        <v>148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41"/>
      <c r="B86" s="42"/>
      <c r="C86" s="102" t="s">
        <v>149</v>
      </c>
      <c r="D86" s="43"/>
      <c r="E86" s="43"/>
      <c r="F86" s="43"/>
      <c r="G86" s="43"/>
      <c r="H86" s="43"/>
      <c r="I86" s="43"/>
      <c r="J86" s="183">
        <f>BK86</f>
        <v>0</v>
      </c>
      <c r="K86" s="43"/>
      <c r="L86" s="47"/>
      <c r="M86" s="98"/>
      <c r="N86" s="184"/>
      <c r="O86" s="99"/>
      <c r="P86" s="185">
        <f>P87</f>
        <v>0</v>
      </c>
      <c r="Q86" s="99"/>
      <c r="R86" s="185">
        <f>R87</f>
        <v>0.82223725000000003</v>
      </c>
      <c r="S86" s="99"/>
      <c r="T86" s="186">
        <f>T87</f>
        <v>24.078240000000001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79</v>
      </c>
      <c r="AU86" s="19" t="s">
        <v>136</v>
      </c>
      <c r="BK86" s="187">
        <f>BK87</f>
        <v>0</v>
      </c>
    </row>
    <row r="87" s="12" customFormat="1" ht="25.92" customHeight="1">
      <c r="A87" s="12"/>
      <c r="B87" s="222"/>
      <c r="C87" s="223"/>
      <c r="D87" s="224" t="s">
        <v>79</v>
      </c>
      <c r="E87" s="225" t="s">
        <v>241</v>
      </c>
      <c r="F87" s="225" t="s">
        <v>242</v>
      </c>
      <c r="G87" s="223"/>
      <c r="H87" s="223"/>
      <c r="I87" s="226"/>
      <c r="J87" s="227">
        <f>BK87</f>
        <v>0</v>
      </c>
      <c r="K87" s="223"/>
      <c r="L87" s="228"/>
      <c r="M87" s="229"/>
      <c r="N87" s="230"/>
      <c r="O87" s="230"/>
      <c r="P87" s="231">
        <f>P88+P143+P155+P163+P221+P258</f>
        <v>0</v>
      </c>
      <c r="Q87" s="230"/>
      <c r="R87" s="231">
        <f>R88+R143+R155+R163+R221+R258</f>
        <v>0.82223725000000003</v>
      </c>
      <c r="S87" s="230"/>
      <c r="T87" s="232">
        <f>T88+T143+T155+T163+T221+T258</f>
        <v>24.078240000000001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33" t="s">
        <v>88</v>
      </c>
      <c r="AT87" s="234" t="s">
        <v>79</v>
      </c>
      <c r="AU87" s="234" t="s">
        <v>80</v>
      </c>
      <c r="AY87" s="233" t="s">
        <v>155</v>
      </c>
      <c r="BK87" s="235">
        <f>BK88+BK143+BK155+BK163+BK221+BK258</f>
        <v>0</v>
      </c>
    </row>
    <row r="88" s="12" customFormat="1" ht="22.8" customHeight="1">
      <c r="A88" s="12"/>
      <c r="B88" s="222"/>
      <c r="C88" s="223"/>
      <c r="D88" s="224" t="s">
        <v>79</v>
      </c>
      <c r="E88" s="236" t="s">
        <v>643</v>
      </c>
      <c r="F88" s="236" t="s">
        <v>644</v>
      </c>
      <c r="G88" s="223"/>
      <c r="H88" s="223"/>
      <c r="I88" s="226"/>
      <c r="J88" s="237">
        <f>BK88</f>
        <v>0</v>
      </c>
      <c r="K88" s="223"/>
      <c r="L88" s="228"/>
      <c r="M88" s="229"/>
      <c r="N88" s="230"/>
      <c r="O88" s="230"/>
      <c r="P88" s="231">
        <f>SUM(P89:P142)</f>
        <v>0</v>
      </c>
      <c r="Q88" s="230"/>
      <c r="R88" s="231">
        <f>SUM(R89:R142)</f>
        <v>0.82196250000000004</v>
      </c>
      <c r="S88" s="230"/>
      <c r="T88" s="23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33" t="s">
        <v>88</v>
      </c>
      <c r="AT88" s="234" t="s">
        <v>79</v>
      </c>
      <c r="AU88" s="234" t="s">
        <v>88</v>
      </c>
      <c r="AY88" s="233" t="s">
        <v>155</v>
      </c>
      <c r="BK88" s="235">
        <f>SUM(BK89:BK142)</f>
        <v>0</v>
      </c>
    </row>
    <row r="89" s="2" customFormat="1" ht="49.05" customHeight="1">
      <c r="A89" s="41"/>
      <c r="B89" s="42"/>
      <c r="C89" s="188" t="s">
        <v>88</v>
      </c>
      <c r="D89" s="188" t="s">
        <v>150</v>
      </c>
      <c r="E89" s="189" t="s">
        <v>645</v>
      </c>
      <c r="F89" s="190" t="s">
        <v>646</v>
      </c>
      <c r="G89" s="191" t="s">
        <v>275</v>
      </c>
      <c r="H89" s="192">
        <v>12.6</v>
      </c>
      <c r="I89" s="193"/>
      <c r="J89" s="194">
        <f>ROUND(I89*H89,2)</f>
        <v>0</v>
      </c>
      <c r="K89" s="190" t="s">
        <v>252</v>
      </c>
      <c r="L89" s="47"/>
      <c r="M89" s="195" t="s">
        <v>35</v>
      </c>
      <c r="N89" s="196" t="s">
        <v>51</v>
      </c>
      <c r="O89" s="87"/>
      <c r="P89" s="197">
        <f>O89*H89</f>
        <v>0</v>
      </c>
      <c r="Q89" s="197">
        <v>0.036900000000000002</v>
      </c>
      <c r="R89" s="197">
        <f>Q89*H89</f>
        <v>0.46494000000000002</v>
      </c>
      <c r="S89" s="197">
        <v>0</v>
      </c>
      <c r="T89" s="19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99" t="s">
        <v>164</v>
      </c>
      <c r="AT89" s="199" t="s">
        <v>150</v>
      </c>
      <c r="AU89" s="199" t="s">
        <v>90</v>
      </c>
      <c r="AY89" s="19" t="s">
        <v>155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9" t="s">
        <v>88</v>
      </c>
      <c r="BK89" s="200">
        <f>ROUND(I89*H89,2)</f>
        <v>0</v>
      </c>
      <c r="BL89" s="19" t="s">
        <v>164</v>
      </c>
      <c r="BM89" s="199" t="s">
        <v>647</v>
      </c>
    </row>
    <row r="90" s="2" customFormat="1">
      <c r="A90" s="41"/>
      <c r="B90" s="42"/>
      <c r="C90" s="43"/>
      <c r="D90" s="249" t="s">
        <v>254</v>
      </c>
      <c r="E90" s="43"/>
      <c r="F90" s="250" t="s">
        <v>648</v>
      </c>
      <c r="G90" s="43"/>
      <c r="H90" s="43"/>
      <c r="I90" s="203"/>
      <c r="J90" s="43"/>
      <c r="K90" s="43"/>
      <c r="L90" s="47"/>
      <c r="M90" s="204"/>
      <c r="N90" s="20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254</v>
      </c>
      <c r="AU90" s="19" t="s">
        <v>90</v>
      </c>
    </row>
    <row r="91" s="13" customFormat="1">
      <c r="A91" s="13"/>
      <c r="B91" s="238"/>
      <c r="C91" s="239"/>
      <c r="D91" s="201" t="s">
        <v>248</v>
      </c>
      <c r="E91" s="240" t="s">
        <v>35</v>
      </c>
      <c r="F91" s="241" t="s">
        <v>649</v>
      </c>
      <c r="G91" s="239"/>
      <c r="H91" s="242">
        <v>9.5999999999999996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8" t="s">
        <v>248</v>
      </c>
      <c r="AU91" s="248" t="s">
        <v>90</v>
      </c>
      <c r="AV91" s="13" t="s">
        <v>90</v>
      </c>
      <c r="AW91" s="13" t="s">
        <v>40</v>
      </c>
      <c r="AX91" s="13" t="s">
        <v>80</v>
      </c>
      <c r="AY91" s="248" t="s">
        <v>155</v>
      </c>
    </row>
    <row r="92" s="13" customFormat="1">
      <c r="A92" s="13"/>
      <c r="B92" s="238"/>
      <c r="C92" s="239"/>
      <c r="D92" s="201" t="s">
        <v>248</v>
      </c>
      <c r="E92" s="240" t="s">
        <v>35</v>
      </c>
      <c r="F92" s="241" t="s">
        <v>650</v>
      </c>
      <c r="G92" s="239"/>
      <c r="H92" s="242">
        <v>3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8" t="s">
        <v>248</v>
      </c>
      <c r="AU92" s="248" t="s">
        <v>90</v>
      </c>
      <c r="AV92" s="13" t="s">
        <v>90</v>
      </c>
      <c r="AW92" s="13" t="s">
        <v>40</v>
      </c>
      <c r="AX92" s="13" t="s">
        <v>80</v>
      </c>
      <c r="AY92" s="248" t="s">
        <v>155</v>
      </c>
    </row>
    <row r="93" s="14" customFormat="1">
      <c r="A93" s="14"/>
      <c r="B93" s="251"/>
      <c r="C93" s="252"/>
      <c r="D93" s="201" t="s">
        <v>248</v>
      </c>
      <c r="E93" s="253" t="s">
        <v>35</v>
      </c>
      <c r="F93" s="254" t="s">
        <v>268</v>
      </c>
      <c r="G93" s="252"/>
      <c r="H93" s="255">
        <v>12.6</v>
      </c>
      <c r="I93" s="256"/>
      <c r="J93" s="252"/>
      <c r="K93" s="252"/>
      <c r="L93" s="257"/>
      <c r="M93" s="258"/>
      <c r="N93" s="259"/>
      <c r="O93" s="259"/>
      <c r="P93" s="259"/>
      <c r="Q93" s="259"/>
      <c r="R93" s="259"/>
      <c r="S93" s="259"/>
      <c r="T93" s="26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1" t="s">
        <v>248</v>
      </c>
      <c r="AU93" s="261" t="s">
        <v>90</v>
      </c>
      <c r="AV93" s="14" t="s">
        <v>164</v>
      </c>
      <c r="AW93" s="14" t="s">
        <v>40</v>
      </c>
      <c r="AX93" s="14" t="s">
        <v>88</v>
      </c>
      <c r="AY93" s="261" t="s">
        <v>155</v>
      </c>
    </row>
    <row r="94" s="2" customFormat="1" ht="49.05" customHeight="1">
      <c r="A94" s="41"/>
      <c r="B94" s="42"/>
      <c r="C94" s="188" t="s">
        <v>90</v>
      </c>
      <c r="D94" s="188" t="s">
        <v>150</v>
      </c>
      <c r="E94" s="189" t="s">
        <v>651</v>
      </c>
      <c r="F94" s="190" t="s">
        <v>652</v>
      </c>
      <c r="G94" s="191" t="s">
        <v>275</v>
      </c>
      <c r="H94" s="192">
        <v>2.3999999999999999</v>
      </c>
      <c r="I94" s="193"/>
      <c r="J94" s="194">
        <f>ROUND(I94*H94,2)</f>
        <v>0</v>
      </c>
      <c r="K94" s="190" t="s">
        <v>252</v>
      </c>
      <c r="L94" s="47"/>
      <c r="M94" s="195" t="s">
        <v>35</v>
      </c>
      <c r="N94" s="196" t="s">
        <v>51</v>
      </c>
      <c r="O94" s="87"/>
      <c r="P94" s="197">
        <f>O94*H94</f>
        <v>0</v>
      </c>
      <c r="Q94" s="197">
        <v>0.01269</v>
      </c>
      <c r="R94" s="197">
        <f>Q94*H94</f>
        <v>0.030455999999999997</v>
      </c>
      <c r="S94" s="197">
        <v>0</v>
      </c>
      <c r="T94" s="19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99" t="s">
        <v>164</v>
      </c>
      <c r="AT94" s="199" t="s">
        <v>150</v>
      </c>
      <c r="AU94" s="199" t="s">
        <v>90</v>
      </c>
      <c r="AY94" s="19" t="s">
        <v>155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9" t="s">
        <v>88</v>
      </c>
      <c r="BK94" s="200">
        <f>ROUND(I94*H94,2)</f>
        <v>0</v>
      </c>
      <c r="BL94" s="19" t="s">
        <v>164</v>
      </c>
      <c r="BM94" s="199" t="s">
        <v>653</v>
      </c>
    </row>
    <row r="95" s="2" customFormat="1">
      <c r="A95" s="41"/>
      <c r="B95" s="42"/>
      <c r="C95" s="43"/>
      <c r="D95" s="249" t="s">
        <v>254</v>
      </c>
      <c r="E95" s="43"/>
      <c r="F95" s="250" t="s">
        <v>654</v>
      </c>
      <c r="G95" s="43"/>
      <c r="H95" s="43"/>
      <c r="I95" s="203"/>
      <c r="J95" s="43"/>
      <c r="K95" s="43"/>
      <c r="L95" s="47"/>
      <c r="M95" s="204"/>
      <c r="N95" s="20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254</v>
      </c>
      <c r="AU95" s="19" t="s">
        <v>90</v>
      </c>
    </row>
    <row r="96" s="13" customFormat="1">
      <c r="A96" s="13"/>
      <c r="B96" s="238"/>
      <c r="C96" s="239"/>
      <c r="D96" s="201" t="s">
        <v>248</v>
      </c>
      <c r="E96" s="240" t="s">
        <v>35</v>
      </c>
      <c r="F96" s="241" t="s">
        <v>655</v>
      </c>
      <c r="G96" s="239"/>
      <c r="H96" s="242">
        <v>2.3999999999999999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248</v>
      </c>
      <c r="AU96" s="248" t="s">
        <v>90</v>
      </c>
      <c r="AV96" s="13" t="s">
        <v>90</v>
      </c>
      <c r="AW96" s="13" t="s">
        <v>40</v>
      </c>
      <c r="AX96" s="13" t="s">
        <v>88</v>
      </c>
      <c r="AY96" s="248" t="s">
        <v>155</v>
      </c>
    </row>
    <row r="97" s="2" customFormat="1" ht="49.05" customHeight="1">
      <c r="A97" s="41"/>
      <c r="B97" s="42"/>
      <c r="C97" s="188" t="s">
        <v>160</v>
      </c>
      <c r="D97" s="188" t="s">
        <v>150</v>
      </c>
      <c r="E97" s="189" t="s">
        <v>656</v>
      </c>
      <c r="F97" s="190" t="s">
        <v>657</v>
      </c>
      <c r="G97" s="191" t="s">
        <v>275</v>
      </c>
      <c r="H97" s="192">
        <v>3.6000000000000001</v>
      </c>
      <c r="I97" s="193"/>
      <c r="J97" s="194">
        <f>ROUND(I97*H97,2)</f>
        <v>0</v>
      </c>
      <c r="K97" s="190" t="s">
        <v>252</v>
      </c>
      <c r="L97" s="47"/>
      <c r="M97" s="195" t="s">
        <v>35</v>
      </c>
      <c r="N97" s="196" t="s">
        <v>51</v>
      </c>
      <c r="O97" s="87"/>
      <c r="P97" s="197">
        <f>O97*H97</f>
        <v>0</v>
      </c>
      <c r="Q97" s="197">
        <v>0.036900000000000002</v>
      </c>
      <c r="R97" s="197">
        <f>Q97*H97</f>
        <v>0.13284000000000001</v>
      </c>
      <c r="S97" s="197">
        <v>0</v>
      </c>
      <c r="T97" s="19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199" t="s">
        <v>164</v>
      </c>
      <c r="AT97" s="199" t="s">
        <v>150</v>
      </c>
      <c r="AU97" s="199" t="s">
        <v>90</v>
      </c>
      <c r="AY97" s="19" t="s">
        <v>155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9" t="s">
        <v>88</v>
      </c>
      <c r="BK97" s="200">
        <f>ROUND(I97*H97,2)</f>
        <v>0</v>
      </c>
      <c r="BL97" s="19" t="s">
        <v>164</v>
      </c>
      <c r="BM97" s="199" t="s">
        <v>658</v>
      </c>
    </row>
    <row r="98" s="2" customFormat="1">
      <c r="A98" s="41"/>
      <c r="B98" s="42"/>
      <c r="C98" s="43"/>
      <c r="D98" s="249" t="s">
        <v>254</v>
      </c>
      <c r="E98" s="43"/>
      <c r="F98" s="250" t="s">
        <v>659</v>
      </c>
      <c r="G98" s="43"/>
      <c r="H98" s="43"/>
      <c r="I98" s="203"/>
      <c r="J98" s="43"/>
      <c r="K98" s="43"/>
      <c r="L98" s="47"/>
      <c r="M98" s="204"/>
      <c r="N98" s="20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254</v>
      </c>
      <c r="AU98" s="19" t="s">
        <v>90</v>
      </c>
    </row>
    <row r="99" s="13" customFormat="1">
      <c r="A99" s="13"/>
      <c r="B99" s="238"/>
      <c r="C99" s="239"/>
      <c r="D99" s="201" t="s">
        <v>248</v>
      </c>
      <c r="E99" s="240" t="s">
        <v>35</v>
      </c>
      <c r="F99" s="241" t="s">
        <v>660</v>
      </c>
      <c r="G99" s="239"/>
      <c r="H99" s="242">
        <v>3.6000000000000001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248</v>
      </c>
      <c r="AU99" s="248" t="s">
        <v>90</v>
      </c>
      <c r="AV99" s="13" t="s">
        <v>90</v>
      </c>
      <c r="AW99" s="13" t="s">
        <v>40</v>
      </c>
      <c r="AX99" s="13" t="s">
        <v>88</v>
      </c>
      <c r="AY99" s="248" t="s">
        <v>155</v>
      </c>
    </row>
    <row r="100" s="2" customFormat="1" ht="24.15" customHeight="1">
      <c r="A100" s="41"/>
      <c r="B100" s="42"/>
      <c r="C100" s="188" t="s">
        <v>164</v>
      </c>
      <c r="D100" s="188" t="s">
        <v>150</v>
      </c>
      <c r="E100" s="189" t="s">
        <v>661</v>
      </c>
      <c r="F100" s="190" t="s">
        <v>662</v>
      </c>
      <c r="G100" s="191" t="s">
        <v>663</v>
      </c>
      <c r="H100" s="192">
        <v>27.899999999999999</v>
      </c>
      <c r="I100" s="193"/>
      <c r="J100" s="194">
        <f>ROUND(I100*H100,2)</f>
        <v>0</v>
      </c>
      <c r="K100" s="190" t="s">
        <v>252</v>
      </c>
      <c r="L100" s="47"/>
      <c r="M100" s="195" t="s">
        <v>35</v>
      </c>
      <c r="N100" s="196" t="s">
        <v>51</v>
      </c>
      <c r="O100" s="87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99" t="s">
        <v>164</v>
      </c>
      <c r="AT100" s="199" t="s">
        <v>150</v>
      </c>
      <c r="AU100" s="199" t="s">
        <v>90</v>
      </c>
      <c r="AY100" s="19" t="s">
        <v>155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9" t="s">
        <v>88</v>
      </c>
      <c r="BK100" s="200">
        <f>ROUND(I100*H100,2)</f>
        <v>0</v>
      </c>
      <c r="BL100" s="19" t="s">
        <v>164</v>
      </c>
      <c r="BM100" s="199" t="s">
        <v>664</v>
      </c>
    </row>
    <row r="101" s="2" customFormat="1">
      <c r="A101" s="41"/>
      <c r="B101" s="42"/>
      <c r="C101" s="43"/>
      <c r="D101" s="249" t="s">
        <v>254</v>
      </c>
      <c r="E101" s="43"/>
      <c r="F101" s="250" t="s">
        <v>665</v>
      </c>
      <c r="G101" s="43"/>
      <c r="H101" s="43"/>
      <c r="I101" s="203"/>
      <c r="J101" s="43"/>
      <c r="K101" s="43"/>
      <c r="L101" s="47"/>
      <c r="M101" s="204"/>
      <c r="N101" s="20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254</v>
      </c>
      <c r="AU101" s="19" t="s">
        <v>90</v>
      </c>
    </row>
    <row r="102" s="13" customFormat="1">
      <c r="A102" s="13"/>
      <c r="B102" s="238"/>
      <c r="C102" s="239"/>
      <c r="D102" s="201" t="s">
        <v>248</v>
      </c>
      <c r="E102" s="240" t="s">
        <v>35</v>
      </c>
      <c r="F102" s="241" t="s">
        <v>666</v>
      </c>
      <c r="G102" s="239"/>
      <c r="H102" s="242">
        <v>27.899999999999999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248</v>
      </c>
      <c r="AU102" s="248" t="s">
        <v>90</v>
      </c>
      <c r="AV102" s="13" t="s">
        <v>90</v>
      </c>
      <c r="AW102" s="13" t="s">
        <v>40</v>
      </c>
      <c r="AX102" s="13" t="s">
        <v>88</v>
      </c>
      <c r="AY102" s="248" t="s">
        <v>155</v>
      </c>
    </row>
    <row r="103" s="2" customFormat="1" ht="24.15" customHeight="1">
      <c r="A103" s="41"/>
      <c r="B103" s="42"/>
      <c r="C103" s="188" t="s">
        <v>168</v>
      </c>
      <c r="D103" s="188" t="s">
        <v>150</v>
      </c>
      <c r="E103" s="189" t="s">
        <v>667</v>
      </c>
      <c r="F103" s="190" t="s">
        <v>668</v>
      </c>
      <c r="G103" s="191" t="s">
        <v>663</v>
      </c>
      <c r="H103" s="192">
        <v>128.21100000000001</v>
      </c>
      <c r="I103" s="193"/>
      <c r="J103" s="194">
        <f>ROUND(I103*H103,2)</f>
        <v>0</v>
      </c>
      <c r="K103" s="190" t="s">
        <v>252</v>
      </c>
      <c r="L103" s="47"/>
      <c r="M103" s="195" t="s">
        <v>35</v>
      </c>
      <c r="N103" s="196" t="s">
        <v>51</v>
      </c>
      <c r="O103" s="87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199" t="s">
        <v>164</v>
      </c>
      <c r="AT103" s="199" t="s">
        <v>150</v>
      </c>
      <c r="AU103" s="199" t="s">
        <v>90</v>
      </c>
      <c r="AY103" s="19" t="s">
        <v>155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9" t="s">
        <v>88</v>
      </c>
      <c r="BK103" s="200">
        <f>ROUND(I103*H103,2)</f>
        <v>0</v>
      </c>
      <c r="BL103" s="19" t="s">
        <v>164</v>
      </c>
      <c r="BM103" s="199" t="s">
        <v>669</v>
      </c>
    </row>
    <row r="104" s="2" customFormat="1">
      <c r="A104" s="41"/>
      <c r="B104" s="42"/>
      <c r="C104" s="43"/>
      <c r="D104" s="249" t="s">
        <v>254</v>
      </c>
      <c r="E104" s="43"/>
      <c r="F104" s="250" t="s">
        <v>670</v>
      </c>
      <c r="G104" s="43"/>
      <c r="H104" s="43"/>
      <c r="I104" s="203"/>
      <c r="J104" s="43"/>
      <c r="K104" s="43"/>
      <c r="L104" s="47"/>
      <c r="M104" s="204"/>
      <c r="N104" s="20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254</v>
      </c>
      <c r="AU104" s="19" t="s">
        <v>90</v>
      </c>
    </row>
    <row r="105" s="13" customFormat="1">
      <c r="A105" s="13"/>
      <c r="B105" s="238"/>
      <c r="C105" s="239"/>
      <c r="D105" s="201" t="s">
        <v>248</v>
      </c>
      <c r="E105" s="240" t="s">
        <v>35</v>
      </c>
      <c r="F105" s="241" t="s">
        <v>671</v>
      </c>
      <c r="G105" s="239"/>
      <c r="H105" s="242">
        <v>59.893999999999998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248</v>
      </c>
      <c r="AU105" s="248" t="s">
        <v>90</v>
      </c>
      <c r="AV105" s="13" t="s">
        <v>90</v>
      </c>
      <c r="AW105" s="13" t="s">
        <v>40</v>
      </c>
      <c r="AX105" s="13" t="s">
        <v>80</v>
      </c>
      <c r="AY105" s="248" t="s">
        <v>155</v>
      </c>
    </row>
    <row r="106" s="13" customFormat="1">
      <c r="A106" s="13"/>
      <c r="B106" s="238"/>
      <c r="C106" s="239"/>
      <c r="D106" s="201" t="s">
        <v>248</v>
      </c>
      <c r="E106" s="240" t="s">
        <v>35</v>
      </c>
      <c r="F106" s="241" t="s">
        <v>672</v>
      </c>
      <c r="G106" s="239"/>
      <c r="H106" s="242">
        <v>60.686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248</v>
      </c>
      <c r="AU106" s="248" t="s">
        <v>90</v>
      </c>
      <c r="AV106" s="13" t="s">
        <v>90</v>
      </c>
      <c r="AW106" s="13" t="s">
        <v>40</v>
      </c>
      <c r="AX106" s="13" t="s">
        <v>80</v>
      </c>
      <c r="AY106" s="248" t="s">
        <v>155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673</v>
      </c>
      <c r="G107" s="239"/>
      <c r="H107" s="242">
        <v>18.905999999999999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80</v>
      </c>
      <c r="AY107" s="248" t="s">
        <v>155</v>
      </c>
    </row>
    <row r="108" s="13" customFormat="1">
      <c r="A108" s="13"/>
      <c r="B108" s="238"/>
      <c r="C108" s="239"/>
      <c r="D108" s="201" t="s">
        <v>248</v>
      </c>
      <c r="E108" s="240" t="s">
        <v>35</v>
      </c>
      <c r="F108" s="241" t="s">
        <v>674</v>
      </c>
      <c r="G108" s="239"/>
      <c r="H108" s="242">
        <v>19.206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248</v>
      </c>
      <c r="AU108" s="248" t="s">
        <v>90</v>
      </c>
      <c r="AV108" s="13" t="s">
        <v>90</v>
      </c>
      <c r="AW108" s="13" t="s">
        <v>40</v>
      </c>
      <c r="AX108" s="13" t="s">
        <v>80</v>
      </c>
      <c r="AY108" s="248" t="s">
        <v>155</v>
      </c>
    </row>
    <row r="109" s="13" customFormat="1">
      <c r="A109" s="13"/>
      <c r="B109" s="238"/>
      <c r="C109" s="239"/>
      <c r="D109" s="201" t="s">
        <v>248</v>
      </c>
      <c r="E109" s="240" t="s">
        <v>35</v>
      </c>
      <c r="F109" s="241" t="s">
        <v>675</v>
      </c>
      <c r="G109" s="239"/>
      <c r="H109" s="242">
        <v>27.353999999999999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248</v>
      </c>
      <c r="AU109" s="248" t="s">
        <v>90</v>
      </c>
      <c r="AV109" s="13" t="s">
        <v>90</v>
      </c>
      <c r="AW109" s="13" t="s">
        <v>40</v>
      </c>
      <c r="AX109" s="13" t="s">
        <v>80</v>
      </c>
      <c r="AY109" s="248" t="s">
        <v>155</v>
      </c>
    </row>
    <row r="110" s="13" customFormat="1">
      <c r="A110" s="13"/>
      <c r="B110" s="238"/>
      <c r="C110" s="239"/>
      <c r="D110" s="201" t="s">
        <v>248</v>
      </c>
      <c r="E110" s="240" t="s">
        <v>35</v>
      </c>
      <c r="F110" s="241" t="s">
        <v>676</v>
      </c>
      <c r="G110" s="239"/>
      <c r="H110" s="242">
        <v>25.344000000000001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248</v>
      </c>
      <c r="AU110" s="248" t="s">
        <v>90</v>
      </c>
      <c r="AV110" s="13" t="s">
        <v>90</v>
      </c>
      <c r="AW110" s="13" t="s">
        <v>40</v>
      </c>
      <c r="AX110" s="13" t="s">
        <v>80</v>
      </c>
      <c r="AY110" s="248" t="s">
        <v>155</v>
      </c>
    </row>
    <row r="111" s="13" customFormat="1">
      <c r="A111" s="13"/>
      <c r="B111" s="238"/>
      <c r="C111" s="239"/>
      <c r="D111" s="201" t="s">
        <v>248</v>
      </c>
      <c r="E111" s="240" t="s">
        <v>35</v>
      </c>
      <c r="F111" s="241" t="s">
        <v>677</v>
      </c>
      <c r="G111" s="239"/>
      <c r="H111" s="242">
        <v>2.2949999999999999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248</v>
      </c>
      <c r="AU111" s="248" t="s">
        <v>90</v>
      </c>
      <c r="AV111" s="13" t="s">
        <v>90</v>
      </c>
      <c r="AW111" s="13" t="s">
        <v>40</v>
      </c>
      <c r="AX111" s="13" t="s">
        <v>80</v>
      </c>
      <c r="AY111" s="248" t="s">
        <v>155</v>
      </c>
    </row>
    <row r="112" s="15" customFormat="1">
      <c r="A112" s="15"/>
      <c r="B112" s="272"/>
      <c r="C112" s="273"/>
      <c r="D112" s="201" t="s">
        <v>248</v>
      </c>
      <c r="E112" s="274" t="s">
        <v>35</v>
      </c>
      <c r="F112" s="275" t="s">
        <v>483</v>
      </c>
      <c r="G112" s="273"/>
      <c r="H112" s="276">
        <v>213.685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2" t="s">
        <v>248</v>
      </c>
      <c r="AU112" s="282" t="s">
        <v>90</v>
      </c>
      <c r="AV112" s="15" t="s">
        <v>160</v>
      </c>
      <c r="AW112" s="15" t="s">
        <v>40</v>
      </c>
      <c r="AX112" s="15" t="s">
        <v>80</v>
      </c>
      <c r="AY112" s="282" t="s">
        <v>155</v>
      </c>
    </row>
    <row r="113" s="13" customFormat="1">
      <c r="A113" s="13"/>
      <c r="B113" s="238"/>
      <c r="C113" s="239"/>
      <c r="D113" s="201" t="s">
        <v>248</v>
      </c>
      <c r="E113" s="240" t="s">
        <v>35</v>
      </c>
      <c r="F113" s="241" t="s">
        <v>678</v>
      </c>
      <c r="G113" s="239"/>
      <c r="H113" s="242">
        <v>128.21100000000001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248</v>
      </c>
      <c r="AU113" s="248" t="s">
        <v>90</v>
      </c>
      <c r="AV113" s="13" t="s">
        <v>90</v>
      </c>
      <c r="AW113" s="13" t="s">
        <v>40</v>
      </c>
      <c r="AX113" s="13" t="s">
        <v>88</v>
      </c>
      <c r="AY113" s="248" t="s">
        <v>155</v>
      </c>
    </row>
    <row r="114" s="2" customFormat="1" ht="24.15" customHeight="1">
      <c r="A114" s="41"/>
      <c r="B114" s="42"/>
      <c r="C114" s="188" t="s">
        <v>172</v>
      </c>
      <c r="D114" s="188" t="s">
        <v>150</v>
      </c>
      <c r="E114" s="189" t="s">
        <v>679</v>
      </c>
      <c r="F114" s="190" t="s">
        <v>680</v>
      </c>
      <c r="G114" s="191" t="s">
        <v>663</v>
      </c>
      <c r="H114" s="192">
        <v>85.474000000000004</v>
      </c>
      <c r="I114" s="193"/>
      <c r="J114" s="194">
        <f>ROUND(I114*H114,2)</f>
        <v>0</v>
      </c>
      <c r="K114" s="190" t="s">
        <v>252</v>
      </c>
      <c r="L114" s="47"/>
      <c r="M114" s="195" t="s">
        <v>35</v>
      </c>
      <c r="N114" s="196" t="s">
        <v>51</v>
      </c>
      <c r="O114" s="87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99" t="s">
        <v>164</v>
      </c>
      <c r="AT114" s="199" t="s">
        <v>150</v>
      </c>
      <c r="AU114" s="199" t="s">
        <v>90</v>
      </c>
      <c r="AY114" s="19" t="s">
        <v>155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9" t="s">
        <v>88</v>
      </c>
      <c r="BK114" s="200">
        <f>ROUND(I114*H114,2)</f>
        <v>0</v>
      </c>
      <c r="BL114" s="19" t="s">
        <v>164</v>
      </c>
      <c r="BM114" s="199" t="s">
        <v>681</v>
      </c>
    </row>
    <row r="115" s="2" customFormat="1">
      <c r="A115" s="41"/>
      <c r="B115" s="42"/>
      <c r="C115" s="43"/>
      <c r="D115" s="249" t="s">
        <v>254</v>
      </c>
      <c r="E115" s="43"/>
      <c r="F115" s="250" t="s">
        <v>682</v>
      </c>
      <c r="G115" s="43"/>
      <c r="H115" s="43"/>
      <c r="I115" s="203"/>
      <c r="J115" s="43"/>
      <c r="K115" s="43"/>
      <c r="L115" s="47"/>
      <c r="M115" s="204"/>
      <c r="N115" s="20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254</v>
      </c>
      <c r="AU115" s="19" t="s">
        <v>90</v>
      </c>
    </row>
    <row r="116" s="13" customFormat="1">
      <c r="A116" s="13"/>
      <c r="B116" s="238"/>
      <c r="C116" s="239"/>
      <c r="D116" s="201" t="s">
        <v>248</v>
      </c>
      <c r="E116" s="240" t="s">
        <v>35</v>
      </c>
      <c r="F116" s="241" t="s">
        <v>671</v>
      </c>
      <c r="G116" s="239"/>
      <c r="H116" s="242">
        <v>59.893999999999998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248</v>
      </c>
      <c r="AU116" s="248" t="s">
        <v>90</v>
      </c>
      <c r="AV116" s="13" t="s">
        <v>90</v>
      </c>
      <c r="AW116" s="13" t="s">
        <v>40</v>
      </c>
      <c r="AX116" s="13" t="s">
        <v>80</v>
      </c>
      <c r="AY116" s="248" t="s">
        <v>155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672</v>
      </c>
      <c r="G117" s="239"/>
      <c r="H117" s="242">
        <v>60.686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673</v>
      </c>
      <c r="G118" s="239"/>
      <c r="H118" s="242">
        <v>18.905999999999999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674</v>
      </c>
      <c r="G119" s="239"/>
      <c r="H119" s="242">
        <v>19.206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3" customFormat="1">
      <c r="A120" s="13"/>
      <c r="B120" s="238"/>
      <c r="C120" s="239"/>
      <c r="D120" s="201" t="s">
        <v>248</v>
      </c>
      <c r="E120" s="240" t="s">
        <v>35</v>
      </c>
      <c r="F120" s="241" t="s">
        <v>675</v>
      </c>
      <c r="G120" s="239"/>
      <c r="H120" s="242">
        <v>27.353999999999999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248</v>
      </c>
      <c r="AU120" s="248" t="s">
        <v>90</v>
      </c>
      <c r="AV120" s="13" t="s">
        <v>90</v>
      </c>
      <c r="AW120" s="13" t="s">
        <v>40</v>
      </c>
      <c r="AX120" s="13" t="s">
        <v>80</v>
      </c>
      <c r="AY120" s="248" t="s">
        <v>155</v>
      </c>
    </row>
    <row r="121" s="13" customFormat="1">
      <c r="A121" s="13"/>
      <c r="B121" s="238"/>
      <c r="C121" s="239"/>
      <c r="D121" s="201" t="s">
        <v>248</v>
      </c>
      <c r="E121" s="240" t="s">
        <v>35</v>
      </c>
      <c r="F121" s="241" t="s">
        <v>676</v>
      </c>
      <c r="G121" s="239"/>
      <c r="H121" s="242">
        <v>25.344000000000001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248</v>
      </c>
      <c r="AU121" s="248" t="s">
        <v>90</v>
      </c>
      <c r="AV121" s="13" t="s">
        <v>90</v>
      </c>
      <c r="AW121" s="13" t="s">
        <v>40</v>
      </c>
      <c r="AX121" s="13" t="s">
        <v>80</v>
      </c>
      <c r="AY121" s="248" t="s">
        <v>155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677</v>
      </c>
      <c r="G122" s="239"/>
      <c r="H122" s="242">
        <v>2.2949999999999999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80</v>
      </c>
      <c r="AY122" s="248" t="s">
        <v>155</v>
      </c>
    </row>
    <row r="123" s="15" customFormat="1">
      <c r="A123" s="15"/>
      <c r="B123" s="272"/>
      <c r="C123" s="273"/>
      <c r="D123" s="201" t="s">
        <v>248</v>
      </c>
      <c r="E123" s="274" t="s">
        <v>35</v>
      </c>
      <c r="F123" s="275" t="s">
        <v>483</v>
      </c>
      <c r="G123" s="273"/>
      <c r="H123" s="276">
        <v>213.685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2" t="s">
        <v>248</v>
      </c>
      <c r="AU123" s="282" t="s">
        <v>90</v>
      </c>
      <c r="AV123" s="15" t="s">
        <v>160</v>
      </c>
      <c r="AW123" s="15" t="s">
        <v>40</v>
      </c>
      <c r="AX123" s="15" t="s">
        <v>80</v>
      </c>
      <c r="AY123" s="282" t="s">
        <v>155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683</v>
      </c>
      <c r="G124" s="239"/>
      <c r="H124" s="242">
        <v>85.474000000000004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88</v>
      </c>
      <c r="AY124" s="248" t="s">
        <v>155</v>
      </c>
    </row>
    <row r="125" s="2" customFormat="1" ht="24.15" customHeight="1">
      <c r="A125" s="41"/>
      <c r="B125" s="42"/>
      <c r="C125" s="188" t="s">
        <v>176</v>
      </c>
      <c r="D125" s="188" t="s">
        <v>150</v>
      </c>
      <c r="E125" s="189" t="s">
        <v>684</v>
      </c>
      <c r="F125" s="190" t="s">
        <v>685</v>
      </c>
      <c r="G125" s="191" t="s">
        <v>309</v>
      </c>
      <c r="H125" s="192">
        <v>328.35000000000002</v>
      </c>
      <c r="I125" s="193"/>
      <c r="J125" s="194">
        <f>ROUND(I125*H125,2)</f>
        <v>0</v>
      </c>
      <c r="K125" s="190" t="s">
        <v>252</v>
      </c>
      <c r="L125" s="47"/>
      <c r="M125" s="195" t="s">
        <v>35</v>
      </c>
      <c r="N125" s="196" t="s">
        <v>51</v>
      </c>
      <c r="O125" s="87"/>
      <c r="P125" s="197">
        <f>O125*H125</f>
        <v>0</v>
      </c>
      <c r="Q125" s="197">
        <v>0.00059000000000000003</v>
      </c>
      <c r="R125" s="197">
        <f>Q125*H125</f>
        <v>0.19372650000000002</v>
      </c>
      <c r="S125" s="197">
        <v>0</v>
      </c>
      <c r="T125" s="19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99" t="s">
        <v>164</v>
      </c>
      <c r="AT125" s="199" t="s">
        <v>150</v>
      </c>
      <c r="AU125" s="199" t="s">
        <v>90</v>
      </c>
      <c r="AY125" s="19" t="s">
        <v>155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88</v>
      </c>
      <c r="BK125" s="200">
        <f>ROUND(I125*H125,2)</f>
        <v>0</v>
      </c>
      <c r="BL125" s="19" t="s">
        <v>164</v>
      </c>
      <c r="BM125" s="199" t="s">
        <v>686</v>
      </c>
    </row>
    <row r="126" s="2" customFormat="1">
      <c r="A126" s="41"/>
      <c r="B126" s="42"/>
      <c r="C126" s="43"/>
      <c r="D126" s="249" t="s">
        <v>254</v>
      </c>
      <c r="E126" s="43"/>
      <c r="F126" s="250" t="s">
        <v>687</v>
      </c>
      <c r="G126" s="43"/>
      <c r="H126" s="43"/>
      <c r="I126" s="203"/>
      <c r="J126" s="43"/>
      <c r="K126" s="43"/>
      <c r="L126" s="47"/>
      <c r="M126" s="204"/>
      <c r="N126" s="20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254</v>
      </c>
      <c r="AU126" s="19" t="s">
        <v>90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688</v>
      </c>
      <c r="G127" s="239"/>
      <c r="H127" s="242">
        <v>99.823999999999998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80</v>
      </c>
      <c r="AY127" s="248" t="s">
        <v>155</v>
      </c>
    </row>
    <row r="128" s="13" customFormat="1">
      <c r="A128" s="13"/>
      <c r="B128" s="238"/>
      <c r="C128" s="239"/>
      <c r="D128" s="201" t="s">
        <v>248</v>
      </c>
      <c r="E128" s="240" t="s">
        <v>35</v>
      </c>
      <c r="F128" s="241" t="s">
        <v>689</v>
      </c>
      <c r="G128" s="239"/>
      <c r="H128" s="242">
        <v>101.14400000000001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248</v>
      </c>
      <c r="AU128" s="248" t="s">
        <v>90</v>
      </c>
      <c r="AV128" s="13" t="s">
        <v>90</v>
      </c>
      <c r="AW128" s="13" t="s">
        <v>40</v>
      </c>
      <c r="AX128" s="13" t="s">
        <v>80</v>
      </c>
      <c r="AY128" s="248" t="s">
        <v>155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690</v>
      </c>
      <c r="G129" s="239"/>
      <c r="H129" s="242">
        <v>31.510000000000002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80</v>
      </c>
      <c r="AY129" s="248" t="s">
        <v>155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691</v>
      </c>
      <c r="G130" s="239"/>
      <c r="H130" s="242">
        <v>25.608000000000001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692</v>
      </c>
      <c r="G131" s="239"/>
      <c r="H131" s="242">
        <v>36.472000000000001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80</v>
      </c>
      <c r="AY131" s="248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693</v>
      </c>
      <c r="G132" s="239"/>
      <c r="H132" s="242">
        <v>33.792000000000002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80</v>
      </c>
      <c r="AY132" s="248" t="s">
        <v>155</v>
      </c>
    </row>
    <row r="133" s="14" customFormat="1">
      <c r="A133" s="14"/>
      <c r="B133" s="251"/>
      <c r="C133" s="252"/>
      <c r="D133" s="201" t="s">
        <v>248</v>
      </c>
      <c r="E133" s="253" t="s">
        <v>35</v>
      </c>
      <c r="F133" s="254" t="s">
        <v>268</v>
      </c>
      <c r="G133" s="252"/>
      <c r="H133" s="255">
        <v>328.35000000000002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248</v>
      </c>
      <c r="AU133" s="261" t="s">
        <v>90</v>
      </c>
      <c r="AV133" s="14" t="s">
        <v>164</v>
      </c>
      <c r="AW133" s="14" t="s">
        <v>40</v>
      </c>
      <c r="AX133" s="14" t="s">
        <v>88</v>
      </c>
      <c r="AY133" s="261" t="s">
        <v>155</v>
      </c>
    </row>
    <row r="134" s="2" customFormat="1" ht="24.15" customHeight="1">
      <c r="A134" s="41"/>
      <c r="B134" s="42"/>
      <c r="C134" s="188" t="s">
        <v>180</v>
      </c>
      <c r="D134" s="188" t="s">
        <v>150</v>
      </c>
      <c r="E134" s="189" t="s">
        <v>694</v>
      </c>
      <c r="F134" s="190" t="s">
        <v>695</v>
      </c>
      <c r="G134" s="191" t="s">
        <v>309</v>
      </c>
      <c r="H134" s="192">
        <v>328.35000000000002</v>
      </c>
      <c r="I134" s="193"/>
      <c r="J134" s="194">
        <f>ROUND(I134*H134,2)</f>
        <v>0</v>
      </c>
      <c r="K134" s="190" t="s">
        <v>252</v>
      </c>
      <c r="L134" s="47"/>
      <c r="M134" s="195" t="s">
        <v>35</v>
      </c>
      <c r="N134" s="196" t="s">
        <v>51</v>
      </c>
      <c r="O134" s="87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99" t="s">
        <v>164</v>
      </c>
      <c r="AT134" s="199" t="s">
        <v>150</v>
      </c>
      <c r="AU134" s="199" t="s">
        <v>90</v>
      </c>
      <c r="AY134" s="19" t="s">
        <v>155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88</v>
      </c>
      <c r="BK134" s="200">
        <f>ROUND(I134*H134,2)</f>
        <v>0</v>
      </c>
      <c r="BL134" s="19" t="s">
        <v>164</v>
      </c>
      <c r="BM134" s="199" t="s">
        <v>696</v>
      </c>
    </row>
    <row r="135" s="2" customFormat="1">
      <c r="A135" s="41"/>
      <c r="B135" s="42"/>
      <c r="C135" s="43"/>
      <c r="D135" s="249" t="s">
        <v>254</v>
      </c>
      <c r="E135" s="43"/>
      <c r="F135" s="250" t="s">
        <v>697</v>
      </c>
      <c r="G135" s="43"/>
      <c r="H135" s="43"/>
      <c r="I135" s="203"/>
      <c r="J135" s="43"/>
      <c r="K135" s="43"/>
      <c r="L135" s="47"/>
      <c r="M135" s="204"/>
      <c r="N135" s="20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254</v>
      </c>
      <c r="AU135" s="19" t="s">
        <v>90</v>
      </c>
    </row>
    <row r="136" s="13" customFormat="1">
      <c r="A136" s="13"/>
      <c r="B136" s="238"/>
      <c r="C136" s="239"/>
      <c r="D136" s="201" t="s">
        <v>248</v>
      </c>
      <c r="E136" s="240" t="s">
        <v>35</v>
      </c>
      <c r="F136" s="241" t="s">
        <v>688</v>
      </c>
      <c r="G136" s="239"/>
      <c r="H136" s="242">
        <v>99.823999999999998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248</v>
      </c>
      <c r="AU136" s="248" t="s">
        <v>90</v>
      </c>
      <c r="AV136" s="13" t="s">
        <v>90</v>
      </c>
      <c r="AW136" s="13" t="s">
        <v>40</v>
      </c>
      <c r="AX136" s="13" t="s">
        <v>80</v>
      </c>
      <c r="AY136" s="248" t="s">
        <v>155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689</v>
      </c>
      <c r="G137" s="239"/>
      <c r="H137" s="242">
        <v>101.14400000000001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80</v>
      </c>
      <c r="AY137" s="248" t="s">
        <v>155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690</v>
      </c>
      <c r="G138" s="239"/>
      <c r="H138" s="242">
        <v>31.510000000000002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80</v>
      </c>
      <c r="AY138" s="248" t="s">
        <v>155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691</v>
      </c>
      <c r="G139" s="239"/>
      <c r="H139" s="242">
        <v>25.608000000000001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80</v>
      </c>
      <c r="AY139" s="248" t="s">
        <v>155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692</v>
      </c>
      <c r="G140" s="239"/>
      <c r="H140" s="242">
        <v>36.472000000000001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80</v>
      </c>
      <c r="AY140" s="248" t="s">
        <v>155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693</v>
      </c>
      <c r="G141" s="239"/>
      <c r="H141" s="242">
        <v>33.792000000000002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80</v>
      </c>
      <c r="AY141" s="248" t="s">
        <v>155</v>
      </c>
    </row>
    <row r="142" s="14" customFormat="1">
      <c r="A142" s="14"/>
      <c r="B142" s="251"/>
      <c r="C142" s="252"/>
      <c r="D142" s="201" t="s">
        <v>248</v>
      </c>
      <c r="E142" s="253" t="s">
        <v>35</v>
      </c>
      <c r="F142" s="254" t="s">
        <v>268</v>
      </c>
      <c r="G142" s="252"/>
      <c r="H142" s="255">
        <v>328.35000000000002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248</v>
      </c>
      <c r="AU142" s="261" t="s">
        <v>90</v>
      </c>
      <c r="AV142" s="14" t="s">
        <v>164</v>
      </c>
      <c r="AW142" s="14" t="s">
        <v>40</v>
      </c>
      <c r="AX142" s="14" t="s">
        <v>88</v>
      </c>
      <c r="AY142" s="261" t="s">
        <v>155</v>
      </c>
    </row>
    <row r="143" s="12" customFormat="1" ht="22.8" customHeight="1">
      <c r="A143" s="12"/>
      <c r="B143" s="222"/>
      <c r="C143" s="223"/>
      <c r="D143" s="224" t="s">
        <v>79</v>
      </c>
      <c r="E143" s="236" t="s">
        <v>698</v>
      </c>
      <c r="F143" s="236" t="s">
        <v>699</v>
      </c>
      <c r="G143" s="223"/>
      <c r="H143" s="223"/>
      <c r="I143" s="226"/>
      <c r="J143" s="237">
        <f>BK143</f>
        <v>0</v>
      </c>
      <c r="K143" s="223"/>
      <c r="L143" s="228"/>
      <c r="M143" s="229"/>
      <c r="N143" s="230"/>
      <c r="O143" s="230"/>
      <c r="P143" s="231">
        <f>SUM(P144:P154)</f>
        <v>0</v>
      </c>
      <c r="Q143" s="230"/>
      <c r="R143" s="231">
        <f>SUM(R144:R154)</f>
        <v>0</v>
      </c>
      <c r="S143" s="230"/>
      <c r="T143" s="232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3" t="s">
        <v>88</v>
      </c>
      <c r="AT143" s="234" t="s">
        <v>79</v>
      </c>
      <c r="AU143" s="234" t="s">
        <v>88</v>
      </c>
      <c r="AY143" s="233" t="s">
        <v>155</v>
      </c>
      <c r="BK143" s="235">
        <f>SUM(BK144:BK154)</f>
        <v>0</v>
      </c>
    </row>
    <row r="144" s="2" customFormat="1" ht="37.8" customHeight="1">
      <c r="A144" s="41"/>
      <c r="B144" s="42"/>
      <c r="C144" s="188" t="s">
        <v>184</v>
      </c>
      <c r="D144" s="188" t="s">
        <v>150</v>
      </c>
      <c r="E144" s="189" t="s">
        <v>700</v>
      </c>
      <c r="F144" s="190" t="s">
        <v>701</v>
      </c>
      <c r="G144" s="191" t="s">
        <v>663</v>
      </c>
      <c r="H144" s="192">
        <v>213.685</v>
      </c>
      <c r="I144" s="193"/>
      <c r="J144" s="194">
        <f>ROUND(I144*H144,2)</f>
        <v>0</v>
      </c>
      <c r="K144" s="190" t="s">
        <v>252</v>
      </c>
      <c r="L144" s="47"/>
      <c r="M144" s="195" t="s">
        <v>35</v>
      </c>
      <c r="N144" s="196" t="s">
        <v>51</v>
      </c>
      <c r="O144" s="8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99" t="s">
        <v>164</v>
      </c>
      <c r="AT144" s="199" t="s">
        <v>150</v>
      </c>
      <c r="AU144" s="199" t="s">
        <v>90</v>
      </c>
      <c r="AY144" s="19" t="s">
        <v>155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88</v>
      </c>
      <c r="BK144" s="200">
        <f>ROUND(I144*H144,2)</f>
        <v>0</v>
      </c>
      <c r="BL144" s="19" t="s">
        <v>164</v>
      </c>
      <c r="BM144" s="199" t="s">
        <v>702</v>
      </c>
    </row>
    <row r="145" s="2" customFormat="1">
      <c r="A145" s="41"/>
      <c r="B145" s="42"/>
      <c r="C145" s="43"/>
      <c r="D145" s="249" t="s">
        <v>254</v>
      </c>
      <c r="E145" s="43"/>
      <c r="F145" s="250" t="s">
        <v>703</v>
      </c>
      <c r="G145" s="43"/>
      <c r="H145" s="43"/>
      <c r="I145" s="203"/>
      <c r="J145" s="43"/>
      <c r="K145" s="43"/>
      <c r="L145" s="47"/>
      <c r="M145" s="204"/>
      <c r="N145" s="20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254</v>
      </c>
      <c r="AU145" s="19" t="s">
        <v>90</v>
      </c>
    </row>
    <row r="146" s="13" customFormat="1">
      <c r="A146" s="13"/>
      <c r="B146" s="238"/>
      <c r="C146" s="239"/>
      <c r="D146" s="201" t="s">
        <v>248</v>
      </c>
      <c r="E146" s="240" t="s">
        <v>35</v>
      </c>
      <c r="F146" s="241" t="s">
        <v>704</v>
      </c>
      <c r="G146" s="239"/>
      <c r="H146" s="242">
        <v>213.685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248</v>
      </c>
      <c r="AU146" s="248" t="s">
        <v>90</v>
      </c>
      <c r="AV146" s="13" t="s">
        <v>90</v>
      </c>
      <c r="AW146" s="13" t="s">
        <v>40</v>
      </c>
      <c r="AX146" s="13" t="s">
        <v>88</v>
      </c>
      <c r="AY146" s="248" t="s">
        <v>155</v>
      </c>
    </row>
    <row r="147" s="2" customFormat="1" ht="24.15" customHeight="1">
      <c r="A147" s="41"/>
      <c r="B147" s="42"/>
      <c r="C147" s="188" t="s">
        <v>188</v>
      </c>
      <c r="D147" s="188" t="s">
        <v>150</v>
      </c>
      <c r="E147" s="189" t="s">
        <v>705</v>
      </c>
      <c r="F147" s="190" t="s">
        <v>611</v>
      </c>
      <c r="G147" s="191" t="s">
        <v>563</v>
      </c>
      <c r="H147" s="192">
        <v>406.00200000000001</v>
      </c>
      <c r="I147" s="193"/>
      <c r="J147" s="194">
        <f>ROUND(I147*H147,2)</f>
        <v>0</v>
      </c>
      <c r="K147" s="190" t="s">
        <v>252</v>
      </c>
      <c r="L147" s="47"/>
      <c r="M147" s="195" t="s">
        <v>35</v>
      </c>
      <c r="N147" s="196" t="s">
        <v>51</v>
      </c>
      <c r="O147" s="8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99" t="s">
        <v>164</v>
      </c>
      <c r="AT147" s="199" t="s">
        <v>150</v>
      </c>
      <c r="AU147" s="199" t="s">
        <v>90</v>
      </c>
      <c r="AY147" s="19" t="s">
        <v>155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88</v>
      </c>
      <c r="BK147" s="200">
        <f>ROUND(I147*H147,2)</f>
        <v>0</v>
      </c>
      <c r="BL147" s="19" t="s">
        <v>164</v>
      </c>
      <c r="BM147" s="199" t="s">
        <v>706</v>
      </c>
    </row>
    <row r="148" s="2" customFormat="1">
      <c r="A148" s="41"/>
      <c r="B148" s="42"/>
      <c r="C148" s="43"/>
      <c r="D148" s="249" t="s">
        <v>254</v>
      </c>
      <c r="E148" s="43"/>
      <c r="F148" s="250" t="s">
        <v>707</v>
      </c>
      <c r="G148" s="43"/>
      <c r="H148" s="43"/>
      <c r="I148" s="203"/>
      <c r="J148" s="43"/>
      <c r="K148" s="43"/>
      <c r="L148" s="47"/>
      <c r="M148" s="204"/>
      <c r="N148" s="20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254</v>
      </c>
      <c r="AU148" s="19" t="s">
        <v>90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708</v>
      </c>
      <c r="G149" s="239"/>
      <c r="H149" s="242">
        <v>213.685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80</v>
      </c>
      <c r="AY149" s="248" t="s">
        <v>155</v>
      </c>
    </row>
    <row r="150" s="15" customFormat="1">
      <c r="A150" s="15"/>
      <c r="B150" s="272"/>
      <c r="C150" s="273"/>
      <c r="D150" s="201" t="s">
        <v>248</v>
      </c>
      <c r="E150" s="274" t="s">
        <v>35</v>
      </c>
      <c r="F150" s="275" t="s">
        <v>483</v>
      </c>
      <c r="G150" s="273"/>
      <c r="H150" s="276">
        <v>213.685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248</v>
      </c>
      <c r="AU150" s="282" t="s">
        <v>90</v>
      </c>
      <c r="AV150" s="15" t="s">
        <v>160</v>
      </c>
      <c r="AW150" s="15" t="s">
        <v>40</v>
      </c>
      <c r="AX150" s="15" t="s">
        <v>80</v>
      </c>
      <c r="AY150" s="282" t="s">
        <v>155</v>
      </c>
    </row>
    <row r="151" s="13" customFormat="1">
      <c r="A151" s="13"/>
      <c r="B151" s="238"/>
      <c r="C151" s="239"/>
      <c r="D151" s="201" t="s">
        <v>248</v>
      </c>
      <c r="E151" s="240" t="s">
        <v>35</v>
      </c>
      <c r="F151" s="241" t="s">
        <v>709</v>
      </c>
      <c r="G151" s="239"/>
      <c r="H151" s="242">
        <v>406.00200000000001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248</v>
      </c>
      <c r="AU151" s="248" t="s">
        <v>90</v>
      </c>
      <c r="AV151" s="13" t="s">
        <v>90</v>
      </c>
      <c r="AW151" s="13" t="s">
        <v>40</v>
      </c>
      <c r="AX151" s="13" t="s">
        <v>88</v>
      </c>
      <c r="AY151" s="248" t="s">
        <v>155</v>
      </c>
    </row>
    <row r="152" s="2" customFormat="1" ht="24.15" customHeight="1">
      <c r="A152" s="41"/>
      <c r="B152" s="42"/>
      <c r="C152" s="188" t="s">
        <v>194</v>
      </c>
      <c r="D152" s="188" t="s">
        <v>150</v>
      </c>
      <c r="E152" s="189" t="s">
        <v>710</v>
      </c>
      <c r="F152" s="190" t="s">
        <v>711</v>
      </c>
      <c r="G152" s="191" t="s">
        <v>663</v>
      </c>
      <c r="H152" s="192">
        <v>213.685</v>
      </c>
      <c r="I152" s="193"/>
      <c r="J152" s="194">
        <f>ROUND(I152*H152,2)</f>
        <v>0</v>
      </c>
      <c r="K152" s="190" t="s">
        <v>252</v>
      </c>
      <c r="L152" s="47"/>
      <c r="M152" s="195" t="s">
        <v>35</v>
      </c>
      <c r="N152" s="196" t="s">
        <v>51</v>
      </c>
      <c r="O152" s="87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199" t="s">
        <v>164</v>
      </c>
      <c r="AT152" s="199" t="s">
        <v>150</v>
      </c>
      <c r="AU152" s="199" t="s">
        <v>90</v>
      </c>
      <c r="AY152" s="19" t="s">
        <v>155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9" t="s">
        <v>88</v>
      </c>
      <c r="BK152" s="200">
        <f>ROUND(I152*H152,2)</f>
        <v>0</v>
      </c>
      <c r="BL152" s="19" t="s">
        <v>164</v>
      </c>
      <c r="BM152" s="199" t="s">
        <v>712</v>
      </c>
    </row>
    <row r="153" s="2" customFormat="1">
      <c r="A153" s="41"/>
      <c r="B153" s="42"/>
      <c r="C153" s="43"/>
      <c r="D153" s="249" t="s">
        <v>254</v>
      </c>
      <c r="E153" s="43"/>
      <c r="F153" s="250" t="s">
        <v>713</v>
      </c>
      <c r="G153" s="43"/>
      <c r="H153" s="43"/>
      <c r="I153" s="203"/>
      <c r="J153" s="43"/>
      <c r="K153" s="43"/>
      <c r="L153" s="47"/>
      <c r="M153" s="204"/>
      <c r="N153" s="20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254</v>
      </c>
      <c r="AU153" s="19" t="s">
        <v>90</v>
      </c>
    </row>
    <row r="154" s="13" customFormat="1">
      <c r="A154" s="13"/>
      <c r="B154" s="238"/>
      <c r="C154" s="239"/>
      <c r="D154" s="201" t="s">
        <v>248</v>
      </c>
      <c r="E154" s="240" t="s">
        <v>35</v>
      </c>
      <c r="F154" s="241" t="s">
        <v>708</v>
      </c>
      <c r="G154" s="239"/>
      <c r="H154" s="242">
        <v>213.685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248</v>
      </c>
      <c r="AU154" s="248" t="s">
        <v>90</v>
      </c>
      <c r="AV154" s="13" t="s">
        <v>90</v>
      </c>
      <c r="AW154" s="13" t="s">
        <v>40</v>
      </c>
      <c r="AX154" s="13" t="s">
        <v>88</v>
      </c>
      <c r="AY154" s="248" t="s">
        <v>155</v>
      </c>
    </row>
    <row r="155" s="12" customFormat="1" ht="22.8" customHeight="1">
      <c r="A155" s="12"/>
      <c r="B155" s="222"/>
      <c r="C155" s="223"/>
      <c r="D155" s="224" t="s">
        <v>79</v>
      </c>
      <c r="E155" s="236" t="s">
        <v>164</v>
      </c>
      <c r="F155" s="236" t="s">
        <v>714</v>
      </c>
      <c r="G155" s="223"/>
      <c r="H155" s="223"/>
      <c r="I155" s="226"/>
      <c r="J155" s="237">
        <f>BK155</f>
        <v>0</v>
      </c>
      <c r="K155" s="223"/>
      <c r="L155" s="228"/>
      <c r="M155" s="229"/>
      <c r="N155" s="230"/>
      <c r="O155" s="230"/>
      <c r="P155" s="231">
        <f>SUM(P156:P162)</f>
        <v>0</v>
      </c>
      <c r="Q155" s="230"/>
      <c r="R155" s="231">
        <f>SUM(R156:R162)</f>
        <v>0</v>
      </c>
      <c r="S155" s="230"/>
      <c r="T155" s="232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3" t="s">
        <v>88</v>
      </c>
      <c r="AT155" s="234" t="s">
        <v>79</v>
      </c>
      <c r="AU155" s="234" t="s">
        <v>88</v>
      </c>
      <c r="AY155" s="233" t="s">
        <v>155</v>
      </c>
      <c r="BK155" s="235">
        <f>SUM(BK156:BK162)</f>
        <v>0</v>
      </c>
    </row>
    <row r="156" s="2" customFormat="1" ht="24.15" customHeight="1">
      <c r="A156" s="41"/>
      <c r="B156" s="42"/>
      <c r="C156" s="188" t="s">
        <v>198</v>
      </c>
      <c r="D156" s="188" t="s">
        <v>150</v>
      </c>
      <c r="E156" s="189" t="s">
        <v>715</v>
      </c>
      <c r="F156" s="190" t="s">
        <v>716</v>
      </c>
      <c r="G156" s="191" t="s">
        <v>663</v>
      </c>
      <c r="H156" s="192">
        <v>213.685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717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718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719</v>
      </c>
      <c r="G158" s="239"/>
      <c r="H158" s="242">
        <v>213.685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16.5" customHeight="1">
      <c r="A159" s="41"/>
      <c r="B159" s="42"/>
      <c r="C159" s="262" t="s">
        <v>202</v>
      </c>
      <c r="D159" s="262" t="s">
        <v>464</v>
      </c>
      <c r="E159" s="263" t="s">
        <v>720</v>
      </c>
      <c r="F159" s="264" t="s">
        <v>721</v>
      </c>
      <c r="G159" s="265" t="s">
        <v>563</v>
      </c>
      <c r="H159" s="266">
        <v>438.05399999999997</v>
      </c>
      <c r="I159" s="267"/>
      <c r="J159" s="268">
        <f>ROUND(I159*H159,2)</f>
        <v>0</v>
      </c>
      <c r="K159" s="264" t="s">
        <v>252</v>
      </c>
      <c r="L159" s="269"/>
      <c r="M159" s="270" t="s">
        <v>35</v>
      </c>
      <c r="N159" s="271" t="s">
        <v>51</v>
      </c>
      <c r="O159" s="8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180</v>
      </c>
      <c r="AT159" s="199" t="s">
        <v>464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722</v>
      </c>
    </row>
    <row r="160" s="13" customFormat="1">
      <c r="A160" s="13"/>
      <c r="B160" s="238"/>
      <c r="C160" s="239"/>
      <c r="D160" s="201" t="s">
        <v>248</v>
      </c>
      <c r="E160" s="240" t="s">
        <v>35</v>
      </c>
      <c r="F160" s="241" t="s">
        <v>723</v>
      </c>
      <c r="G160" s="239"/>
      <c r="H160" s="242">
        <v>213.685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248</v>
      </c>
      <c r="AU160" s="248" t="s">
        <v>90</v>
      </c>
      <c r="AV160" s="13" t="s">
        <v>90</v>
      </c>
      <c r="AW160" s="13" t="s">
        <v>40</v>
      </c>
      <c r="AX160" s="13" t="s">
        <v>80</v>
      </c>
      <c r="AY160" s="248" t="s">
        <v>155</v>
      </c>
    </row>
    <row r="161" s="15" customFormat="1">
      <c r="A161" s="15"/>
      <c r="B161" s="272"/>
      <c r="C161" s="273"/>
      <c r="D161" s="201" t="s">
        <v>248</v>
      </c>
      <c r="E161" s="274" t="s">
        <v>35</v>
      </c>
      <c r="F161" s="275" t="s">
        <v>483</v>
      </c>
      <c r="G161" s="273"/>
      <c r="H161" s="276">
        <v>213.685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248</v>
      </c>
      <c r="AU161" s="282" t="s">
        <v>90</v>
      </c>
      <c r="AV161" s="15" t="s">
        <v>160</v>
      </c>
      <c r="AW161" s="15" t="s">
        <v>40</v>
      </c>
      <c r="AX161" s="15" t="s">
        <v>80</v>
      </c>
      <c r="AY161" s="282" t="s">
        <v>155</v>
      </c>
    </row>
    <row r="162" s="13" customFormat="1">
      <c r="A162" s="13"/>
      <c r="B162" s="238"/>
      <c r="C162" s="239"/>
      <c r="D162" s="201" t="s">
        <v>248</v>
      </c>
      <c r="E162" s="240" t="s">
        <v>35</v>
      </c>
      <c r="F162" s="241" t="s">
        <v>724</v>
      </c>
      <c r="G162" s="239"/>
      <c r="H162" s="242">
        <v>438.05399999999997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248</v>
      </c>
      <c r="AU162" s="248" t="s">
        <v>90</v>
      </c>
      <c r="AV162" s="13" t="s">
        <v>90</v>
      </c>
      <c r="AW162" s="13" t="s">
        <v>40</v>
      </c>
      <c r="AX162" s="13" t="s">
        <v>88</v>
      </c>
      <c r="AY162" s="248" t="s">
        <v>155</v>
      </c>
    </row>
    <row r="163" s="12" customFormat="1" ht="22.8" customHeight="1">
      <c r="A163" s="12"/>
      <c r="B163" s="222"/>
      <c r="C163" s="223"/>
      <c r="D163" s="224" t="s">
        <v>79</v>
      </c>
      <c r="E163" s="236" t="s">
        <v>725</v>
      </c>
      <c r="F163" s="236" t="s">
        <v>726</v>
      </c>
      <c r="G163" s="223"/>
      <c r="H163" s="223"/>
      <c r="I163" s="226"/>
      <c r="J163" s="237">
        <f>BK163</f>
        <v>0</v>
      </c>
      <c r="K163" s="223"/>
      <c r="L163" s="228"/>
      <c r="M163" s="229"/>
      <c r="N163" s="230"/>
      <c r="O163" s="230"/>
      <c r="P163" s="231">
        <f>SUM(P164:P220)</f>
        <v>0</v>
      </c>
      <c r="Q163" s="230"/>
      <c r="R163" s="231">
        <f>SUM(R164:R220)</f>
        <v>0.00027475000000000004</v>
      </c>
      <c r="S163" s="230"/>
      <c r="T163" s="232">
        <f>SUM(T164:T220)</f>
        <v>24.078240000000001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3" t="s">
        <v>88</v>
      </c>
      <c r="AT163" s="234" t="s">
        <v>79</v>
      </c>
      <c r="AU163" s="234" t="s">
        <v>88</v>
      </c>
      <c r="AY163" s="233" t="s">
        <v>155</v>
      </c>
      <c r="BK163" s="235">
        <f>SUM(BK164:BK220)</f>
        <v>0</v>
      </c>
    </row>
    <row r="164" s="2" customFormat="1" ht="16.5" customHeight="1">
      <c r="A164" s="41"/>
      <c r="B164" s="42"/>
      <c r="C164" s="188" t="s">
        <v>206</v>
      </c>
      <c r="D164" s="188" t="s">
        <v>150</v>
      </c>
      <c r="E164" s="189" t="s">
        <v>727</v>
      </c>
      <c r="F164" s="190" t="s">
        <v>728</v>
      </c>
      <c r="G164" s="191" t="s">
        <v>275</v>
      </c>
      <c r="H164" s="192">
        <v>6.5999999999999996</v>
      </c>
      <c r="I164" s="193"/>
      <c r="J164" s="194">
        <f>ROUND(I164*H164,2)</f>
        <v>0</v>
      </c>
      <c r="K164" s="190" t="s">
        <v>252</v>
      </c>
      <c r="L164" s="47"/>
      <c r="M164" s="195" t="s">
        <v>35</v>
      </c>
      <c r="N164" s="196" t="s">
        <v>51</v>
      </c>
      <c r="O164" s="87"/>
      <c r="P164" s="197">
        <f>O164*H164</f>
        <v>0</v>
      </c>
      <c r="Q164" s="197">
        <v>0</v>
      </c>
      <c r="R164" s="197">
        <f>Q164*H164</f>
        <v>0</v>
      </c>
      <c r="S164" s="197">
        <v>0.32000000000000001</v>
      </c>
      <c r="T164" s="198">
        <f>S164*H164</f>
        <v>2.1120000000000001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99" t="s">
        <v>164</v>
      </c>
      <c r="AT164" s="199" t="s">
        <v>150</v>
      </c>
      <c r="AU164" s="199" t="s">
        <v>90</v>
      </c>
      <c r="AY164" s="19" t="s">
        <v>155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88</v>
      </c>
      <c r="BK164" s="200">
        <f>ROUND(I164*H164,2)</f>
        <v>0</v>
      </c>
      <c r="BL164" s="19" t="s">
        <v>164</v>
      </c>
      <c r="BM164" s="199" t="s">
        <v>729</v>
      </c>
    </row>
    <row r="165" s="2" customFormat="1">
      <c r="A165" s="41"/>
      <c r="B165" s="42"/>
      <c r="C165" s="43"/>
      <c r="D165" s="249" t="s">
        <v>254</v>
      </c>
      <c r="E165" s="43"/>
      <c r="F165" s="250" t="s">
        <v>730</v>
      </c>
      <c r="G165" s="43"/>
      <c r="H165" s="43"/>
      <c r="I165" s="203"/>
      <c r="J165" s="43"/>
      <c r="K165" s="43"/>
      <c r="L165" s="47"/>
      <c r="M165" s="204"/>
      <c r="N165" s="20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254</v>
      </c>
      <c r="AU165" s="19" t="s">
        <v>90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731</v>
      </c>
      <c r="G166" s="239"/>
      <c r="H166" s="242">
        <v>6.5999999999999996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88</v>
      </c>
      <c r="AY166" s="248" t="s">
        <v>155</v>
      </c>
    </row>
    <row r="167" s="2" customFormat="1" ht="16.5" customHeight="1">
      <c r="A167" s="41"/>
      <c r="B167" s="42"/>
      <c r="C167" s="188" t="s">
        <v>8</v>
      </c>
      <c r="D167" s="188" t="s">
        <v>150</v>
      </c>
      <c r="E167" s="189" t="s">
        <v>732</v>
      </c>
      <c r="F167" s="190" t="s">
        <v>733</v>
      </c>
      <c r="G167" s="191" t="s">
        <v>275</v>
      </c>
      <c r="H167" s="192">
        <v>9.4000000000000004</v>
      </c>
      <c r="I167" s="193"/>
      <c r="J167" s="194">
        <f>ROUND(I167*H167,2)</f>
        <v>0</v>
      </c>
      <c r="K167" s="190" t="s">
        <v>252</v>
      </c>
      <c r="L167" s="47"/>
      <c r="M167" s="195" t="s">
        <v>35</v>
      </c>
      <c r="N167" s="196" t="s">
        <v>51</v>
      </c>
      <c r="O167" s="87"/>
      <c r="P167" s="197">
        <f>O167*H167</f>
        <v>0</v>
      </c>
      <c r="Q167" s="197">
        <v>0</v>
      </c>
      <c r="R167" s="197">
        <f>Q167*H167</f>
        <v>0</v>
      </c>
      <c r="S167" s="197">
        <v>0.69999999999999996</v>
      </c>
      <c r="T167" s="198">
        <f>S167*H167</f>
        <v>6.5800000000000001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99" t="s">
        <v>164</v>
      </c>
      <c r="AT167" s="199" t="s">
        <v>150</v>
      </c>
      <c r="AU167" s="199" t="s">
        <v>90</v>
      </c>
      <c r="AY167" s="19" t="s">
        <v>155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88</v>
      </c>
      <c r="BK167" s="200">
        <f>ROUND(I167*H167,2)</f>
        <v>0</v>
      </c>
      <c r="BL167" s="19" t="s">
        <v>164</v>
      </c>
      <c r="BM167" s="199" t="s">
        <v>734</v>
      </c>
    </row>
    <row r="168" s="2" customFormat="1">
      <c r="A168" s="41"/>
      <c r="B168" s="42"/>
      <c r="C168" s="43"/>
      <c r="D168" s="249" t="s">
        <v>254</v>
      </c>
      <c r="E168" s="43"/>
      <c r="F168" s="250" t="s">
        <v>735</v>
      </c>
      <c r="G168" s="43"/>
      <c r="H168" s="43"/>
      <c r="I168" s="203"/>
      <c r="J168" s="43"/>
      <c r="K168" s="43"/>
      <c r="L168" s="47"/>
      <c r="M168" s="204"/>
      <c r="N168" s="20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254</v>
      </c>
      <c r="AU168" s="19" t="s">
        <v>90</v>
      </c>
    </row>
    <row r="169" s="13" customFormat="1">
      <c r="A169" s="13"/>
      <c r="B169" s="238"/>
      <c r="C169" s="239"/>
      <c r="D169" s="201" t="s">
        <v>248</v>
      </c>
      <c r="E169" s="240" t="s">
        <v>35</v>
      </c>
      <c r="F169" s="241" t="s">
        <v>736</v>
      </c>
      <c r="G169" s="239"/>
      <c r="H169" s="242">
        <v>9.4000000000000004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248</v>
      </c>
      <c r="AU169" s="248" t="s">
        <v>90</v>
      </c>
      <c r="AV169" s="13" t="s">
        <v>90</v>
      </c>
      <c r="AW169" s="13" t="s">
        <v>40</v>
      </c>
      <c r="AX169" s="13" t="s">
        <v>88</v>
      </c>
      <c r="AY169" s="248" t="s">
        <v>155</v>
      </c>
    </row>
    <row r="170" s="2" customFormat="1" ht="16.5" customHeight="1">
      <c r="A170" s="41"/>
      <c r="B170" s="42"/>
      <c r="C170" s="188" t="s">
        <v>213</v>
      </c>
      <c r="D170" s="188" t="s">
        <v>150</v>
      </c>
      <c r="E170" s="189" t="s">
        <v>737</v>
      </c>
      <c r="F170" s="190" t="s">
        <v>738</v>
      </c>
      <c r="G170" s="191" t="s">
        <v>275</v>
      </c>
      <c r="H170" s="192">
        <v>8.8000000000000007</v>
      </c>
      <c r="I170" s="193"/>
      <c r="J170" s="194">
        <f>ROUND(I170*H170,2)</f>
        <v>0</v>
      </c>
      <c r="K170" s="190" t="s">
        <v>252</v>
      </c>
      <c r="L170" s="47"/>
      <c r="M170" s="195" t="s">
        <v>35</v>
      </c>
      <c r="N170" s="196" t="s">
        <v>51</v>
      </c>
      <c r="O170" s="87"/>
      <c r="P170" s="197">
        <f>O170*H170</f>
        <v>0</v>
      </c>
      <c r="Q170" s="197">
        <v>0</v>
      </c>
      <c r="R170" s="197">
        <f>Q170*H170</f>
        <v>0</v>
      </c>
      <c r="S170" s="197">
        <v>0.155</v>
      </c>
      <c r="T170" s="198">
        <f>S170*H170</f>
        <v>1.3640000000000001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164</v>
      </c>
      <c r="AT170" s="199" t="s">
        <v>150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739</v>
      </c>
    </row>
    <row r="171" s="2" customFormat="1">
      <c r="A171" s="41"/>
      <c r="B171" s="42"/>
      <c r="C171" s="43"/>
      <c r="D171" s="249" t="s">
        <v>254</v>
      </c>
      <c r="E171" s="43"/>
      <c r="F171" s="250" t="s">
        <v>740</v>
      </c>
      <c r="G171" s="43"/>
      <c r="H171" s="43"/>
      <c r="I171" s="203"/>
      <c r="J171" s="43"/>
      <c r="K171" s="43"/>
      <c r="L171" s="47"/>
      <c r="M171" s="204"/>
      <c r="N171" s="20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254</v>
      </c>
      <c r="AU171" s="19" t="s">
        <v>90</v>
      </c>
    </row>
    <row r="172" s="13" customFormat="1">
      <c r="A172" s="13"/>
      <c r="B172" s="238"/>
      <c r="C172" s="239"/>
      <c r="D172" s="201" t="s">
        <v>248</v>
      </c>
      <c r="E172" s="240" t="s">
        <v>35</v>
      </c>
      <c r="F172" s="241" t="s">
        <v>741</v>
      </c>
      <c r="G172" s="239"/>
      <c r="H172" s="242">
        <v>8.8000000000000007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248</v>
      </c>
      <c r="AU172" s="248" t="s">
        <v>90</v>
      </c>
      <c r="AV172" s="13" t="s">
        <v>90</v>
      </c>
      <c r="AW172" s="13" t="s">
        <v>40</v>
      </c>
      <c r="AX172" s="13" t="s">
        <v>88</v>
      </c>
      <c r="AY172" s="248" t="s">
        <v>155</v>
      </c>
    </row>
    <row r="173" s="2" customFormat="1" ht="16.5" customHeight="1">
      <c r="A173" s="41"/>
      <c r="B173" s="42"/>
      <c r="C173" s="188" t="s">
        <v>217</v>
      </c>
      <c r="D173" s="188" t="s">
        <v>150</v>
      </c>
      <c r="E173" s="189" t="s">
        <v>742</v>
      </c>
      <c r="F173" s="190" t="s">
        <v>743</v>
      </c>
      <c r="G173" s="191" t="s">
        <v>275</v>
      </c>
      <c r="H173" s="192">
        <v>36.700000000000003</v>
      </c>
      <c r="I173" s="193"/>
      <c r="J173" s="194">
        <f>ROUND(I173*H173,2)</f>
        <v>0</v>
      </c>
      <c r="K173" s="190" t="s">
        <v>252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</v>
      </c>
      <c r="R173" s="197">
        <f>Q173*H173</f>
        <v>0</v>
      </c>
      <c r="S173" s="197">
        <v>0.014999999999999999</v>
      </c>
      <c r="T173" s="198">
        <f>S173*H173</f>
        <v>0.55049999999999999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744</v>
      </c>
    </row>
    <row r="174" s="2" customFormat="1">
      <c r="A174" s="41"/>
      <c r="B174" s="42"/>
      <c r="C174" s="43"/>
      <c r="D174" s="249" t="s">
        <v>254</v>
      </c>
      <c r="E174" s="43"/>
      <c r="F174" s="250" t="s">
        <v>745</v>
      </c>
      <c r="G174" s="43"/>
      <c r="H174" s="43"/>
      <c r="I174" s="203"/>
      <c r="J174" s="43"/>
      <c r="K174" s="43"/>
      <c r="L174" s="47"/>
      <c r="M174" s="204"/>
      <c r="N174" s="20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254</v>
      </c>
      <c r="AU174" s="19" t="s">
        <v>90</v>
      </c>
    </row>
    <row r="175" s="13" customFormat="1">
      <c r="A175" s="13"/>
      <c r="B175" s="238"/>
      <c r="C175" s="239"/>
      <c r="D175" s="201" t="s">
        <v>248</v>
      </c>
      <c r="E175" s="240" t="s">
        <v>35</v>
      </c>
      <c r="F175" s="241" t="s">
        <v>746</v>
      </c>
      <c r="G175" s="239"/>
      <c r="H175" s="242">
        <v>36.700000000000003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248</v>
      </c>
      <c r="AU175" s="248" t="s">
        <v>90</v>
      </c>
      <c r="AV175" s="13" t="s">
        <v>90</v>
      </c>
      <c r="AW175" s="13" t="s">
        <v>40</v>
      </c>
      <c r="AX175" s="13" t="s">
        <v>88</v>
      </c>
      <c r="AY175" s="248" t="s">
        <v>155</v>
      </c>
    </row>
    <row r="176" s="2" customFormat="1" ht="21.75" customHeight="1">
      <c r="A176" s="41"/>
      <c r="B176" s="42"/>
      <c r="C176" s="188" t="s">
        <v>221</v>
      </c>
      <c r="D176" s="188" t="s">
        <v>150</v>
      </c>
      <c r="E176" s="189" t="s">
        <v>747</v>
      </c>
      <c r="F176" s="190" t="s">
        <v>748</v>
      </c>
      <c r="G176" s="191" t="s">
        <v>275</v>
      </c>
      <c r="H176" s="192">
        <v>38.399999999999999</v>
      </c>
      <c r="I176" s="193"/>
      <c r="J176" s="194">
        <f>ROUND(I176*H176,2)</f>
        <v>0</v>
      </c>
      <c r="K176" s="190" t="s">
        <v>252</v>
      </c>
      <c r="L176" s="47"/>
      <c r="M176" s="195" t="s">
        <v>35</v>
      </c>
      <c r="N176" s="196" t="s">
        <v>51</v>
      </c>
      <c r="O176" s="87"/>
      <c r="P176" s="197">
        <f>O176*H176</f>
        <v>0</v>
      </c>
      <c r="Q176" s="197">
        <v>0</v>
      </c>
      <c r="R176" s="197">
        <f>Q176*H176</f>
        <v>0</v>
      </c>
      <c r="S176" s="197">
        <v>0.014999999999999999</v>
      </c>
      <c r="T176" s="198">
        <f>S176*H176</f>
        <v>0.57599999999999996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164</v>
      </c>
      <c r="AT176" s="199" t="s">
        <v>150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749</v>
      </c>
    </row>
    <row r="177" s="2" customFormat="1">
      <c r="A177" s="41"/>
      <c r="B177" s="42"/>
      <c r="C177" s="43"/>
      <c r="D177" s="249" t="s">
        <v>254</v>
      </c>
      <c r="E177" s="43"/>
      <c r="F177" s="250" t="s">
        <v>750</v>
      </c>
      <c r="G177" s="43"/>
      <c r="H177" s="43"/>
      <c r="I177" s="203"/>
      <c r="J177" s="43"/>
      <c r="K177" s="43"/>
      <c r="L177" s="47"/>
      <c r="M177" s="204"/>
      <c r="N177" s="20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254</v>
      </c>
      <c r="AU177" s="19" t="s">
        <v>90</v>
      </c>
    </row>
    <row r="178" s="13" customFormat="1">
      <c r="A178" s="13"/>
      <c r="B178" s="238"/>
      <c r="C178" s="239"/>
      <c r="D178" s="201" t="s">
        <v>248</v>
      </c>
      <c r="E178" s="240" t="s">
        <v>35</v>
      </c>
      <c r="F178" s="241" t="s">
        <v>751</v>
      </c>
      <c r="G178" s="239"/>
      <c r="H178" s="242">
        <v>11.5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248</v>
      </c>
      <c r="AU178" s="248" t="s">
        <v>90</v>
      </c>
      <c r="AV178" s="13" t="s">
        <v>90</v>
      </c>
      <c r="AW178" s="13" t="s">
        <v>40</v>
      </c>
      <c r="AX178" s="13" t="s">
        <v>80</v>
      </c>
      <c r="AY178" s="248" t="s">
        <v>155</v>
      </c>
    </row>
    <row r="179" s="13" customFormat="1">
      <c r="A179" s="13"/>
      <c r="B179" s="238"/>
      <c r="C179" s="239"/>
      <c r="D179" s="201" t="s">
        <v>248</v>
      </c>
      <c r="E179" s="240" t="s">
        <v>35</v>
      </c>
      <c r="F179" s="241" t="s">
        <v>752</v>
      </c>
      <c r="G179" s="239"/>
      <c r="H179" s="242">
        <v>26.899999999999999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248</v>
      </c>
      <c r="AU179" s="248" t="s">
        <v>90</v>
      </c>
      <c r="AV179" s="13" t="s">
        <v>90</v>
      </c>
      <c r="AW179" s="13" t="s">
        <v>40</v>
      </c>
      <c r="AX179" s="13" t="s">
        <v>80</v>
      </c>
      <c r="AY179" s="248" t="s">
        <v>155</v>
      </c>
    </row>
    <row r="180" s="14" customFormat="1">
      <c r="A180" s="14"/>
      <c r="B180" s="251"/>
      <c r="C180" s="252"/>
      <c r="D180" s="201" t="s">
        <v>248</v>
      </c>
      <c r="E180" s="253" t="s">
        <v>35</v>
      </c>
      <c r="F180" s="254" t="s">
        <v>268</v>
      </c>
      <c r="G180" s="252"/>
      <c r="H180" s="255">
        <v>38.399999999999999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248</v>
      </c>
      <c r="AU180" s="261" t="s">
        <v>90</v>
      </c>
      <c r="AV180" s="14" t="s">
        <v>164</v>
      </c>
      <c r="AW180" s="14" t="s">
        <v>40</v>
      </c>
      <c r="AX180" s="14" t="s">
        <v>88</v>
      </c>
      <c r="AY180" s="261" t="s">
        <v>155</v>
      </c>
    </row>
    <row r="181" s="2" customFormat="1" ht="21.75" customHeight="1">
      <c r="A181" s="41"/>
      <c r="B181" s="42"/>
      <c r="C181" s="188" t="s">
        <v>342</v>
      </c>
      <c r="D181" s="188" t="s">
        <v>150</v>
      </c>
      <c r="E181" s="189" t="s">
        <v>753</v>
      </c>
      <c r="F181" s="190" t="s">
        <v>754</v>
      </c>
      <c r="G181" s="191" t="s">
        <v>663</v>
      </c>
      <c r="H181" s="192">
        <v>9</v>
      </c>
      <c r="I181" s="193"/>
      <c r="J181" s="194">
        <f>ROUND(I181*H181,2)</f>
        <v>0</v>
      </c>
      <c r="K181" s="190" t="s">
        <v>252</v>
      </c>
      <c r="L181" s="47"/>
      <c r="M181" s="195" t="s">
        <v>35</v>
      </c>
      <c r="N181" s="196" t="s">
        <v>51</v>
      </c>
      <c r="O181" s="87"/>
      <c r="P181" s="197">
        <f>O181*H181</f>
        <v>0</v>
      </c>
      <c r="Q181" s="197">
        <v>0</v>
      </c>
      <c r="R181" s="197">
        <f>Q181*H181</f>
        <v>0</v>
      </c>
      <c r="S181" s="197">
        <v>0.59999999999999998</v>
      </c>
      <c r="T181" s="198">
        <f>S181*H181</f>
        <v>5.3999999999999995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99" t="s">
        <v>164</v>
      </c>
      <c r="AT181" s="199" t="s">
        <v>150</v>
      </c>
      <c r="AU181" s="199" t="s">
        <v>90</v>
      </c>
      <c r="AY181" s="19" t="s">
        <v>155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88</v>
      </c>
      <c r="BK181" s="200">
        <f>ROUND(I181*H181,2)</f>
        <v>0</v>
      </c>
      <c r="BL181" s="19" t="s">
        <v>164</v>
      </c>
      <c r="BM181" s="199" t="s">
        <v>755</v>
      </c>
    </row>
    <row r="182" s="2" customFormat="1">
      <c r="A182" s="41"/>
      <c r="B182" s="42"/>
      <c r="C182" s="43"/>
      <c r="D182" s="249" t="s">
        <v>254</v>
      </c>
      <c r="E182" s="43"/>
      <c r="F182" s="250" t="s">
        <v>756</v>
      </c>
      <c r="G182" s="43"/>
      <c r="H182" s="43"/>
      <c r="I182" s="203"/>
      <c r="J182" s="43"/>
      <c r="K182" s="43"/>
      <c r="L182" s="47"/>
      <c r="M182" s="204"/>
      <c r="N182" s="20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254</v>
      </c>
      <c r="AU182" s="19" t="s">
        <v>90</v>
      </c>
    </row>
    <row r="183" s="13" customFormat="1">
      <c r="A183" s="13"/>
      <c r="B183" s="238"/>
      <c r="C183" s="239"/>
      <c r="D183" s="201" t="s">
        <v>248</v>
      </c>
      <c r="E183" s="240" t="s">
        <v>35</v>
      </c>
      <c r="F183" s="241" t="s">
        <v>757</v>
      </c>
      <c r="G183" s="239"/>
      <c r="H183" s="242">
        <v>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248</v>
      </c>
      <c r="AU183" s="248" t="s">
        <v>90</v>
      </c>
      <c r="AV183" s="13" t="s">
        <v>90</v>
      </c>
      <c r="AW183" s="13" t="s">
        <v>40</v>
      </c>
      <c r="AX183" s="13" t="s">
        <v>88</v>
      </c>
      <c r="AY183" s="248" t="s">
        <v>155</v>
      </c>
    </row>
    <row r="184" s="2" customFormat="1" ht="16.5" customHeight="1">
      <c r="A184" s="41"/>
      <c r="B184" s="42"/>
      <c r="C184" s="188" t="s">
        <v>350</v>
      </c>
      <c r="D184" s="188" t="s">
        <v>150</v>
      </c>
      <c r="E184" s="189" t="s">
        <v>758</v>
      </c>
      <c r="F184" s="190" t="s">
        <v>759</v>
      </c>
      <c r="G184" s="191" t="s">
        <v>663</v>
      </c>
      <c r="H184" s="192">
        <v>4.5</v>
      </c>
      <c r="I184" s="193"/>
      <c r="J184" s="194">
        <f>ROUND(I184*H184,2)</f>
        <v>0</v>
      </c>
      <c r="K184" s="190" t="s">
        <v>252</v>
      </c>
      <c r="L184" s="47"/>
      <c r="M184" s="195" t="s">
        <v>35</v>
      </c>
      <c r="N184" s="196" t="s">
        <v>51</v>
      </c>
      <c r="O184" s="87"/>
      <c r="P184" s="197">
        <f>O184*H184</f>
        <v>0</v>
      </c>
      <c r="Q184" s="197">
        <v>0</v>
      </c>
      <c r="R184" s="197">
        <f>Q184*H184</f>
        <v>0</v>
      </c>
      <c r="S184" s="197">
        <v>0.35999999999999999</v>
      </c>
      <c r="T184" s="198">
        <f>S184*H184</f>
        <v>1.6199999999999999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164</v>
      </c>
      <c r="AT184" s="199" t="s">
        <v>150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760</v>
      </c>
    </row>
    <row r="185" s="2" customFormat="1">
      <c r="A185" s="41"/>
      <c r="B185" s="42"/>
      <c r="C185" s="43"/>
      <c r="D185" s="249" t="s">
        <v>254</v>
      </c>
      <c r="E185" s="43"/>
      <c r="F185" s="250" t="s">
        <v>761</v>
      </c>
      <c r="G185" s="43"/>
      <c r="H185" s="43"/>
      <c r="I185" s="203"/>
      <c r="J185" s="43"/>
      <c r="K185" s="43"/>
      <c r="L185" s="47"/>
      <c r="M185" s="204"/>
      <c r="N185" s="20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254</v>
      </c>
      <c r="AU185" s="19" t="s">
        <v>90</v>
      </c>
    </row>
    <row r="186" s="13" customFormat="1">
      <c r="A186" s="13"/>
      <c r="B186" s="238"/>
      <c r="C186" s="239"/>
      <c r="D186" s="201" t="s">
        <v>248</v>
      </c>
      <c r="E186" s="240" t="s">
        <v>35</v>
      </c>
      <c r="F186" s="241" t="s">
        <v>762</v>
      </c>
      <c r="G186" s="239"/>
      <c r="H186" s="242">
        <v>4.5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248</v>
      </c>
      <c r="AU186" s="248" t="s">
        <v>90</v>
      </c>
      <c r="AV186" s="13" t="s">
        <v>90</v>
      </c>
      <c r="AW186" s="13" t="s">
        <v>40</v>
      </c>
      <c r="AX186" s="13" t="s">
        <v>88</v>
      </c>
      <c r="AY186" s="248" t="s">
        <v>155</v>
      </c>
    </row>
    <row r="187" s="2" customFormat="1" ht="16.5" customHeight="1">
      <c r="A187" s="41"/>
      <c r="B187" s="42"/>
      <c r="C187" s="188" t="s">
        <v>7</v>
      </c>
      <c r="D187" s="188" t="s">
        <v>150</v>
      </c>
      <c r="E187" s="189" t="s">
        <v>763</v>
      </c>
      <c r="F187" s="190" t="s">
        <v>764</v>
      </c>
      <c r="G187" s="191" t="s">
        <v>246</v>
      </c>
      <c r="H187" s="192">
        <v>7</v>
      </c>
      <c r="I187" s="193"/>
      <c r="J187" s="194">
        <f>ROUND(I187*H187,2)</f>
        <v>0</v>
      </c>
      <c r="K187" s="190" t="s">
        <v>252</v>
      </c>
      <c r="L187" s="47"/>
      <c r="M187" s="195" t="s">
        <v>35</v>
      </c>
      <c r="N187" s="196" t="s">
        <v>51</v>
      </c>
      <c r="O187" s="87"/>
      <c r="P187" s="197">
        <f>O187*H187</f>
        <v>0</v>
      </c>
      <c r="Q187" s="197">
        <v>0</v>
      </c>
      <c r="R187" s="197">
        <f>Q187*H187</f>
        <v>0</v>
      </c>
      <c r="S187" s="197">
        <v>0.050000000000000003</v>
      </c>
      <c r="T187" s="198">
        <f>S187*H187</f>
        <v>0.35000000000000003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199" t="s">
        <v>164</v>
      </c>
      <c r="AT187" s="199" t="s">
        <v>150</v>
      </c>
      <c r="AU187" s="199" t="s">
        <v>90</v>
      </c>
      <c r="AY187" s="19" t="s">
        <v>155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88</v>
      </c>
      <c r="BK187" s="200">
        <f>ROUND(I187*H187,2)</f>
        <v>0</v>
      </c>
      <c r="BL187" s="19" t="s">
        <v>164</v>
      </c>
      <c r="BM187" s="199" t="s">
        <v>765</v>
      </c>
    </row>
    <row r="188" s="2" customFormat="1">
      <c r="A188" s="41"/>
      <c r="B188" s="42"/>
      <c r="C188" s="43"/>
      <c r="D188" s="249" t="s">
        <v>254</v>
      </c>
      <c r="E188" s="43"/>
      <c r="F188" s="250" t="s">
        <v>766</v>
      </c>
      <c r="G188" s="43"/>
      <c r="H188" s="43"/>
      <c r="I188" s="203"/>
      <c r="J188" s="43"/>
      <c r="K188" s="43"/>
      <c r="L188" s="47"/>
      <c r="M188" s="204"/>
      <c r="N188" s="20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254</v>
      </c>
      <c r="AU188" s="19" t="s">
        <v>90</v>
      </c>
    </row>
    <row r="189" s="13" customFormat="1">
      <c r="A189" s="13"/>
      <c r="B189" s="238"/>
      <c r="C189" s="239"/>
      <c r="D189" s="201" t="s">
        <v>248</v>
      </c>
      <c r="E189" s="240" t="s">
        <v>35</v>
      </c>
      <c r="F189" s="241" t="s">
        <v>767</v>
      </c>
      <c r="G189" s="239"/>
      <c r="H189" s="242">
        <v>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248</v>
      </c>
      <c r="AU189" s="248" t="s">
        <v>90</v>
      </c>
      <c r="AV189" s="13" t="s">
        <v>90</v>
      </c>
      <c r="AW189" s="13" t="s">
        <v>40</v>
      </c>
      <c r="AX189" s="13" t="s">
        <v>80</v>
      </c>
      <c r="AY189" s="248" t="s">
        <v>155</v>
      </c>
    </row>
    <row r="190" s="13" customFormat="1">
      <c r="A190" s="13"/>
      <c r="B190" s="238"/>
      <c r="C190" s="239"/>
      <c r="D190" s="201" t="s">
        <v>248</v>
      </c>
      <c r="E190" s="240" t="s">
        <v>35</v>
      </c>
      <c r="F190" s="241" t="s">
        <v>768</v>
      </c>
      <c r="G190" s="239"/>
      <c r="H190" s="242">
        <v>2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248</v>
      </c>
      <c r="AU190" s="248" t="s">
        <v>90</v>
      </c>
      <c r="AV190" s="13" t="s">
        <v>90</v>
      </c>
      <c r="AW190" s="13" t="s">
        <v>40</v>
      </c>
      <c r="AX190" s="13" t="s">
        <v>80</v>
      </c>
      <c r="AY190" s="248" t="s">
        <v>155</v>
      </c>
    </row>
    <row r="191" s="14" customFormat="1">
      <c r="A191" s="14"/>
      <c r="B191" s="251"/>
      <c r="C191" s="252"/>
      <c r="D191" s="201" t="s">
        <v>248</v>
      </c>
      <c r="E191" s="253" t="s">
        <v>35</v>
      </c>
      <c r="F191" s="254" t="s">
        <v>268</v>
      </c>
      <c r="G191" s="252"/>
      <c r="H191" s="255">
        <v>7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248</v>
      </c>
      <c r="AU191" s="261" t="s">
        <v>90</v>
      </c>
      <c r="AV191" s="14" t="s">
        <v>164</v>
      </c>
      <c r="AW191" s="14" t="s">
        <v>40</v>
      </c>
      <c r="AX191" s="14" t="s">
        <v>88</v>
      </c>
      <c r="AY191" s="261" t="s">
        <v>155</v>
      </c>
    </row>
    <row r="192" s="2" customFormat="1" ht="21.75" customHeight="1">
      <c r="A192" s="41"/>
      <c r="B192" s="42"/>
      <c r="C192" s="188" t="s">
        <v>358</v>
      </c>
      <c r="D192" s="188" t="s">
        <v>150</v>
      </c>
      <c r="E192" s="189" t="s">
        <v>769</v>
      </c>
      <c r="F192" s="190" t="s">
        <v>770</v>
      </c>
      <c r="G192" s="191" t="s">
        <v>309</v>
      </c>
      <c r="H192" s="192">
        <v>27.475000000000001</v>
      </c>
      <c r="I192" s="193"/>
      <c r="J192" s="194">
        <f>ROUND(I192*H192,2)</f>
        <v>0</v>
      </c>
      <c r="K192" s="190" t="s">
        <v>252</v>
      </c>
      <c r="L192" s="47"/>
      <c r="M192" s="195" t="s">
        <v>35</v>
      </c>
      <c r="N192" s="196" t="s">
        <v>51</v>
      </c>
      <c r="O192" s="87"/>
      <c r="P192" s="197">
        <f>O192*H192</f>
        <v>0</v>
      </c>
      <c r="Q192" s="197">
        <v>1.0000000000000001E-05</v>
      </c>
      <c r="R192" s="197">
        <f>Q192*H192</f>
        <v>0.00027475000000000004</v>
      </c>
      <c r="S192" s="197">
        <v>0</v>
      </c>
      <c r="T192" s="19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99" t="s">
        <v>164</v>
      </c>
      <c r="AT192" s="199" t="s">
        <v>150</v>
      </c>
      <c r="AU192" s="199" t="s">
        <v>90</v>
      </c>
      <c r="AY192" s="19" t="s">
        <v>155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88</v>
      </c>
      <c r="BK192" s="200">
        <f>ROUND(I192*H192,2)</f>
        <v>0</v>
      </c>
      <c r="BL192" s="19" t="s">
        <v>164</v>
      </c>
      <c r="BM192" s="199" t="s">
        <v>771</v>
      </c>
    </row>
    <row r="193" s="2" customFormat="1">
      <c r="A193" s="41"/>
      <c r="B193" s="42"/>
      <c r="C193" s="43"/>
      <c r="D193" s="249" t="s">
        <v>254</v>
      </c>
      <c r="E193" s="43"/>
      <c r="F193" s="250" t="s">
        <v>772</v>
      </c>
      <c r="G193" s="43"/>
      <c r="H193" s="43"/>
      <c r="I193" s="203"/>
      <c r="J193" s="43"/>
      <c r="K193" s="43"/>
      <c r="L193" s="47"/>
      <c r="M193" s="204"/>
      <c r="N193" s="20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254</v>
      </c>
      <c r="AU193" s="19" t="s">
        <v>90</v>
      </c>
    </row>
    <row r="194" s="13" customFormat="1">
      <c r="A194" s="13"/>
      <c r="B194" s="238"/>
      <c r="C194" s="239"/>
      <c r="D194" s="201" t="s">
        <v>248</v>
      </c>
      <c r="E194" s="240" t="s">
        <v>35</v>
      </c>
      <c r="F194" s="241" t="s">
        <v>773</v>
      </c>
      <c r="G194" s="239"/>
      <c r="H194" s="242">
        <v>27.475000000000001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248</v>
      </c>
      <c r="AU194" s="248" t="s">
        <v>90</v>
      </c>
      <c r="AV194" s="13" t="s">
        <v>90</v>
      </c>
      <c r="AW194" s="13" t="s">
        <v>40</v>
      </c>
      <c r="AX194" s="13" t="s">
        <v>88</v>
      </c>
      <c r="AY194" s="248" t="s">
        <v>155</v>
      </c>
    </row>
    <row r="195" s="2" customFormat="1" ht="24.15" customHeight="1">
      <c r="A195" s="41"/>
      <c r="B195" s="42"/>
      <c r="C195" s="188" t="s">
        <v>366</v>
      </c>
      <c r="D195" s="188" t="s">
        <v>150</v>
      </c>
      <c r="E195" s="189" t="s">
        <v>774</v>
      </c>
      <c r="F195" s="190" t="s">
        <v>775</v>
      </c>
      <c r="G195" s="191" t="s">
        <v>309</v>
      </c>
      <c r="H195" s="192">
        <v>16.681000000000001</v>
      </c>
      <c r="I195" s="193"/>
      <c r="J195" s="194">
        <f>ROUND(I195*H195,2)</f>
        <v>0</v>
      </c>
      <c r="K195" s="190" t="s">
        <v>252</v>
      </c>
      <c r="L195" s="47"/>
      <c r="M195" s="195" t="s">
        <v>35</v>
      </c>
      <c r="N195" s="196" t="s">
        <v>51</v>
      </c>
      <c r="O195" s="8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99" t="s">
        <v>164</v>
      </c>
      <c r="AT195" s="199" t="s">
        <v>150</v>
      </c>
      <c r="AU195" s="199" t="s">
        <v>90</v>
      </c>
      <c r="AY195" s="19" t="s">
        <v>155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88</v>
      </c>
      <c r="BK195" s="200">
        <f>ROUND(I195*H195,2)</f>
        <v>0</v>
      </c>
      <c r="BL195" s="19" t="s">
        <v>164</v>
      </c>
      <c r="BM195" s="199" t="s">
        <v>776</v>
      </c>
    </row>
    <row r="196" s="2" customFormat="1">
      <c r="A196" s="41"/>
      <c r="B196" s="42"/>
      <c r="C196" s="43"/>
      <c r="D196" s="249" t="s">
        <v>254</v>
      </c>
      <c r="E196" s="43"/>
      <c r="F196" s="250" t="s">
        <v>777</v>
      </c>
      <c r="G196" s="43"/>
      <c r="H196" s="43"/>
      <c r="I196" s="203"/>
      <c r="J196" s="43"/>
      <c r="K196" s="43"/>
      <c r="L196" s="47"/>
      <c r="M196" s="204"/>
      <c r="N196" s="20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254</v>
      </c>
      <c r="AU196" s="19" t="s">
        <v>90</v>
      </c>
    </row>
    <row r="197" s="13" customFormat="1">
      <c r="A197" s="13"/>
      <c r="B197" s="238"/>
      <c r="C197" s="239"/>
      <c r="D197" s="201" t="s">
        <v>248</v>
      </c>
      <c r="E197" s="240" t="s">
        <v>35</v>
      </c>
      <c r="F197" s="241" t="s">
        <v>778</v>
      </c>
      <c r="G197" s="239"/>
      <c r="H197" s="242">
        <v>16.681000000000001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248</v>
      </c>
      <c r="AU197" s="248" t="s">
        <v>90</v>
      </c>
      <c r="AV197" s="13" t="s">
        <v>90</v>
      </c>
      <c r="AW197" s="13" t="s">
        <v>40</v>
      </c>
      <c r="AX197" s="13" t="s">
        <v>88</v>
      </c>
      <c r="AY197" s="248" t="s">
        <v>155</v>
      </c>
    </row>
    <row r="198" s="2" customFormat="1" ht="16.5" customHeight="1">
      <c r="A198" s="41"/>
      <c r="B198" s="42"/>
      <c r="C198" s="188" t="s">
        <v>371</v>
      </c>
      <c r="D198" s="188" t="s">
        <v>150</v>
      </c>
      <c r="E198" s="189" t="s">
        <v>779</v>
      </c>
      <c r="F198" s="190" t="s">
        <v>780</v>
      </c>
      <c r="G198" s="191" t="s">
        <v>663</v>
      </c>
      <c r="H198" s="192">
        <v>7.359</v>
      </c>
      <c r="I198" s="193"/>
      <c r="J198" s="194">
        <f>ROUND(I198*H198,2)</f>
        <v>0</v>
      </c>
      <c r="K198" s="190" t="s">
        <v>35</v>
      </c>
      <c r="L198" s="47"/>
      <c r="M198" s="195" t="s">
        <v>35</v>
      </c>
      <c r="N198" s="196" t="s">
        <v>51</v>
      </c>
      <c r="O198" s="87"/>
      <c r="P198" s="197">
        <f>O198*H198</f>
        <v>0</v>
      </c>
      <c r="Q198" s="197">
        <v>0</v>
      </c>
      <c r="R198" s="197">
        <f>Q198*H198</f>
        <v>0</v>
      </c>
      <c r="S198" s="197">
        <v>0.35999999999999999</v>
      </c>
      <c r="T198" s="198">
        <f>S198*H198</f>
        <v>2.6492399999999998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99" t="s">
        <v>164</v>
      </c>
      <c r="AT198" s="199" t="s">
        <v>150</v>
      </c>
      <c r="AU198" s="199" t="s">
        <v>90</v>
      </c>
      <c r="AY198" s="19" t="s">
        <v>155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88</v>
      </c>
      <c r="BK198" s="200">
        <f>ROUND(I198*H198,2)</f>
        <v>0</v>
      </c>
      <c r="BL198" s="19" t="s">
        <v>164</v>
      </c>
      <c r="BM198" s="199" t="s">
        <v>781</v>
      </c>
    </row>
    <row r="199" s="13" customFormat="1">
      <c r="A199" s="13"/>
      <c r="B199" s="238"/>
      <c r="C199" s="239"/>
      <c r="D199" s="201" t="s">
        <v>248</v>
      </c>
      <c r="E199" s="240" t="s">
        <v>35</v>
      </c>
      <c r="F199" s="241" t="s">
        <v>782</v>
      </c>
      <c r="G199" s="239"/>
      <c r="H199" s="242">
        <v>7.359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248</v>
      </c>
      <c r="AU199" s="248" t="s">
        <v>90</v>
      </c>
      <c r="AV199" s="13" t="s">
        <v>90</v>
      </c>
      <c r="AW199" s="13" t="s">
        <v>40</v>
      </c>
      <c r="AX199" s="13" t="s">
        <v>88</v>
      </c>
      <c r="AY199" s="248" t="s">
        <v>155</v>
      </c>
    </row>
    <row r="200" s="2" customFormat="1" ht="16.5" customHeight="1">
      <c r="A200" s="41"/>
      <c r="B200" s="42"/>
      <c r="C200" s="188" t="s">
        <v>377</v>
      </c>
      <c r="D200" s="188" t="s">
        <v>150</v>
      </c>
      <c r="E200" s="189" t="s">
        <v>742</v>
      </c>
      <c r="F200" s="190" t="s">
        <v>743</v>
      </c>
      <c r="G200" s="191" t="s">
        <v>275</v>
      </c>
      <c r="H200" s="192">
        <v>9</v>
      </c>
      <c r="I200" s="193"/>
      <c r="J200" s="194">
        <f>ROUND(I200*H200,2)</f>
        <v>0</v>
      </c>
      <c r="K200" s="190" t="s">
        <v>252</v>
      </c>
      <c r="L200" s="47"/>
      <c r="M200" s="195" t="s">
        <v>35</v>
      </c>
      <c r="N200" s="196" t="s">
        <v>51</v>
      </c>
      <c r="O200" s="87"/>
      <c r="P200" s="197">
        <f>O200*H200</f>
        <v>0</v>
      </c>
      <c r="Q200" s="197">
        <v>0</v>
      </c>
      <c r="R200" s="197">
        <f>Q200*H200</f>
        <v>0</v>
      </c>
      <c r="S200" s="197">
        <v>0.014999999999999999</v>
      </c>
      <c r="T200" s="198">
        <f>S200*H200</f>
        <v>0.13500000000000001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99" t="s">
        <v>164</v>
      </c>
      <c r="AT200" s="199" t="s">
        <v>150</v>
      </c>
      <c r="AU200" s="199" t="s">
        <v>90</v>
      </c>
      <c r="AY200" s="19" t="s">
        <v>155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88</v>
      </c>
      <c r="BK200" s="200">
        <f>ROUND(I200*H200,2)</f>
        <v>0</v>
      </c>
      <c r="BL200" s="19" t="s">
        <v>164</v>
      </c>
      <c r="BM200" s="199" t="s">
        <v>783</v>
      </c>
    </row>
    <row r="201" s="2" customFormat="1">
      <c r="A201" s="41"/>
      <c r="B201" s="42"/>
      <c r="C201" s="43"/>
      <c r="D201" s="249" t="s">
        <v>254</v>
      </c>
      <c r="E201" s="43"/>
      <c r="F201" s="250" t="s">
        <v>745</v>
      </c>
      <c r="G201" s="43"/>
      <c r="H201" s="43"/>
      <c r="I201" s="203"/>
      <c r="J201" s="43"/>
      <c r="K201" s="43"/>
      <c r="L201" s="47"/>
      <c r="M201" s="204"/>
      <c r="N201" s="20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254</v>
      </c>
      <c r="AU201" s="19" t="s">
        <v>90</v>
      </c>
    </row>
    <row r="202" s="13" customFormat="1">
      <c r="A202" s="13"/>
      <c r="B202" s="238"/>
      <c r="C202" s="239"/>
      <c r="D202" s="201" t="s">
        <v>248</v>
      </c>
      <c r="E202" s="240" t="s">
        <v>35</v>
      </c>
      <c r="F202" s="241" t="s">
        <v>784</v>
      </c>
      <c r="G202" s="239"/>
      <c r="H202" s="242">
        <v>9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248</v>
      </c>
      <c r="AU202" s="248" t="s">
        <v>90</v>
      </c>
      <c r="AV202" s="13" t="s">
        <v>90</v>
      </c>
      <c r="AW202" s="13" t="s">
        <v>40</v>
      </c>
      <c r="AX202" s="13" t="s">
        <v>88</v>
      </c>
      <c r="AY202" s="248" t="s">
        <v>155</v>
      </c>
    </row>
    <row r="203" s="2" customFormat="1" ht="24.15" customHeight="1">
      <c r="A203" s="41"/>
      <c r="B203" s="42"/>
      <c r="C203" s="188" t="s">
        <v>380</v>
      </c>
      <c r="D203" s="188" t="s">
        <v>150</v>
      </c>
      <c r="E203" s="189" t="s">
        <v>785</v>
      </c>
      <c r="F203" s="190" t="s">
        <v>786</v>
      </c>
      <c r="G203" s="191" t="s">
        <v>275</v>
      </c>
      <c r="H203" s="192">
        <v>9</v>
      </c>
      <c r="I203" s="193"/>
      <c r="J203" s="194">
        <f>ROUND(I203*H203,2)</f>
        <v>0</v>
      </c>
      <c r="K203" s="190" t="s">
        <v>252</v>
      </c>
      <c r="L203" s="47"/>
      <c r="M203" s="195" t="s">
        <v>35</v>
      </c>
      <c r="N203" s="196" t="s">
        <v>51</v>
      </c>
      <c r="O203" s="8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199" t="s">
        <v>164</v>
      </c>
      <c r="AT203" s="199" t="s">
        <v>150</v>
      </c>
      <c r="AU203" s="199" t="s">
        <v>90</v>
      </c>
      <c r="AY203" s="19" t="s">
        <v>155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88</v>
      </c>
      <c r="BK203" s="200">
        <f>ROUND(I203*H203,2)</f>
        <v>0</v>
      </c>
      <c r="BL203" s="19" t="s">
        <v>164</v>
      </c>
      <c r="BM203" s="199" t="s">
        <v>787</v>
      </c>
    </row>
    <row r="204" s="2" customFormat="1">
      <c r="A204" s="41"/>
      <c r="B204" s="42"/>
      <c r="C204" s="43"/>
      <c r="D204" s="249" t="s">
        <v>254</v>
      </c>
      <c r="E204" s="43"/>
      <c r="F204" s="250" t="s">
        <v>788</v>
      </c>
      <c r="G204" s="43"/>
      <c r="H204" s="43"/>
      <c r="I204" s="203"/>
      <c r="J204" s="43"/>
      <c r="K204" s="43"/>
      <c r="L204" s="47"/>
      <c r="M204" s="204"/>
      <c r="N204" s="20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254</v>
      </c>
      <c r="AU204" s="19" t="s">
        <v>90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784</v>
      </c>
      <c r="G205" s="239"/>
      <c r="H205" s="242">
        <v>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88</v>
      </c>
      <c r="AY205" s="248" t="s">
        <v>155</v>
      </c>
    </row>
    <row r="206" s="2" customFormat="1" ht="24.15" customHeight="1">
      <c r="A206" s="41"/>
      <c r="B206" s="42"/>
      <c r="C206" s="188" t="s">
        <v>385</v>
      </c>
      <c r="D206" s="188" t="s">
        <v>150</v>
      </c>
      <c r="E206" s="189" t="s">
        <v>789</v>
      </c>
      <c r="F206" s="190" t="s">
        <v>790</v>
      </c>
      <c r="G206" s="191" t="s">
        <v>246</v>
      </c>
      <c r="H206" s="192">
        <v>5</v>
      </c>
      <c r="I206" s="193"/>
      <c r="J206" s="194">
        <f>ROUND(I206*H206,2)</f>
        <v>0</v>
      </c>
      <c r="K206" s="190" t="s">
        <v>252</v>
      </c>
      <c r="L206" s="47"/>
      <c r="M206" s="195" t="s">
        <v>35</v>
      </c>
      <c r="N206" s="196" t="s">
        <v>51</v>
      </c>
      <c r="O206" s="87"/>
      <c r="P206" s="197">
        <f>O206*H206</f>
        <v>0</v>
      </c>
      <c r="Q206" s="197">
        <v>0</v>
      </c>
      <c r="R206" s="197">
        <f>Q206*H206</f>
        <v>0</v>
      </c>
      <c r="S206" s="197">
        <v>0.0183</v>
      </c>
      <c r="T206" s="198">
        <f>S206*H206</f>
        <v>0.091499999999999998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199" t="s">
        <v>164</v>
      </c>
      <c r="AT206" s="199" t="s">
        <v>150</v>
      </c>
      <c r="AU206" s="199" t="s">
        <v>90</v>
      </c>
      <c r="AY206" s="19" t="s">
        <v>155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88</v>
      </c>
      <c r="BK206" s="200">
        <f>ROUND(I206*H206,2)</f>
        <v>0</v>
      </c>
      <c r="BL206" s="19" t="s">
        <v>164</v>
      </c>
      <c r="BM206" s="199" t="s">
        <v>791</v>
      </c>
    </row>
    <row r="207" s="2" customFormat="1">
      <c r="A207" s="41"/>
      <c r="B207" s="42"/>
      <c r="C207" s="43"/>
      <c r="D207" s="249" t="s">
        <v>254</v>
      </c>
      <c r="E207" s="43"/>
      <c r="F207" s="250" t="s">
        <v>792</v>
      </c>
      <c r="G207" s="43"/>
      <c r="H207" s="43"/>
      <c r="I207" s="203"/>
      <c r="J207" s="43"/>
      <c r="K207" s="43"/>
      <c r="L207" s="47"/>
      <c r="M207" s="204"/>
      <c r="N207" s="20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254</v>
      </c>
      <c r="AU207" s="19" t="s">
        <v>90</v>
      </c>
    </row>
    <row r="208" s="13" customFormat="1">
      <c r="A208" s="13"/>
      <c r="B208" s="238"/>
      <c r="C208" s="239"/>
      <c r="D208" s="201" t="s">
        <v>248</v>
      </c>
      <c r="E208" s="240" t="s">
        <v>35</v>
      </c>
      <c r="F208" s="241" t="s">
        <v>793</v>
      </c>
      <c r="G208" s="239"/>
      <c r="H208" s="242">
        <v>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248</v>
      </c>
      <c r="AU208" s="248" t="s">
        <v>90</v>
      </c>
      <c r="AV208" s="13" t="s">
        <v>90</v>
      </c>
      <c r="AW208" s="13" t="s">
        <v>40</v>
      </c>
      <c r="AX208" s="13" t="s">
        <v>88</v>
      </c>
      <c r="AY208" s="248" t="s">
        <v>155</v>
      </c>
    </row>
    <row r="209" s="2" customFormat="1" ht="16.5" customHeight="1">
      <c r="A209" s="41"/>
      <c r="B209" s="42"/>
      <c r="C209" s="188" t="s">
        <v>391</v>
      </c>
      <c r="D209" s="188" t="s">
        <v>150</v>
      </c>
      <c r="E209" s="189" t="s">
        <v>794</v>
      </c>
      <c r="F209" s="190" t="s">
        <v>795</v>
      </c>
      <c r="G209" s="191" t="s">
        <v>796</v>
      </c>
      <c r="H209" s="192">
        <v>2</v>
      </c>
      <c r="I209" s="193"/>
      <c r="J209" s="194">
        <f>ROUND(I209*H209,2)</f>
        <v>0</v>
      </c>
      <c r="K209" s="190" t="s">
        <v>252</v>
      </c>
      <c r="L209" s="47"/>
      <c r="M209" s="195" t="s">
        <v>35</v>
      </c>
      <c r="N209" s="196" t="s">
        <v>51</v>
      </c>
      <c r="O209" s="87"/>
      <c r="P209" s="197">
        <f>O209*H209</f>
        <v>0</v>
      </c>
      <c r="Q209" s="197">
        <v>0</v>
      </c>
      <c r="R209" s="197">
        <f>Q209*H209</f>
        <v>0</v>
      </c>
      <c r="S209" s="197">
        <v>0.074999999999999997</v>
      </c>
      <c r="T209" s="198">
        <f>S209*H209</f>
        <v>0.14999999999999999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99" t="s">
        <v>164</v>
      </c>
      <c r="AT209" s="199" t="s">
        <v>150</v>
      </c>
      <c r="AU209" s="199" t="s">
        <v>90</v>
      </c>
      <c r="AY209" s="19" t="s">
        <v>155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88</v>
      </c>
      <c r="BK209" s="200">
        <f>ROUND(I209*H209,2)</f>
        <v>0</v>
      </c>
      <c r="BL209" s="19" t="s">
        <v>164</v>
      </c>
      <c r="BM209" s="199" t="s">
        <v>797</v>
      </c>
    </row>
    <row r="210" s="2" customFormat="1">
      <c r="A210" s="41"/>
      <c r="B210" s="42"/>
      <c r="C210" s="43"/>
      <c r="D210" s="249" t="s">
        <v>254</v>
      </c>
      <c r="E210" s="43"/>
      <c r="F210" s="250" t="s">
        <v>798</v>
      </c>
      <c r="G210" s="43"/>
      <c r="H210" s="43"/>
      <c r="I210" s="203"/>
      <c r="J210" s="43"/>
      <c r="K210" s="43"/>
      <c r="L210" s="47"/>
      <c r="M210" s="204"/>
      <c r="N210" s="20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254</v>
      </c>
      <c r="AU210" s="19" t="s">
        <v>90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799</v>
      </c>
      <c r="G211" s="239"/>
      <c r="H211" s="242">
        <v>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88</v>
      </c>
      <c r="AY211" s="248" t="s">
        <v>155</v>
      </c>
    </row>
    <row r="212" s="2" customFormat="1" ht="24.15" customHeight="1">
      <c r="A212" s="41"/>
      <c r="B212" s="42"/>
      <c r="C212" s="188" t="s">
        <v>397</v>
      </c>
      <c r="D212" s="188" t="s">
        <v>150</v>
      </c>
      <c r="E212" s="189" t="s">
        <v>800</v>
      </c>
      <c r="F212" s="190" t="s">
        <v>801</v>
      </c>
      <c r="G212" s="191" t="s">
        <v>246</v>
      </c>
      <c r="H212" s="192">
        <v>1</v>
      </c>
      <c r="I212" s="193"/>
      <c r="J212" s="194">
        <f>ROUND(I212*H212,2)</f>
        <v>0</v>
      </c>
      <c r="K212" s="190" t="s">
        <v>252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0</v>
      </c>
      <c r="R212" s="197">
        <f>Q212*H212</f>
        <v>0</v>
      </c>
      <c r="S212" s="197">
        <v>2.5</v>
      </c>
      <c r="T212" s="198">
        <f>S212*H212</f>
        <v>2.5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802</v>
      </c>
    </row>
    <row r="213" s="2" customFormat="1">
      <c r="A213" s="41"/>
      <c r="B213" s="42"/>
      <c r="C213" s="43"/>
      <c r="D213" s="249" t="s">
        <v>254</v>
      </c>
      <c r="E213" s="43"/>
      <c r="F213" s="250" t="s">
        <v>803</v>
      </c>
      <c r="G213" s="43"/>
      <c r="H213" s="43"/>
      <c r="I213" s="203"/>
      <c r="J213" s="43"/>
      <c r="K213" s="43"/>
      <c r="L213" s="47"/>
      <c r="M213" s="204"/>
      <c r="N213" s="20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254</v>
      </c>
      <c r="AU213" s="19" t="s">
        <v>90</v>
      </c>
    </row>
    <row r="214" s="13" customFormat="1">
      <c r="A214" s="13"/>
      <c r="B214" s="238"/>
      <c r="C214" s="239"/>
      <c r="D214" s="201" t="s">
        <v>248</v>
      </c>
      <c r="E214" s="240" t="s">
        <v>35</v>
      </c>
      <c r="F214" s="241" t="s">
        <v>804</v>
      </c>
      <c r="G214" s="239"/>
      <c r="H214" s="242">
        <v>1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248</v>
      </c>
      <c r="AU214" s="248" t="s">
        <v>90</v>
      </c>
      <c r="AV214" s="13" t="s">
        <v>90</v>
      </c>
      <c r="AW214" s="13" t="s">
        <v>40</v>
      </c>
      <c r="AX214" s="13" t="s">
        <v>88</v>
      </c>
      <c r="AY214" s="248" t="s">
        <v>155</v>
      </c>
    </row>
    <row r="215" s="2" customFormat="1" ht="21.75" customHeight="1">
      <c r="A215" s="41"/>
      <c r="B215" s="42"/>
      <c r="C215" s="188" t="s">
        <v>402</v>
      </c>
      <c r="D215" s="188" t="s">
        <v>150</v>
      </c>
      <c r="E215" s="189" t="s">
        <v>805</v>
      </c>
      <c r="F215" s="190" t="s">
        <v>806</v>
      </c>
      <c r="G215" s="191" t="s">
        <v>246</v>
      </c>
      <c r="H215" s="192">
        <v>1</v>
      </c>
      <c r="I215" s="193"/>
      <c r="J215" s="194">
        <f>ROUND(I215*H215,2)</f>
        <v>0</v>
      </c>
      <c r="K215" s="190" t="s">
        <v>252</v>
      </c>
      <c r="L215" s="47"/>
      <c r="M215" s="195" t="s">
        <v>35</v>
      </c>
      <c r="N215" s="196" t="s">
        <v>51</v>
      </c>
      <c r="O215" s="8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99" t="s">
        <v>164</v>
      </c>
      <c r="AT215" s="199" t="s">
        <v>150</v>
      </c>
      <c r="AU215" s="199" t="s">
        <v>90</v>
      </c>
      <c r="AY215" s="19" t="s">
        <v>155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88</v>
      </c>
      <c r="BK215" s="200">
        <f>ROUND(I215*H215,2)</f>
        <v>0</v>
      </c>
      <c r="BL215" s="19" t="s">
        <v>164</v>
      </c>
      <c r="BM215" s="199" t="s">
        <v>807</v>
      </c>
    </row>
    <row r="216" s="2" customFormat="1">
      <c r="A216" s="41"/>
      <c r="B216" s="42"/>
      <c r="C216" s="43"/>
      <c r="D216" s="249" t="s">
        <v>254</v>
      </c>
      <c r="E216" s="43"/>
      <c r="F216" s="250" t="s">
        <v>808</v>
      </c>
      <c r="G216" s="43"/>
      <c r="H216" s="43"/>
      <c r="I216" s="203"/>
      <c r="J216" s="43"/>
      <c r="K216" s="43"/>
      <c r="L216" s="47"/>
      <c r="M216" s="204"/>
      <c r="N216" s="20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254</v>
      </c>
      <c r="AU216" s="19" t="s">
        <v>90</v>
      </c>
    </row>
    <row r="217" s="13" customFormat="1">
      <c r="A217" s="13"/>
      <c r="B217" s="238"/>
      <c r="C217" s="239"/>
      <c r="D217" s="201" t="s">
        <v>248</v>
      </c>
      <c r="E217" s="240" t="s">
        <v>35</v>
      </c>
      <c r="F217" s="241" t="s">
        <v>809</v>
      </c>
      <c r="G217" s="239"/>
      <c r="H217" s="242">
        <v>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248</v>
      </c>
      <c r="AU217" s="248" t="s">
        <v>90</v>
      </c>
      <c r="AV217" s="13" t="s">
        <v>90</v>
      </c>
      <c r="AW217" s="13" t="s">
        <v>40</v>
      </c>
      <c r="AX217" s="13" t="s">
        <v>88</v>
      </c>
      <c r="AY217" s="248" t="s">
        <v>155</v>
      </c>
    </row>
    <row r="218" s="2" customFormat="1" ht="24.15" customHeight="1">
      <c r="A218" s="41"/>
      <c r="B218" s="42"/>
      <c r="C218" s="188" t="s">
        <v>407</v>
      </c>
      <c r="D218" s="188" t="s">
        <v>150</v>
      </c>
      <c r="E218" s="189" t="s">
        <v>810</v>
      </c>
      <c r="F218" s="190" t="s">
        <v>811</v>
      </c>
      <c r="G218" s="191" t="s">
        <v>246</v>
      </c>
      <c r="H218" s="192">
        <v>1</v>
      </c>
      <c r="I218" s="193"/>
      <c r="J218" s="194">
        <f>ROUND(I218*H218,2)</f>
        <v>0</v>
      </c>
      <c r="K218" s="190" t="s">
        <v>252</v>
      </c>
      <c r="L218" s="47"/>
      <c r="M218" s="195" t="s">
        <v>35</v>
      </c>
      <c r="N218" s="196" t="s">
        <v>51</v>
      </c>
      <c r="O218" s="87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99" t="s">
        <v>164</v>
      </c>
      <c r="AT218" s="199" t="s">
        <v>150</v>
      </c>
      <c r="AU218" s="199" t="s">
        <v>90</v>
      </c>
      <c r="AY218" s="19" t="s">
        <v>155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88</v>
      </c>
      <c r="BK218" s="200">
        <f>ROUND(I218*H218,2)</f>
        <v>0</v>
      </c>
      <c r="BL218" s="19" t="s">
        <v>164</v>
      </c>
      <c r="BM218" s="199" t="s">
        <v>812</v>
      </c>
    </row>
    <row r="219" s="2" customFormat="1">
      <c r="A219" s="41"/>
      <c r="B219" s="42"/>
      <c r="C219" s="43"/>
      <c r="D219" s="249" t="s">
        <v>254</v>
      </c>
      <c r="E219" s="43"/>
      <c r="F219" s="250" t="s">
        <v>813</v>
      </c>
      <c r="G219" s="43"/>
      <c r="H219" s="43"/>
      <c r="I219" s="203"/>
      <c r="J219" s="43"/>
      <c r="K219" s="43"/>
      <c r="L219" s="47"/>
      <c r="M219" s="204"/>
      <c r="N219" s="20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254</v>
      </c>
      <c r="AU219" s="19" t="s">
        <v>90</v>
      </c>
    </row>
    <row r="220" s="13" customFormat="1">
      <c r="A220" s="13"/>
      <c r="B220" s="238"/>
      <c r="C220" s="239"/>
      <c r="D220" s="201" t="s">
        <v>248</v>
      </c>
      <c r="E220" s="240" t="s">
        <v>35</v>
      </c>
      <c r="F220" s="241" t="s">
        <v>814</v>
      </c>
      <c r="G220" s="239"/>
      <c r="H220" s="242">
        <v>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248</v>
      </c>
      <c r="AU220" s="248" t="s">
        <v>90</v>
      </c>
      <c r="AV220" s="13" t="s">
        <v>90</v>
      </c>
      <c r="AW220" s="13" t="s">
        <v>40</v>
      </c>
      <c r="AX220" s="13" t="s">
        <v>88</v>
      </c>
      <c r="AY220" s="248" t="s">
        <v>155</v>
      </c>
    </row>
    <row r="221" s="12" customFormat="1" ht="22.8" customHeight="1">
      <c r="A221" s="12"/>
      <c r="B221" s="222"/>
      <c r="C221" s="223"/>
      <c r="D221" s="224" t="s">
        <v>79</v>
      </c>
      <c r="E221" s="236" t="s">
        <v>578</v>
      </c>
      <c r="F221" s="236" t="s">
        <v>579</v>
      </c>
      <c r="G221" s="223"/>
      <c r="H221" s="223"/>
      <c r="I221" s="226"/>
      <c r="J221" s="237">
        <f>BK221</f>
        <v>0</v>
      </c>
      <c r="K221" s="223"/>
      <c r="L221" s="228"/>
      <c r="M221" s="229"/>
      <c r="N221" s="230"/>
      <c r="O221" s="230"/>
      <c r="P221" s="231">
        <f>SUM(P222:P257)</f>
        <v>0</v>
      </c>
      <c r="Q221" s="230"/>
      <c r="R221" s="231">
        <f>SUM(R222:R257)</f>
        <v>0</v>
      </c>
      <c r="S221" s="230"/>
      <c r="T221" s="232">
        <f>SUM(T222:T257)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3" t="s">
        <v>88</v>
      </c>
      <c r="AT221" s="234" t="s">
        <v>79</v>
      </c>
      <c r="AU221" s="234" t="s">
        <v>88</v>
      </c>
      <c r="AY221" s="233" t="s">
        <v>155</v>
      </c>
      <c r="BK221" s="235">
        <f>SUM(BK222:BK257)</f>
        <v>0</v>
      </c>
    </row>
    <row r="222" s="2" customFormat="1" ht="24.15" customHeight="1">
      <c r="A222" s="41"/>
      <c r="B222" s="42"/>
      <c r="C222" s="188" t="s">
        <v>415</v>
      </c>
      <c r="D222" s="188" t="s">
        <v>150</v>
      </c>
      <c r="E222" s="189" t="s">
        <v>581</v>
      </c>
      <c r="F222" s="190" t="s">
        <v>582</v>
      </c>
      <c r="G222" s="191" t="s">
        <v>563</v>
      </c>
      <c r="H222" s="192">
        <v>24.077999999999999</v>
      </c>
      <c r="I222" s="193"/>
      <c r="J222" s="194">
        <f>ROUND(I222*H222,2)</f>
        <v>0</v>
      </c>
      <c r="K222" s="190" t="s">
        <v>252</v>
      </c>
      <c r="L222" s="47"/>
      <c r="M222" s="195" t="s">
        <v>35</v>
      </c>
      <c r="N222" s="196" t="s">
        <v>51</v>
      </c>
      <c r="O222" s="87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164</v>
      </c>
      <c r="AT222" s="199" t="s">
        <v>150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815</v>
      </c>
    </row>
    <row r="223" s="2" customFormat="1">
      <c r="A223" s="41"/>
      <c r="B223" s="42"/>
      <c r="C223" s="43"/>
      <c r="D223" s="249" t="s">
        <v>254</v>
      </c>
      <c r="E223" s="43"/>
      <c r="F223" s="250" t="s">
        <v>584</v>
      </c>
      <c r="G223" s="43"/>
      <c r="H223" s="43"/>
      <c r="I223" s="203"/>
      <c r="J223" s="43"/>
      <c r="K223" s="43"/>
      <c r="L223" s="47"/>
      <c r="M223" s="204"/>
      <c r="N223" s="20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254</v>
      </c>
      <c r="AU223" s="19" t="s">
        <v>90</v>
      </c>
    </row>
    <row r="224" s="13" customFormat="1">
      <c r="A224" s="13"/>
      <c r="B224" s="238"/>
      <c r="C224" s="239"/>
      <c r="D224" s="201" t="s">
        <v>248</v>
      </c>
      <c r="E224" s="240" t="s">
        <v>35</v>
      </c>
      <c r="F224" s="241" t="s">
        <v>816</v>
      </c>
      <c r="G224" s="239"/>
      <c r="H224" s="242">
        <v>24.077999999999999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248</v>
      </c>
      <c r="AU224" s="248" t="s">
        <v>90</v>
      </c>
      <c r="AV224" s="13" t="s">
        <v>90</v>
      </c>
      <c r="AW224" s="13" t="s">
        <v>40</v>
      </c>
      <c r="AX224" s="13" t="s">
        <v>88</v>
      </c>
      <c r="AY224" s="248" t="s">
        <v>155</v>
      </c>
    </row>
    <row r="225" s="2" customFormat="1" ht="24.15" customHeight="1">
      <c r="A225" s="41"/>
      <c r="B225" s="42"/>
      <c r="C225" s="188" t="s">
        <v>421</v>
      </c>
      <c r="D225" s="188" t="s">
        <v>150</v>
      </c>
      <c r="E225" s="189" t="s">
        <v>592</v>
      </c>
      <c r="F225" s="190" t="s">
        <v>593</v>
      </c>
      <c r="G225" s="191" t="s">
        <v>563</v>
      </c>
      <c r="H225" s="192">
        <v>96.311999999999998</v>
      </c>
      <c r="I225" s="193"/>
      <c r="J225" s="194">
        <f>ROUND(I225*H225,2)</f>
        <v>0</v>
      </c>
      <c r="K225" s="190" t="s">
        <v>252</v>
      </c>
      <c r="L225" s="47"/>
      <c r="M225" s="195" t="s">
        <v>35</v>
      </c>
      <c r="N225" s="196" t="s">
        <v>51</v>
      </c>
      <c r="O225" s="8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164</v>
      </c>
      <c r="AT225" s="199" t="s">
        <v>150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817</v>
      </c>
    </row>
    <row r="226" s="2" customFormat="1">
      <c r="A226" s="41"/>
      <c r="B226" s="42"/>
      <c r="C226" s="43"/>
      <c r="D226" s="249" t="s">
        <v>254</v>
      </c>
      <c r="E226" s="43"/>
      <c r="F226" s="250" t="s">
        <v>595</v>
      </c>
      <c r="G226" s="43"/>
      <c r="H226" s="43"/>
      <c r="I226" s="203"/>
      <c r="J226" s="43"/>
      <c r="K226" s="43"/>
      <c r="L226" s="47"/>
      <c r="M226" s="204"/>
      <c r="N226" s="20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254</v>
      </c>
      <c r="AU226" s="19" t="s">
        <v>90</v>
      </c>
    </row>
    <row r="227" s="13" customFormat="1">
      <c r="A227" s="13"/>
      <c r="B227" s="238"/>
      <c r="C227" s="239"/>
      <c r="D227" s="201" t="s">
        <v>248</v>
      </c>
      <c r="E227" s="240" t="s">
        <v>35</v>
      </c>
      <c r="F227" s="241" t="s">
        <v>818</v>
      </c>
      <c r="G227" s="239"/>
      <c r="H227" s="242">
        <v>96.311999999999998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248</v>
      </c>
      <c r="AU227" s="248" t="s">
        <v>90</v>
      </c>
      <c r="AV227" s="13" t="s">
        <v>90</v>
      </c>
      <c r="AW227" s="13" t="s">
        <v>40</v>
      </c>
      <c r="AX227" s="13" t="s">
        <v>88</v>
      </c>
      <c r="AY227" s="248" t="s">
        <v>155</v>
      </c>
    </row>
    <row r="228" s="2" customFormat="1" ht="16.5" customHeight="1">
      <c r="A228" s="41"/>
      <c r="B228" s="42"/>
      <c r="C228" s="188" t="s">
        <v>426</v>
      </c>
      <c r="D228" s="188" t="s">
        <v>150</v>
      </c>
      <c r="E228" s="189" t="s">
        <v>819</v>
      </c>
      <c r="F228" s="190" t="s">
        <v>820</v>
      </c>
      <c r="G228" s="191" t="s">
        <v>563</v>
      </c>
      <c r="H228" s="192">
        <v>24.079000000000001</v>
      </c>
      <c r="I228" s="193"/>
      <c r="J228" s="194">
        <f>ROUND(I228*H228,2)</f>
        <v>0</v>
      </c>
      <c r="K228" s="190" t="s">
        <v>252</v>
      </c>
      <c r="L228" s="47"/>
      <c r="M228" s="195" t="s">
        <v>35</v>
      </c>
      <c r="N228" s="196" t="s">
        <v>51</v>
      </c>
      <c r="O228" s="87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199" t="s">
        <v>164</v>
      </c>
      <c r="AT228" s="199" t="s">
        <v>150</v>
      </c>
      <c r="AU228" s="199" t="s">
        <v>90</v>
      </c>
      <c r="AY228" s="19" t="s">
        <v>155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9" t="s">
        <v>88</v>
      </c>
      <c r="BK228" s="200">
        <f>ROUND(I228*H228,2)</f>
        <v>0</v>
      </c>
      <c r="BL228" s="19" t="s">
        <v>164</v>
      </c>
      <c r="BM228" s="199" t="s">
        <v>821</v>
      </c>
    </row>
    <row r="229" s="2" customFormat="1">
      <c r="A229" s="41"/>
      <c r="B229" s="42"/>
      <c r="C229" s="43"/>
      <c r="D229" s="249" t="s">
        <v>254</v>
      </c>
      <c r="E229" s="43"/>
      <c r="F229" s="250" t="s">
        <v>822</v>
      </c>
      <c r="G229" s="43"/>
      <c r="H229" s="43"/>
      <c r="I229" s="203"/>
      <c r="J229" s="43"/>
      <c r="K229" s="43"/>
      <c r="L229" s="47"/>
      <c r="M229" s="204"/>
      <c r="N229" s="20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254</v>
      </c>
      <c r="AU229" s="19" t="s">
        <v>90</v>
      </c>
    </row>
    <row r="230" s="13" customFormat="1">
      <c r="A230" s="13"/>
      <c r="B230" s="238"/>
      <c r="C230" s="239"/>
      <c r="D230" s="201" t="s">
        <v>248</v>
      </c>
      <c r="E230" s="240" t="s">
        <v>35</v>
      </c>
      <c r="F230" s="241" t="s">
        <v>823</v>
      </c>
      <c r="G230" s="239"/>
      <c r="H230" s="242">
        <v>8.6920000000000002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248</v>
      </c>
      <c r="AU230" s="248" t="s">
        <v>90</v>
      </c>
      <c r="AV230" s="13" t="s">
        <v>90</v>
      </c>
      <c r="AW230" s="13" t="s">
        <v>40</v>
      </c>
      <c r="AX230" s="13" t="s">
        <v>80</v>
      </c>
      <c r="AY230" s="248" t="s">
        <v>155</v>
      </c>
    </row>
    <row r="231" s="13" customFormat="1">
      <c r="A231" s="13"/>
      <c r="B231" s="238"/>
      <c r="C231" s="239"/>
      <c r="D231" s="201" t="s">
        <v>248</v>
      </c>
      <c r="E231" s="240" t="s">
        <v>35</v>
      </c>
      <c r="F231" s="241" t="s">
        <v>824</v>
      </c>
      <c r="G231" s="239"/>
      <c r="H231" s="242">
        <v>1.3640000000000001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248</v>
      </c>
      <c r="AU231" s="248" t="s">
        <v>90</v>
      </c>
      <c r="AV231" s="13" t="s">
        <v>90</v>
      </c>
      <c r="AW231" s="13" t="s">
        <v>40</v>
      </c>
      <c r="AX231" s="13" t="s">
        <v>80</v>
      </c>
      <c r="AY231" s="248" t="s">
        <v>155</v>
      </c>
    </row>
    <row r="232" s="13" customFormat="1">
      <c r="A232" s="13"/>
      <c r="B232" s="238"/>
      <c r="C232" s="239"/>
      <c r="D232" s="201" t="s">
        <v>248</v>
      </c>
      <c r="E232" s="240" t="s">
        <v>35</v>
      </c>
      <c r="F232" s="241" t="s">
        <v>825</v>
      </c>
      <c r="G232" s="239"/>
      <c r="H232" s="242">
        <v>1.262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248</v>
      </c>
      <c r="AU232" s="248" t="s">
        <v>90</v>
      </c>
      <c r="AV232" s="13" t="s">
        <v>90</v>
      </c>
      <c r="AW232" s="13" t="s">
        <v>40</v>
      </c>
      <c r="AX232" s="13" t="s">
        <v>80</v>
      </c>
      <c r="AY232" s="248" t="s">
        <v>155</v>
      </c>
    </row>
    <row r="233" s="13" customFormat="1">
      <c r="A233" s="13"/>
      <c r="B233" s="238"/>
      <c r="C233" s="239"/>
      <c r="D233" s="201" t="s">
        <v>248</v>
      </c>
      <c r="E233" s="240" t="s">
        <v>35</v>
      </c>
      <c r="F233" s="241" t="s">
        <v>826</v>
      </c>
      <c r="G233" s="239"/>
      <c r="H233" s="242">
        <v>7.0199999999999996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248</v>
      </c>
      <c r="AU233" s="248" t="s">
        <v>90</v>
      </c>
      <c r="AV233" s="13" t="s">
        <v>90</v>
      </c>
      <c r="AW233" s="13" t="s">
        <v>40</v>
      </c>
      <c r="AX233" s="13" t="s">
        <v>80</v>
      </c>
      <c r="AY233" s="248" t="s">
        <v>155</v>
      </c>
    </row>
    <row r="234" s="13" customFormat="1">
      <c r="A234" s="13"/>
      <c r="B234" s="238"/>
      <c r="C234" s="239"/>
      <c r="D234" s="201" t="s">
        <v>248</v>
      </c>
      <c r="E234" s="240" t="s">
        <v>35</v>
      </c>
      <c r="F234" s="241" t="s">
        <v>827</v>
      </c>
      <c r="G234" s="239"/>
      <c r="H234" s="242">
        <v>2.649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248</v>
      </c>
      <c r="AU234" s="248" t="s">
        <v>90</v>
      </c>
      <c r="AV234" s="13" t="s">
        <v>90</v>
      </c>
      <c r="AW234" s="13" t="s">
        <v>40</v>
      </c>
      <c r="AX234" s="13" t="s">
        <v>80</v>
      </c>
      <c r="AY234" s="248" t="s">
        <v>155</v>
      </c>
    </row>
    <row r="235" s="13" customFormat="1">
      <c r="A235" s="13"/>
      <c r="B235" s="238"/>
      <c r="C235" s="239"/>
      <c r="D235" s="201" t="s">
        <v>248</v>
      </c>
      <c r="E235" s="240" t="s">
        <v>35</v>
      </c>
      <c r="F235" s="241" t="s">
        <v>828</v>
      </c>
      <c r="G235" s="239"/>
      <c r="H235" s="242">
        <v>0.34999999999999998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248</v>
      </c>
      <c r="AU235" s="248" t="s">
        <v>90</v>
      </c>
      <c r="AV235" s="13" t="s">
        <v>90</v>
      </c>
      <c r="AW235" s="13" t="s">
        <v>40</v>
      </c>
      <c r="AX235" s="13" t="s">
        <v>80</v>
      </c>
      <c r="AY235" s="248" t="s">
        <v>155</v>
      </c>
    </row>
    <row r="236" s="13" customFormat="1">
      <c r="A236" s="13"/>
      <c r="B236" s="238"/>
      <c r="C236" s="239"/>
      <c r="D236" s="201" t="s">
        <v>248</v>
      </c>
      <c r="E236" s="240" t="s">
        <v>35</v>
      </c>
      <c r="F236" s="241" t="s">
        <v>829</v>
      </c>
      <c r="G236" s="239"/>
      <c r="H236" s="242">
        <v>0.24199999999999999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248</v>
      </c>
      <c r="AU236" s="248" t="s">
        <v>90</v>
      </c>
      <c r="AV236" s="13" t="s">
        <v>90</v>
      </c>
      <c r="AW236" s="13" t="s">
        <v>40</v>
      </c>
      <c r="AX236" s="13" t="s">
        <v>80</v>
      </c>
      <c r="AY236" s="248" t="s">
        <v>155</v>
      </c>
    </row>
    <row r="237" s="13" customFormat="1">
      <c r="A237" s="13"/>
      <c r="B237" s="238"/>
      <c r="C237" s="239"/>
      <c r="D237" s="201" t="s">
        <v>248</v>
      </c>
      <c r="E237" s="240" t="s">
        <v>35</v>
      </c>
      <c r="F237" s="241" t="s">
        <v>830</v>
      </c>
      <c r="G237" s="239"/>
      <c r="H237" s="242">
        <v>2.5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248</v>
      </c>
      <c r="AU237" s="248" t="s">
        <v>90</v>
      </c>
      <c r="AV237" s="13" t="s">
        <v>90</v>
      </c>
      <c r="AW237" s="13" t="s">
        <v>40</v>
      </c>
      <c r="AX237" s="13" t="s">
        <v>80</v>
      </c>
      <c r="AY237" s="248" t="s">
        <v>155</v>
      </c>
    </row>
    <row r="238" s="14" customFormat="1">
      <c r="A238" s="14"/>
      <c r="B238" s="251"/>
      <c r="C238" s="252"/>
      <c r="D238" s="201" t="s">
        <v>248</v>
      </c>
      <c r="E238" s="253" t="s">
        <v>35</v>
      </c>
      <c r="F238" s="254" t="s">
        <v>268</v>
      </c>
      <c r="G238" s="252"/>
      <c r="H238" s="255">
        <v>24.079000000000001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248</v>
      </c>
      <c r="AU238" s="261" t="s">
        <v>90</v>
      </c>
      <c r="AV238" s="14" t="s">
        <v>164</v>
      </c>
      <c r="AW238" s="14" t="s">
        <v>40</v>
      </c>
      <c r="AX238" s="14" t="s">
        <v>88</v>
      </c>
      <c r="AY238" s="261" t="s">
        <v>155</v>
      </c>
    </row>
    <row r="239" s="2" customFormat="1" ht="24.15" customHeight="1">
      <c r="A239" s="41"/>
      <c r="B239" s="42"/>
      <c r="C239" s="188" t="s">
        <v>431</v>
      </c>
      <c r="D239" s="188" t="s">
        <v>150</v>
      </c>
      <c r="E239" s="189" t="s">
        <v>605</v>
      </c>
      <c r="F239" s="190" t="s">
        <v>606</v>
      </c>
      <c r="G239" s="191" t="s">
        <v>563</v>
      </c>
      <c r="H239" s="192">
        <v>19.725000000000001</v>
      </c>
      <c r="I239" s="193"/>
      <c r="J239" s="194">
        <f>ROUND(I239*H239,2)</f>
        <v>0</v>
      </c>
      <c r="K239" s="190" t="s">
        <v>252</v>
      </c>
      <c r="L239" s="47"/>
      <c r="M239" s="195" t="s">
        <v>35</v>
      </c>
      <c r="N239" s="196" t="s">
        <v>51</v>
      </c>
      <c r="O239" s="8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199" t="s">
        <v>164</v>
      </c>
      <c r="AT239" s="199" t="s">
        <v>150</v>
      </c>
      <c r="AU239" s="199" t="s">
        <v>90</v>
      </c>
      <c r="AY239" s="19" t="s">
        <v>155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88</v>
      </c>
      <c r="BK239" s="200">
        <f>ROUND(I239*H239,2)</f>
        <v>0</v>
      </c>
      <c r="BL239" s="19" t="s">
        <v>164</v>
      </c>
      <c r="BM239" s="199" t="s">
        <v>831</v>
      </c>
    </row>
    <row r="240" s="2" customFormat="1">
      <c r="A240" s="41"/>
      <c r="B240" s="42"/>
      <c r="C240" s="43"/>
      <c r="D240" s="249" t="s">
        <v>254</v>
      </c>
      <c r="E240" s="43"/>
      <c r="F240" s="250" t="s">
        <v>608</v>
      </c>
      <c r="G240" s="43"/>
      <c r="H240" s="43"/>
      <c r="I240" s="203"/>
      <c r="J240" s="43"/>
      <c r="K240" s="43"/>
      <c r="L240" s="47"/>
      <c r="M240" s="204"/>
      <c r="N240" s="20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254</v>
      </c>
      <c r="AU240" s="19" t="s">
        <v>90</v>
      </c>
    </row>
    <row r="241" s="13" customFormat="1">
      <c r="A241" s="13"/>
      <c r="B241" s="238"/>
      <c r="C241" s="239"/>
      <c r="D241" s="201" t="s">
        <v>248</v>
      </c>
      <c r="E241" s="240" t="s">
        <v>35</v>
      </c>
      <c r="F241" s="241" t="s">
        <v>823</v>
      </c>
      <c r="G241" s="239"/>
      <c r="H241" s="242">
        <v>8.6920000000000002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248</v>
      </c>
      <c r="AU241" s="248" t="s">
        <v>90</v>
      </c>
      <c r="AV241" s="13" t="s">
        <v>90</v>
      </c>
      <c r="AW241" s="13" t="s">
        <v>40</v>
      </c>
      <c r="AX241" s="13" t="s">
        <v>80</v>
      </c>
      <c r="AY241" s="248" t="s">
        <v>155</v>
      </c>
    </row>
    <row r="242" s="13" customFormat="1">
      <c r="A242" s="13"/>
      <c r="B242" s="238"/>
      <c r="C242" s="239"/>
      <c r="D242" s="201" t="s">
        <v>248</v>
      </c>
      <c r="E242" s="240" t="s">
        <v>35</v>
      </c>
      <c r="F242" s="241" t="s">
        <v>824</v>
      </c>
      <c r="G242" s="239"/>
      <c r="H242" s="242">
        <v>1.3640000000000001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248</v>
      </c>
      <c r="AU242" s="248" t="s">
        <v>90</v>
      </c>
      <c r="AV242" s="13" t="s">
        <v>90</v>
      </c>
      <c r="AW242" s="13" t="s">
        <v>40</v>
      </c>
      <c r="AX242" s="13" t="s">
        <v>80</v>
      </c>
      <c r="AY242" s="248" t="s">
        <v>155</v>
      </c>
    </row>
    <row r="243" s="13" customFormat="1">
      <c r="A243" s="13"/>
      <c r="B243" s="238"/>
      <c r="C243" s="239"/>
      <c r="D243" s="201" t="s">
        <v>248</v>
      </c>
      <c r="E243" s="240" t="s">
        <v>35</v>
      </c>
      <c r="F243" s="241" t="s">
        <v>826</v>
      </c>
      <c r="G243" s="239"/>
      <c r="H243" s="242">
        <v>7.0199999999999996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248</v>
      </c>
      <c r="AU243" s="248" t="s">
        <v>90</v>
      </c>
      <c r="AV243" s="13" t="s">
        <v>90</v>
      </c>
      <c r="AW243" s="13" t="s">
        <v>40</v>
      </c>
      <c r="AX243" s="13" t="s">
        <v>80</v>
      </c>
      <c r="AY243" s="248" t="s">
        <v>155</v>
      </c>
    </row>
    <row r="244" s="13" customFormat="1">
      <c r="A244" s="13"/>
      <c r="B244" s="238"/>
      <c r="C244" s="239"/>
      <c r="D244" s="201" t="s">
        <v>248</v>
      </c>
      <c r="E244" s="240" t="s">
        <v>35</v>
      </c>
      <c r="F244" s="241" t="s">
        <v>827</v>
      </c>
      <c r="G244" s="239"/>
      <c r="H244" s="242">
        <v>2.649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248</v>
      </c>
      <c r="AU244" s="248" t="s">
        <v>90</v>
      </c>
      <c r="AV244" s="13" t="s">
        <v>90</v>
      </c>
      <c r="AW244" s="13" t="s">
        <v>40</v>
      </c>
      <c r="AX244" s="13" t="s">
        <v>80</v>
      </c>
      <c r="AY244" s="248" t="s">
        <v>155</v>
      </c>
    </row>
    <row r="245" s="14" customFormat="1">
      <c r="A245" s="14"/>
      <c r="B245" s="251"/>
      <c r="C245" s="252"/>
      <c r="D245" s="201" t="s">
        <v>248</v>
      </c>
      <c r="E245" s="253" t="s">
        <v>35</v>
      </c>
      <c r="F245" s="254" t="s">
        <v>268</v>
      </c>
      <c r="G245" s="252"/>
      <c r="H245" s="255">
        <v>19.725000000000001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248</v>
      </c>
      <c r="AU245" s="261" t="s">
        <v>90</v>
      </c>
      <c r="AV245" s="14" t="s">
        <v>164</v>
      </c>
      <c r="AW245" s="14" t="s">
        <v>40</v>
      </c>
      <c r="AX245" s="14" t="s">
        <v>88</v>
      </c>
      <c r="AY245" s="261" t="s">
        <v>155</v>
      </c>
    </row>
    <row r="246" s="2" customFormat="1" ht="24.15" customHeight="1">
      <c r="A246" s="41"/>
      <c r="B246" s="42"/>
      <c r="C246" s="188" t="s">
        <v>436</v>
      </c>
      <c r="D246" s="188" t="s">
        <v>150</v>
      </c>
      <c r="E246" s="189" t="s">
        <v>832</v>
      </c>
      <c r="F246" s="190" t="s">
        <v>833</v>
      </c>
      <c r="G246" s="191" t="s">
        <v>563</v>
      </c>
      <c r="H246" s="192">
        <v>2.5</v>
      </c>
      <c r="I246" s="193"/>
      <c r="J246" s="194">
        <f>ROUND(I246*H246,2)</f>
        <v>0</v>
      </c>
      <c r="K246" s="190" t="s">
        <v>252</v>
      </c>
      <c r="L246" s="47"/>
      <c r="M246" s="195" t="s">
        <v>35</v>
      </c>
      <c r="N246" s="196" t="s">
        <v>51</v>
      </c>
      <c r="O246" s="87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164</v>
      </c>
      <c r="AT246" s="199" t="s">
        <v>150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834</v>
      </c>
    </row>
    <row r="247" s="2" customFormat="1">
      <c r="A247" s="41"/>
      <c r="B247" s="42"/>
      <c r="C247" s="43"/>
      <c r="D247" s="249" t="s">
        <v>254</v>
      </c>
      <c r="E247" s="43"/>
      <c r="F247" s="250" t="s">
        <v>835</v>
      </c>
      <c r="G247" s="43"/>
      <c r="H247" s="43"/>
      <c r="I247" s="203"/>
      <c r="J247" s="43"/>
      <c r="K247" s="43"/>
      <c r="L247" s="47"/>
      <c r="M247" s="204"/>
      <c r="N247" s="20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254</v>
      </c>
      <c r="AU247" s="19" t="s">
        <v>90</v>
      </c>
    </row>
    <row r="248" s="13" customFormat="1">
      <c r="A248" s="13"/>
      <c r="B248" s="238"/>
      <c r="C248" s="239"/>
      <c r="D248" s="201" t="s">
        <v>248</v>
      </c>
      <c r="E248" s="240" t="s">
        <v>35</v>
      </c>
      <c r="F248" s="241" t="s">
        <v>830</v>
      </c>
      <c r="G248" s="239"/>
      <c r="H248" s="242">
        <v>2.5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248</v>
      </c>
      <c r="AU248" s="248" t="s">
        <v>90</v>
      </c>
      <c r="AV248" s="13" t="s">
        <v>90</v>
      </c>
      <c r="AW248" s="13" t="s">
        <v>40</v>
      </c>
      <c r="AX248" s="13" t="s">
        <v>88</v>
      </c>
      <c r="AY248" s="248" t="s">
        <v>155</v>
      </c>
    </row>
    <row r="249" s="2" customFormat="1" ht="24.15" customHeight="1">
      <c r="A249" s="41"/>
      <c r="B249" s="42"/>
      <c r="C249" s="188" t="s">
        <v>441</v>
      </c>
      <c r="D249" s="188" t="s">
        <v>150</v>
      </c>
      <c r="E249" s="189" t="s">
        <v>836</v>
      </c>
      <c r="F249" s="190" t="s">
        <v>837</v>
      </c>
      <c r="G249" s="191" t="s">
        <v>563</v>
      </c>
      <c r="H249" s="192">
        <v>1.262</v>
      </c>
      <c r="I249" s="193"/>
      <c r="J249" s="194">
        <f>ROUND(I249*H249,2)</f>
        <v>0</v>
      </c>
      <c r="K249" s="190" t="s">
        <v>252</v>
      </c>
      <c r="L249" s="47"/>
      <c r="M249" s="195" t="s">
        <v>35</v>
      </c>
      <c r="N249" s="196" t="s">
        <v>51</v>
      </c>
      <c r="O249" s="87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199" t="s">
        <v>164</v>
      </c>
      <c r="AT249" s="199" t="s">
        <v>150</v>
      </c>
      <c r="AU249" s="199" t="s">
        <v>90</v>
      </c>
      <c r="AY249" s="19" t="s">
        <v>155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88</v>
      </c>
      <c r="BK249" s="200">
        <f>ROUND(I249*H249,2)</f>
        <v>0</v>
      </c>
      <c r="BL249" s="19" t="s">
        <v>164</v>
      </c>
      <c r="BM249" s="199" t="s">
        <v>838</v>
      </c>
    </row>
    <row r="250" s="2" customFormat="1">
      <c r="A250" s="41"/>
      <c r="B250" s="42"/>
      <c r="C250" s="43"/>
      <c r="D250" s="249" t="s">
        <v>254</v>
      </c>
      <c r="E250" s="43"/>
      <c r="F250" s="250" t="s">
        <v>839</v>
      </c>
      <c r="G250" s="43"/>
      <c r="H250" s="43"/>
      <c r="I250" s="203"/>
      <c r="J250" s="43"/>
      <c r="K250" s="43"/>
      <c r="L250" s="47"/>
      <c r="M250" s="204"/>
      <c r="N250" s="20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254</v>
      </c>
      <c r="AU250" s="19" t="s">
        <v>90</v>
      </c>
    </row>
    <row r="251" s="13" customFormat="1">
      <c r="A251" s="13"/>
      <c r="B251" s="238"/>
      <c r="C251" s="239"/>
      <c r="D251" s="201" t="s">
        <v>248</v>
      </c>
      <c r="E251" s="240" t="s">
        <v>35</v>
      </c>
      <c r="F251" s="241" t="s">
        <v>825</v>
      </c>
      <c r="G251" s="239"/>
      <c r="H251" s="242">
        <v>1.262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248</v>
      </c>
      <c r="AU251" s="248" t="s">
        <v>90</v>
      </c>
      <c r="AV251" s="13" t="s">
        <v>90</v>
      </c>
      <c r="AW251" s="13" t="s">
        <v>40</v>
      </c>
      <c r="AX251" s="13" t="s">
        <v>88</v>
      </c>
      <c r="AY251" s="248" t="s">
        <v>155</v>
      </c>
    </row>
    <row r="252" s="2" customFormat="1" ht="16.5" customHeight="1">
      <c r="A252" s="41"/>
      <c r="B252" s="42"/>
      <c r="C252" s="188" t="s">
        <v>446</v>
      </c>
      <c r="D252" s="188" t="s">
        <v>150</v>
      </c>
      <c r="E252" s="189" t="s">
        <v>840</v>
      </c>
      <c r="F252" s="190" t="s">
        <v>841</v>
      </c>
      <c r="G252" s="191" t="s">
        <v>563</v>
      </c>
      <c r="H252" s="192">
        <v>0.442</v>
      </c>
      <c r="I252" s="193"/>
      <c r="J252" s="194">
        <f>ROUND(I252*H252,2)</f>
        <v>0</v>
      </c>
      <c r="K252" s="190" t="s">
        <v>35</v>
      </c>
      <c r="L252" s="47"/>
      <c r="M252" s="195" t="s">
        <v>35</v>
      </c>
      <c r="N252" s="196" t="s">
        <v>51</v>
      </c>
      <c r="O252" s="87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199" t="s">
        <v>164</v>
      </c>
      <c r="AT252" s="199" t="s">
        <v>150</v>
      </c>
      <c r="AU252" s="199" t="s">
        <v>90</v>
      </c>
      <c r="AY252" s="19" t="s">
        <v>155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9" t="s">
        <v>88</v>
      </c>
      <c r="BK252" s="200">
        <f>ROUND(I252*H252,2)</f>
        <v>0</v>
      </c>
      <c r="BL252" s="19" t="s">
        <v>164</v>
      </c>
      <c r="BM252" s="199" t="s">
        <v>842</v>
      </c>
    </row>
    <row r="253" s="13" customFormat="1">
      <c r="A253" s="13"/>
      <c r="B253" s="238"/>
      <c r="C253" s="239"/>
      <c r="D253" s="201" t="s">
        <v>248</v>
      </c>
      <c r="E253" s="240" t="s">
        <v>35</v>
      </c>
      <c r="F253" s="241" t="s">
        <v>828</v>
      </c>
      <c r="G253" s="239"/>
      <c r="H253" s="242">
        <v>0.34999999999999998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248</v>
      </c>
      <c r="AU253" s="248" t="s">
        <v>90</v>
      </c>
      <c r="AV253" s="13" t="s">
        <v>90</v>
      </c>
      <c r="AW253" s="13" t="s">
        <v>40</v>
      </c>
      <c r="AX253" s="13" t="s">
        <v>80</v>
      </c>
      <c r="AY253" s="248" t="s">
        <v>155</v>
      </c>
    </row>
    <row r="254" s="13" customFormat="1">
      <c r="A254" s="13"/>
      <c r="B254" s="238"/>
      <c r="C254" s="239"/>
      <c r="D254" s="201" t="s">
        <v>248</v>
      </c>
      <c r="E254" s="240" t="s">
        <v>35</v>
      </c>
      <c r="F254" s="241" t="s">
        <v>843</v>
      </c>
      <c r="G254" s="239"/>
      <c r="H254" s="242">
        <v>0.091999999999999998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248</v>
      </c>
      <c r="AU254" s="248" t="s">
        <v>90</v>
      </c>
      <c r="AV254" s="13" t="s">
        <v>90</v>
      </c>
      <c r="AW254" s="13" t="s">
        <v>40</v>
      </c>
      <c r="AX254" s="13" t="s">
        <v>80</v>
      </c>
      <c r="AY254" s="248" t="s">
        <v>155</v>
      </c>
    </row>
    <row r="255" s="14" customFormat="1">
      <c r="A255" s="14"/>
      <c r="B255" s="251"/>
      <c r="C255" s="252"/>
      <c r="D255" s="201" t="s">
        <v>248</v>
      </c>
      <c r="E255" s="253" t="s">
        <v>35</v>
      </c>
      <c r="F255" s="254" t="s">
        <v>268</v>
      </c>
      <c r="G255" s="252"/>
      <c r="H255" s="255">
        <v>0.442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248</v>
      </c>
      <c r="AU255" s="261" t="s">
        <v>90</v>
      </c>
      <c r="AV255" s="14" t="s">
        <v>164</v>
      </c>
      <c r="AW255" s="14" t="s">
        <v>40</v>
      </c>
      <c r="AX255" s="14" t="s">
        <v>88</v>
      </c>
      <c r="AY255" s="261" t="s">
        <v>155</v>
      </c>
    </row>
    <row r="256" s="2" customFormat="1" ht="16.5" customHeight="1">
      <c r="A256" s="41"/>
      <c r="B256" s="42"/>
      <c r="C256" s="188" t="s">
        <v>451</v>
      </c>
      <c r="D256" s="188" t="s">
        <v>150</v>
      </c>
      <c r="E256" s="189" t="s">
        <v>844</v>
      </c>
      <c r="F256" s="190" t="s">
        <v>845</v>
      </c>
      <c r="G256" s="191" t="s">
        <v>563</v>
      </c>
      <c r="H256" s="192">
        <v>0.14999999999999999</v>
      </c>
      <c r="I256" s="193"/>
      <c r="J256" s="194">
        <f>ROUND(I256*H256,2)</f>
        <v>0</v>
      </c>
      <c r="K256" s="190" t="s">
        <v>35</v>
      </c>
      <c r="L256" s="47"/>
      <c r="M256" s="195" t="s">
        <v>35</v>
      </c>
      <c r="N256" s="196" t="s">
        <v>51</v>
      </c>
      <c r="O256" s="87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99" t="s">
        <v>164</v>
      </c>
      <c r="AT256" s="199" t="s">
        <v>150</v>
      </c>
      <c r="AU256" s="199" t="s">
        <v>90</v>
      </c>
      <c r="AY256" s="19" t="s">
        <v>155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9" t="s">
        <v>88</v>
      </c>
      <c r="BK256" s="200">
        <f>ROUND(I256*H256,2)</f>
        <v>0</v>
      </c>
      <c r="BL256" s="19" t="s">
        <v>164</v>
      </c>
      <c r="BM256" s="199" t="s">
        <v>846</v>
      </c>
    </row>
    <row r="257" s="13" customFormat="1">
      <c r="A257" s="13"/>
      <c r="B257" s="238"/>
      <c r="C257" s="239"/>
      <c r="D257" s="201" t="s">
        <v>248</v>
      </c>
      <c r="E257" s="240" t="s">
        <v>35</v>
      </c>
      <c r="F257" s="241" t="s">
        <v>847</v>
      </c>
      <c r="G257" s="239"/>
      <c r="H257" s="242">
        <v>0.14999999999999999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248</v>
      </c>
      <c r="AU257" s="248" t="s">
        <v>90</v>
      </c>
      <c r="AV257" s="13" t="s">
        <v>90</v>
      </c>
      <c r="AW257" s="13" t="s">
        <v>40</v>
      </c>
      <c r="AX257" s="13" t="s">
        <v>88</v>
      </c>
      <c r="AY257" s="248" t="s">
        <v>155</v>
      </c>
    </row>
    <row r="258" s="12" customFormat="1" ht="22.8" customHeight="1">
      <c r="A258" s="12"/>
      <c r="B258" s="222"/>
      <c r="C258" s="223"/>
      <c r="D258" s="224" t="s">
        <v>79</v>
      </c>
      <c r="E258" s="236" t="s">
        <v>631</v>
      </c>
      <c r="F258" s="236" t="s">
        <v>632</v>
      </c>
      <c r="G258" s="223"/>
      <c r="H258" s="223"/>
      <c r="I258" s="226"/>
      <c r="J258" s="237">
        <f>BK258</f>
        <v>0</v>
      </c>
      <c r="K258" s="223"/>
      <c r="L258" s="228"/>
      <c r="M258" s="229"/>
      <c r="N258" s="230"/>
      <c r="O258" s="230"/>
      <c r="P258" s="231">
        <f>SUM(P259:P260)</f>
        <v>0</v>
      </c>
      <c r="Q258" s="230"/>
      <c r="R258" s="231">
        <f>SUM(R259:R260)</f>
        <v>0</v>
      </c>
      <c r="S258" s="230"/>
      <c r="T258" s="232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3" t="s">
        <v>88</v>
      </c>
      <c r="AT258" s="234" t="s">
        <v>79</v>
      </c>
      <c r="AU258" s="234" t="s">
        <v>88</v>
      </c>
      <c r="AY258" s="233" t="s">
        <v>155</v>
      </c>
      <c r="BK258" s="235">
        <f>SUM(BK259:BK260)</f>
        <v>0</v>
      </c>
    </row>
    <row r="259" s="2" customFormat="1" ht="24.15" customHeight="1">
      <c r="A259" s="41"/>
      <c r="B259" s="42"/>
      <c r="C259" s="188" t="s">
        <v>457</v>
      </c>
      <c r="D259" s="188" t="s">
        <v>150</v>
      </c>
      <c r="E259" s="189" t="s">
        <v>848</v>
      </c>
      <c r="F259" s="190" t="s">
        <v>849</v>
      </c>
      <c r="G259" s="191" t="s">
        <v>563</v>
      </c>
      <c r="H259" s="192">
        <v>0.82199999999999995</v>
      </c>
      <c r="I259" s="193"/>
      <c r="J259" s="194">
        <f>ROUND(I259*H259,2)</f>
        <v>0</v>
      </c>
      <c r="K259" s="190" t="s">
        <v>252</v>
      </c>
      <c r="L259" s="47"/>
      <c r="M259" s="195" t="s">
        <v>35</v>
      </c>
      <c r="N259" s="196" t="s">
        <v>51</v>
      </c>
      <c r="O259" s="87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199" t="s">
        <v>164</v>
      </c>
      <c r="AT259" s="199" t="s">
        <v>150</v>
      </c>
      <c r="AU259" s="199" t="s">
        <v>90</v>
      </c>
      <c r="AY259" s="19" t="s">
        <v>155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9" t="s">
        <v>88</v>
      </c>
      <c r="BK259" s="200">
        <f>ROUND(I259*H259,2)</f>
        <v>0</v>
      </c>
      <c r="BL259" s="19" t="s">
        <v>164</v>
      </c>
      <c r="BM259" s="199" t="s">
        <v>850</v>
      </c>
    </row>
    <row r="260" s="2" customFormat="1">
      <c r="A260" s="41"/>
      <c r="B260" s="42"/>
      <c r="C260" s="43"/>
      <c r="D260" s="249" t="s">
        <v>254</v>
      </c>
      <c r="E260" s="43"/>
      <c r="F260" s="250" t="s">
        <v>851</v>
      </c>
      <c r="G260" s="43"/>
      <c r="H260" s="43"/>
      <c r="I260" s="203"/>
      <c r="J260" s="43"/>
      <c r="K260" s="43"/>
      <c r="L260" s="47"/>
      <c r="M260" s="283"/>
      <c r="N260" s="284"/>
      <c r="O260" s="208"/>
      <c r="P260" s="208"/>
      <c r="Q260" s="208"/>
      <c r="R260" s="208"/>
      <c r="S260" s="208"/>
      <c r="T260" s="28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254</v>
      </c>
      <c r="AU260" s="19" t="s">
        <v>90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uptlSCdW8Q6dJM0nBEhKpoIC1HWFtmAmQEqzIu78cJgJTpSG/BMtXf4MoVP1VV5vEKsVvx5RBf1UHstEJCcPEA==" hashValue="oH2WgWG80j5G6NHTn2oq2eRI9a6Mg75W72cw/XL+t87ZgDCFKWbvcoUMt05tv+/7pN9GVQYKjfGNngUAgldBzg==" algorithmName="SHA-512" password="CC35"/>
  <autoFilter ref="C85:K26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9001421"/>
    <hyperlink ref="F95" r:id="rId2" display="https://podminky.urs.cz/item/CS_URS_2024_01/119001412"/>
    <hyperlink ref="F98" r:id="rId3" display="https://podminky.urs.cz/item/CS_URS_2024_01/119001405"/>
    <hyperlink ref="F101" r:id="rId4" display="https://podminky.urs.cz/item/CS_URS_2024_01/139001101"/>
    <hyperlink ref="F104" r:id="rId5" display="https://podminky.urs.cz/item/CS_URS_2024_01/132154203"/>
    <hyperlink ref="F115" r:id="rId6" display="https://podminky.urs.cz/item/CS_URS_2024_01/132254203"/>
    <hyperlink ref="F126" r:id="rId7" display="https://podminky.urs.cz/item/CS_URS_2024_01/151811132"/>
    <hyperlink ref="F135" r:id="rId8" display="https://podminky.urs.cz/item/CS_URS_2024_01/151811232"/>
    <hyperlink ref="F145" r:id="rId9" display="https://podminky.urs.cz/item/CS_URS_2024_01/162651112"/>
    <hyperlink ref="F148" r:id="rId10" display="https://podminky.urs.cz/item/CS_URS_2024_01/171201231"/>
    <hyperlink ref="F153" r:id="rId11" display="https://podminky.urs.cz/item/CS_URS_2024_01/171251201"/>
    <hyperlink ref="F157" r:id="rId12" display="https://podminky.urs.cz/item/CS_URS_2024_01/174101101"/>
    <hyperlink ref="F165" r:id="rId13" display="https://podminky.urs.cz/item/CS_URS_2024_01/810391811"/>
    <hyperlink ref="F168" r:id="rId14" display="https://podminky.urs.cz/item/CS_URS_2024_01/810441811"/>
    <hyperlink ref="F171" r:id="rId15" display="https://podminky.urs.cz/item/CS_URS_2024_01/830391811"/>
    <hyperlink ref="F174" r:id="rId16" display="https://podminky.urs.cz/item/CS_URS_2024_01/871351811"/>
    <hyperlink ref="F177" r:id="rId17" display="https://podminky.urs.cz/item/CS_URS_2024_01/871365811"/>
    <hyperlink ref="F182" r:id="rId18" display="https://podminky.urs.cz/item/CS_URS_2024_01/890431851"/>
    <hyperlink ref="F185" r:id="rId19" display="https://podminky.urs.cz/item/CS_URS_2024_01/890351811"/>
    <hyperlink ref="F188" r:id="rId20" display="https://podminky.urs.cz/item/CS_URS_2024_01/899101211"/>
    <hyperlink ref="F193" r:id="rId21" display="https://podminky.urs.cz/item/CS_URS_2024_01/952903112"/>
    <hyperlink ref="F196" r:id="rId22" display="https://podminky.urs.cz/item/CS_URS_2024_01/952903119"/>
    <hyperlink ref="F201" r:id="rId23" display="https://podminky.urs.cz/item/CS_URS_2024_01/871351811"/>
    <hyperlink ref="F204" r:id="rId24" display="https://podminky.urs.cz/item/CS_URS_2024_01/871351819"/>
    <hyperlink ref="F207" r:id="rId25" display="https://podminky.urs.cz/item/CS_URS_2024_01/891241821"/>
    <hyperlink ref="F210" r:id="rId26" display="https://podminky.urs.cz/item/CS_URS_2024_01/724125810"/>
    <hyperlink ref="F213" r:id="rId27" display="https://podminky.urs.cz/item/CS_URS_2024_01/468061122"/>
    <hyperlink ref="F216" r:id="rId28" display="https://podminky.urs.cz/item/CS_URS_2024_01/218112705"/>
    <hyperlink ref="F219" r:id="rId29" display="https://podminky.urs.cz/item/CS_URS_2024_01/228550971"/>
    <hyperlink ref="F223" r:id="rId30" display="https://podminky.urs.cz/item/CS_URS_2024_01/997002511"/>
    <hyperlink ref="F226" r:id="rId31" display="https://podminky.urs.cz/item/CS_URS_2024_01/997002519"/>
    <hyperlink ref="F229" r:id="rId32" display="https://podminky.urs.cz/item/CS_URS_2024_01/997002611"/>
    <hyperlink ref="F240" r:id="rId33" display="https://podminky.urs.cz/item/CS_URS_2024_01/997221861"/>
    <hyperlink ref="F247" r:id="rId34" display="https://podminky.urs.cz/item/CS_URS_2024_01/469973113"/>
    <hyperlink ref="F250" r:id="rId35" display="https://podminky.urs.cz/item/CS_URS_2024_01/469973115"/>
    <hyperlink ref="F260" r:id="rId36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852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854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ROUND((SUM(BE93:BE352)),  2)</f>
        <v>0</v>
      </c>
      <c r="G35" s="41"/>
      <c r="H35" s="41"/>
      <c r="I35" s="160">
        <v>0.20999999999999999</v>
      </c>
      <c r="J35" s="159">
        <f>ROUND(((SUM(BE93:BE352))*I35),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ROUND((SUM(BF93:BF352)),  2)</f>
        <v>0</v>
      </c>
      <c r="G36" s="41"/>
      <c r="H36" s="41"/>
      <c r="I36" s="160">
        <v>0.14999999999999999</v>
      </c>
      <c r="J36" s="159">
        <f>ROUND(((SUM(BF93:BF352))*I36),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ROUND((SUM(BG93:BG352)),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ROUND((SUM(BH93:BH352)),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ROUND((SUM(BI93:BI352)),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852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Páteřní stoka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J94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639</v>
      </c>
      <c r="E65" s="219"/>
      <c r="F65" s="219"/>
      <c r="G65" s="219"/>
      <c r="H65" s="219"/>
      <c r="I65" s="219"/>
      <c r="J65" s="220">
        <f>J95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640</v>
      </c>
      <c r="E66" s="219"/>
      <c r="F66" s="219"/>
      <c r="G66" s="219"/>
      <c r="H66" s="219"/>
      <c r="I66" s="219"/>
      <c r="J66" s="220">
        <f>J170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641</v>
      </c>
      <c r="E67" s="219"/>
      <c r="F67" s="219"/>
      <c r="G67" s="219"/>
      <c r="H67" s="219"/>
      <c r="I67" s="219"/>
      <c r="J67" s="220">
        <f>J196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855</v>
      </c>
      <c r="E68" s="219"/>
      <c r="F68" s="219"/>
      <c r="G68" s="219"/>
      <c r="H68" s="219"/>
      <c r="I68" s="219"/>
      <c r="J68" s="220">
        <f>J253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856</v>
      </c>
      <c r="E69" s="219"/>
      <c r="F69" s="219"/>
      <c r="G69" s="219"/>
      <c r="H69" s="219"/>
      <c r="I69" s="219"/>
      <c r="J69" s="220">
        <f>J278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857</v>
      </c>
      <c r="E70" s="219"/>
      <c r="F70" s="219"/>
      <c r="G70" s="219"/>
      <c r="H70" s="219"/>
      <c r="I70" s="219"/>
      <c r="J70" s="220">
        <f>J319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11" customFormat="1" ht="19.92" customHeight="1">
      <c r="A71" s="11"/>
      <c r="B71" s="217"/>
      <c r="C71" s="128"/>
      <c r="D71" s="218" t="s">
        <v>240</v>
      </c>
      <c r="E71" s="219"/>
      <c r="F71" s="219"/>
      <c r="G71" s="219"/>
      <c r="H71" s="219"/>
      <c r="I71" s="219"/>
      <c r="J71" s="220">
        <f>J348</f>
        <v>0</v>
      </c>
      <c r="K71" s="128"/>
      <c r="L71" s="2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přečerpávací stanice a odlehčovací komory 10 v ulici Sportovní</v>
      </c>
      <c r="F81" s="34"/>
      <c r="G81" s="34"/>
      <c r="H81" s="34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3"/>
      <c r="C82" s="34" t="s">
        <v>131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1"/>
      <c r="B83" s="42"/>
      <c r="C83" s="43"/>
      <c r="D83" s="43"/>
      <c r="E83" s="172" t="s">
        <v>852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853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01 - Páteřní stoka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F14</f>
        <v>Český Brod</v>
      </c>
      <c r="G87" s="43"/>
      <c r="H87" s="43"/>
      <c r="I87" s="34" t="s">
        <v>24</v>
      </c>
      <c r="J87" s="75" t="str">
        <f>IF(J14="","",J14)</f>
        <v>31. 1. 2024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30</v>
      </c>
      <c r="D89" s="43"/>
      <c r="E89" s="43"/>
      <c r="F89" s="29" t="str">
        <f>E17</f>
        <v>Město Český Brod</v>
      </c>
      <c r="G89" s="43"/>
      <c r="H89" s="43"/>
      <c r="I89" s="34" t="s">
        <v>38</v>
      </c>
      <c r="J89" s="39" t="str">
        <f>E23</f>
        <v>Ing. Petr Koblenc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36</v>
      </c>
      <c r="D90" s="43"/>
      <c r="E90" s="43"/>
      <c r="F90" s="29" t="str">
        <f>IF(E20="","",E20)</f>
        <v>Vyplň údaj</v>
      </c>
      <c r="G90" s="43"/>
      <c r="H90" s="43"/>
      <c r="I90" s="34" t="s">
        <v>41</v>
      </c>
      <c r="J90" s="39" t="str">
        <f>E26</f>
        <v>Vodohospodářský rozvoj a výstavba a.s.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9" customFormat="1" ht="29.28" customHeight="1">
      <c r="A92" s="177"/>
      <c r="B92" s="178"/>
      <c r="C92" s="179" t="s">
        <v>138</v>
      </c>
      <c r="D92" s="180" t="s">
        <v>65</v>
      </c>
      <c r="E92" s="180" t="s">
        <v>61</v>
      </c>
      <c r="F92" s="180" t="s">
        <v>62</v>
      </c>
      <c r="G92" s="180" t="s">
        <v>139</v>
      </c>
      <c r="H92" s="180" t="s">
        <v>140</v>
      </c>
      <c r="I92" s="180" t="s">
        <v>141</v>
      </c>
      <c r="J92" s="180" t="s">
        <v>135</v>
      </c>
      <c r="K92" s="181" t="s">
        <v>142</v>
      </c>
      <c r="L92" s="182"/>
      <c r="M92" s="95" t="s">
        <v>35</v>
      </c>
      <c r="N92" s="96" t="s">
        <v>50</v>
      </c>
      <c r="O92" s="96" t="s">
        <v>143</v>
      </c>
      <c r="P92" s="96" t="s">
        <v>144</v>
      </c>
      <c r="Q92" s="96" t="s">
        <v>145</v>
      </c>
      <c r="R92" s="96" t="s">
        <v>146</v>
      </c>
      <c r="S92" s="96" t="s">
        <v>147</v>
      </c>
      <c r="T92" s="97" t="s">
        <v>148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41"/>
      <c r="B93" s="42"/>
      <c r="C93" s="102" t="s">
        <v>149</v>
      </c>
      <c r="D93" s="43"/>
      <c r="E93" s="43"/>
      <c r="F93" s="43"/>
      <c r="G93" s="43"/>
      <c r="H93" s="43"/>
      <c r="I93" s="43"/>
      <c r="J93" s="183">
        <f>BK93</f>
        <v>0</v>
      </c>
      <c r="K93" s="43"/>
      <c r="L93" s="47"/>
      <c r="M93" s="98"/>
      <c r="N93" s="184"/>
      <c r="O93" s="99"/>
      <c r="P93" s="185">
        <f>P94</f>
        <v>0</v>
      </c>
      <c r="Q93" s="99"/>
      <c r="R93" s="185">
        <f>R94</f>
        <v>387.88494060000005</v>
      </c>
      <c r="S93" s="99"/>
      <c r="T93" s="186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79</v>
      </c>
      <c r="AU93" s="19" t="s">
        <v>136</v>
      </c>
      <c r="BK93" s="187">
        <f>BK94</f>
        <v>0</v>
      </c>
    </row>
    <row r="94" s="12" customFormat="1" ht="25.92" customHeight="1">
      <c r="A94" s="12"/>
      <c r="B94" s="222"/>
      <c r="C94" s="223"/>
      <c r="D94" s="224" t="s">
        <v>79</v>
      </c>
      <c r="E94" s="225" t="s">
        <v>241</v>
      </c>
      <c r="F94" s="225" t="s">
        <v>242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P95+P170+P196+P253+P278+P319+P348</f>
        <v>0</v>
      </c>
      <c r="Q94" s="230"/>
      <c r="R94" s="231">
        <f>R95+R170+R196+R253+R278+R319+R348</f>
        <v>387.88494060000005</v>
      </c>
      <c r="S94" s="230"/>
      <c r="T94" s="232">
        <f>T95+T170+T196+T253+T278+T319+T348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33" t="s">
        <v>88</v>
      </c>
      <c r="AT94" s="234" t="s">
        <v>79</v>
      </c>
      <c r="AU94" s="234" t="s">
        <v>80</v>
      </c>
      <c r="AY94" s="233" t="s">
        <v>155</v>
      </c>
      <c r="BK94" s="235">
        <f>BK95+BK170+BK196+BK253+BK278+BK319+BK348</f>
        <v>0</v>
      </c>
    </row>
    <row r="95" s="12" customFormat="1" ht="22.8" customHeight="1">
      <c r="A95" s="12"/>
      <c r="B95" s="222"/>
      <c r="C95" s="223"/>
      <c r="D95" s="224" t="s">
        <v>79</v>
      </c>
      <c r="E95" s="236" t="s">
        <v>643</v>
      </c>
      <c r="F95" s="236" t="s">
        <v>644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SUM(P96:P169)</f>
        <v>0</v>
      </c>
      <c r="Q95" s="230"/>
      <c r="R95" s="231">
        <f>SUM(R96:R169)</f>
        <v>0.50353108000000002</v>
      </c>
      <c r="S95" s="230"/>
      <c r="T95" s="232">
        <f>SUM(T96:T169)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33" t="s">
        <v>88</v>
      </c>
      <c r="AT95" s="234" t="s">
        <v>79</v>
      </c>
      <c r="AU95" s="234" t="s">
        <v>88</v>
      </c>
      <c r="AY95" s="233" t="s">
        <v>155</v>
      </c>
      <c r="BK95" s="235">
        <f>SUM(BK96:BK169)</f>
        <v>0</v>
      </c>
    </row>
    <row r="96" s="2" customFormat="1" ht="21.75" customHeight="1">
      <c r="A96" s="41"/>
      <c r="B96" s="42"/>
      <c r="C96" s="188" t="s">
        <v>88</v>
      </c>
      <c r="D96" s="188" t="s">
        <v>150</v>
      </c>
      <c r="E96" s="189" t="s">
        <v>858</v>
      </c>
      <c r="F96" s="190" t="s">
        <v>859</v>
      </c>
      <c r="G96" s="191" t="s">
        <v>860</v>
      </c>
      <c r="H96" s="192">
        <v>50</v>
      </c>
      <c r="I96" s="193"/>
      <c r="J96" s="194">
        <f>ROUND(I96*H96,2)</f>
        <v>0</v>
      </c>
      <c r="K96" s="190" t="s">
        <v>252</v>
      </c>
      <c r="L96" s="47"/>
      <c r="M96" s="195" t="s">
        <v>35</v>
      </c>
      <c r="N96" s="196" t="s">
        <v>51</v>
      </c>
      <c r="O96" s="87"/>
      <c r="P96" s="197">
        <f>O96*H96</f>
        <v>0</v>
      </c>
      <c r="Q96" s="197">
        <v>4.0000000000000003E-05</v>
      </c>
      <c r="R96" s="197">
        <f>Q96*H96</f>
        <v>0.002</v>
      </c>
      <c r="S96" s="197">
        <v>0</v>
      </c>
      <c r="T96" s="19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99" t="s">
        <v>164</v>
      </c>
      <c r="AT96" s="199" t="s">
        <v>150</v>
      </c>
      <c r="AU96" s="199" t="s">
        <v>90</v>
      </c>
      <c r="AY96" s="19" t="s">
        <v>155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9" t="s">
        <v>88</v>
      </c>
      <c r="BK96" s="200">
        <f>ROUND(I96*H96,2)</f>
        <v>0</v>
      </c>
      <c r="BL96" s="19" t="s">
        <v>164</v>
      </c>
      <c r="BM96" s="199" t="s">
        <v>861</v>
      </c>
    </row>
    <row r="97" s="2" customFormat="1">
      <c r="A97" s="41"/>
      <c r="B97" s="42"/>
      <c r="C97" s="43"/>
      <c r="D97" s="249" t="s">
        <v>254</v>
      </c>
      <c r="E97" s="43"/>
      <c r="F97" s="250" t="s">
        <v>862</v>
      </c>
      <c r="G97" s="43"/>
      <c r="H97" s="43"/>
      <c r="I97" s="203"/>
      <c r="J97" s="43"/>
      <c r="K97" s="43"/>
      <c r="L97" s="47"/>
      <c r="M97" s="204"/>
      <c r="N97" s="20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254</v>
      </c>
      <c r="AU97" s="19" t="s">
        <v>90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863</v>
      </c>
      <c r="G98" s="239"/>
      <c r="H98" s="242">
        <v>50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88</v>
      </c>
      <c r="AY98" s="248" t="s">
        <v>155</v>
      </c>
    </row>
    <row r="99" s="2" customFormat="1" ht="21.75" customHeight="1">
      <c r="A99" s="41"/>
      <c r="B99" s="42"/>
      <c r="C99" s="188" t="s">
        <v>90</v>
      </c>
      <c r="D99" s="188" t="s">
        <v>150</v>
      </c>
      <c r="E99" s="189" t="s">
        <v>864</v>
      </c>
      <c r="F99" s="190" t="s">
        <v>865</v>
      </c>
      <c r="G99" s="191" t="s">
        <v>860</v>
      </c>
      <c r="H99" s="192">
        <v>720</v>
      </c>
      <c r="I99" s="193"/>
      <c r="J99" s="194">
        <f>ROUND(I99*H99,2)</f>
        <v>0</v>
      </c>
      <c r="K99" s="190" t="s">
        <v>252</v>
      </c>
      <c r="L99" s="47"/>
      <c r="M99" s="195" t="s">
        <v>35</v>
      </c>
      <c r="N99" s="196" t="s">
        <v>51</v>
      </c>
      <c r="O99" s="87"/>
      <c r="P99" s="197">
        <f>O99*H99</f>
        <v>0</v>
      </c>
      <c r="Q99" s="197">
        <v>5.0000000000000002E-05</v>
      </c>
      <c r="R99" s="197">
        <f>Q99*H99</f>
        <v>0.036000000000000004</v>
      </c>
      <c r="S99" s="197">
        <v>0</v>
      </c>
      <c r="T99" s="19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99" t="s">
        <v>164</v>
      </c>
      <c r="AT99" s="199" t="s">
        <v>150</v>
      </c>
      <c r="AU99" s="199" t="s">
        <v>90</v>
      </c>
      <c r="AY99" s="19" t="s">
        <v>155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9" t="s">
        <v>88</v>
      </c>
      <c r="BK99" s="200">
        <f>ROUND(I99*H99,2)</f>
        <v>0</v>
      </c>
      <c r="BL99" s="19" t="s">
        <v>164</v>
      </c>
      <c r="BM99" s="199" t="s">
        <v>866</v>
      </c>
    </row>
    <row r="100" s="2" customFormat="1">
      <c r="A100" s="41"/>
      <c r="B100" s="42"/>
      <c r="C100" s="43"/>
      <c r="D100" s="249" t="s">
        <v>254</v>
      </c>
      <c r="E100" s="43"/>
      <c r="F100" s="250" t="s">
        <v>867</v>
      </c>
      <c r="G100" s="43"/>
      <c r="H100" s="43"/>
      <c r="I100" s="203"/>
      <c r="J100" s="43"/>
      <c r="K100" s="43"/>
      <c r="L100" s="47"/>
      <c r="M100" s="204"/>
      <c r="N100" s="20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254</v>
      </c>
      <c r="AU100" s="19" t="s">
        <v>90</v>
      </c>
    </row>
    <row r="101" s="13" customFormat="1">
      <c r="A101" s="13"/>
      <c r="B101" s="238"/>
      <c r="C101" s="239"/>
      <c r="D101" s="201" t="s">
        <v>248</v>
      </c>
      <c r="E101" s="240" t="s">
        <v>35</v>
      </c>
      <c r="F101" s="241" t="s">
        <v>868</v>
      </c>
      <c r="G101" s="239"/>
      <c r="H101" s="242">
        <v>720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248</v>
      </c>
      <c r="AU101" s="248" t="s">
        <v>90</v>
      </c>
      <c r="AV101" s="13" t="s">
        <v>90</v>
      </c>
      <c r="AW101" s="13" t="s">
        <v>40</v>
      </c>
      <c r="AX101" s="13" t="s">
        <v>88</v>
      </c>
      <c r="AY101" s="248" t="s">
        <v>155</v>
      </c>
    </row>
    <row r="102" s="2" customFormat="1" ht="24.15" customHeight="1">
      <c r="A102" s="41"/>
      <c r="B102" s="42"/>
      <c r="C102" s="188" t="s">
        <v>160</v>
      </c>
      <c r="D102" s="188" t="s">
        <v>150</v>
      </c>
      <c r="E102" s="189" t="s">
        <v>869</v>
      </c>
      <c r="F102" s="190" t="s">
        <v>870</v>
      </c>
      <c r="G102" s="191" t="s">
        <v>871</v>
      </c>
      <c r="H102" s="192">
        <v>100</v>
      </c>
      <c r="I102" s="193"/>
      <c r="J102" s="194">
        <f>ROUND(I102*H102,2)</f>
        <v>0</v>
      </c>
      <c r="K102" s="190" t="s">
        <v>252</v>
      </c>
      <c r="L102" s="47"/>
      <c r="M102" s="195" t="s">
        <v>35</v>
      </c>
      <c r="N102" s="196" t="s">
        <v>51</v>
      </c>
      <c r="O102" s="87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99" t="s">
        <v>164</v>
      </c>
      <c r="AT102" s="199" t="s">
        <v>150</v>
      </c>
      <c r="AU102" s="199" t="s">
        <v>90</v>
      </c>
      <c r="AY102" s="19" t="s">
        <v>155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9" t="s">
        <v>88</v>
      </c>
      <c r="BK102" s="200">
        <f>ROUND(I102*H102,2)</f>
        <v>0</v>
      </c>
      <c r="BL102" s="19" t="s">
        <v>164</v>
      </c>
      <c r="BM102" s="199" t="s">
        <v>872</v>
      </c>
    </row>
    <row r="103" s="2" customFormat="1">
      <c r="A103" s="41"/>
      <c r="B103" s="42"/>
      <c r="C103" s="43"/>
      <c r="D103" s="249" t="s">
        <v>254</v>
      </c>
      <c r="E103" s="43"/>
      <c r="F103" s="250" t="s">
        <v>873</v>
      </c>
      <c r="G103" s="43"/>
      <c r="H103" s="43"/>
      <c r="I103" s="203"/>
      <c r="J103" s="43"/>
      <c r="K103" s="43"/>
      <c r="L103" s="47"/>
      <c r="M103" s="204"/>
      <c r="N103" s="20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254</v>
      </c>
      <c r="AU103" s="19" t="s">
        <v>90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874</v>
      </c>
      <c r="G104" s="239"/>
      <c r="H104" s="242">
        <v>100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24.15" customHeight="1">
      <c r="A105" s="41"/>
      <c r="B105" s="42"/>
      <c r="C105" s="188" t="s">
        <v>164</v>
      </c>
      <c r="D105" s="188" t="s">
        <v>150</v>
      </c>
      <c r="E105" s="189" t="s">
        <v>875</v>
      </c>
      <c r="F105" s="190" t="s">
        <v>876</v>
      </c>
      <c r="G105" s="191" t="s">
        <v>871</v>
      </c>
      <c r="H105" s="192">
        <v>30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877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878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879</v>
      </c>
      <c r="G107" s="239"/>
      <c r="H107" s="242">
        <v>30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88</v>
      </c>
      <c r="AY107" s="248" t="s">
        <v>155</v>
      </c>
    </row>
    <row r="108" s="2" customFormat="1" ht="49.05" customHeight="1">
      <c r="A108" s="41"/>
      <c r="B108" s="42"/>
      <c r="C108" s="188" t="s">
        <v>168</v>
      </c>
      <c r="D108" s="188" t="s">
        <v>150</v>
      </c>
      <c r="E108" s="189" t="s">
        <v>645</v>
      </c>
      <c r="F108" s="190" t="s">
        <v>646</v>
      </c>
      <c r="G108" s="191" t="s">
        <v>275</v>
      </c>
      <c r="H108" s="192">
        <v>10</v>
      </c>
      <c r="I108" s="193"/>
      <c r="J108" s="194">
        <f>ROUND(I108*H108,2)</f>
        <v>0</v>
      </c>
      <c r="K108" s="190" t="s">
        <v>252</v>
      </c>
      <c r="L108" s="47"/>
      <c r="M108" s="195" t="s">
        <v>35</v>
      </c>
      <c r="N108" s="196" t="s">
        <v>51</v>
      </c>
      <c r="O108" s="87"/>
      <c r="P108" s="197">
        <f>O108*H108</f>
        <v>0</v>
      </c>
      <c r="Q108" s="197">
        <v>0.036900000000000002</v>
      </c>
      <c r="R108" s="197">
        <f>Q108*H108</f>
        <v>0.36899999999999999</v>
      </c>
      <c r="S108" s="197">
        <v>0</v>
      </c>
      <c r="T108" s="19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99" t="s">
        <v>164</v>
      </c>
      <c r="AT108" s="199" t="s">
        <v>150</v>
      </c>
      <c r="AU108" s="199" t="s">
        <v>90</v>
      </c>
      <c r="AY108" s="19" t="s">
        <v>155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" t="s">
        <v>88</v>
      </c>
      <c r="BK108" s="200">
        <f>ROUND(I108*H108,2)</f>
        <v>0</v>
      </c>
      <c r="BL108" s="19" t="s">
        <v>164</v>
      </c>
      <c r="BM108" s="199" t="s">
        <v>880</v>
      </c>
    </row>
    <row r="109" s="2" customFormat="1">
      <c r="A109" s="41"/>
      <c r="B109" s="42"/>
      <c r="C109" s="43"/>
      <c r="D109" s="249" t="s">
        <v>254</v>
      </c>
      <c r="E109" s="43"/>
      <c r="F109" s="250" t="s">
        <v>648</v>
      </c>
      <c r="G109" s="43"/>
      <c r="H109" s="43"/>
      <c r="I109" s="203"/>
      <c r="J109" s="43"/>
      <c r="K109" s="43"/>
      <c r="L109" s="47"/>
      <c r="M109" s="204"/>
      <c r="N109" s="20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254</v>
      </c>
      <c r="AU109" s="19" t="s">
        <v>90</v>
      </c>
    </row>
    <row r="110" s="13" customFormat="1">
      <c r="A110" s="13"/>
      <c r="B110" s="238"/>
      <c r="C110" s="239"/>
      <c r="D110" s="201" t="s">
        <v>248</v>
      </c>
      <c r="E110" s="240" t="s">
        <v>35</v>
      </c>
      <c r="F110" s="241" t="s">
        <v>881</v>
      </c>
      <c r="G110" s="239"/>
      <c r="H110" s="242">
        <v>10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248</v>
      </c>
      <c r="AU110" s="248" t="s">
        <v>90</v>
      </c>
      <c r="AV110" s="13" t="s">
        <v>90</v>
      </c>
      <c r="AW110" s="13" t="s">
        <v>40</v>
      </c>
      <c r="AX110" s="13" t="s">
        <v>88</v>
      </c>
      <c r="AY110" s="248" t="s">
        <v>155</v>
      </c>
    </row>
    <row r="111" s="2" customFormat="1" ht="24.15" customHeight="1">
      <c r="A111" s="41"/>
      <c r="B111" s="42"/>
      <c r="C111" s="188" t="s">
        <v>172</v>
      </c>
      <c r="D111" s="188" t="s">
        <v>150</v>
      </c>
      <c r="E111" s="189" t="s">
        <v>661</v>
      </c>
      <c r="F111" s="190" t="s">
        <v>662</v>
      </c>
      <c r="G111" s="191" t="s">
        <v>663</v>
      </c>
      <c r="H111" s="192">
        <v>15</v>
      </c>
      <c r="I111" s="193"/>
      <c r="J111" s="194">
        <f>ROUND(I111*H111,2)</f>
        <v>0</v>
      </c>
      <c r="K111" s="190" t="s">
        <v>252</v>
      </c>
      <c r="L111" s="47"/>
      <c r="M111" s="195" t="s">
        <v>35</v>
      </c>
      <c r="N111" s="196" t="s">
        <v>51</v>
      </c>
      <c r="O111" s="87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99" t="s">
        <v>164</v>
      </c>
      <c r="AT111" s="199" t="s">
        <v>150</v>
      </c>
      <c r="AU111" s="199" t="s">
        <v>90</v>
      </c>
      <c r="AY111" s="19" t="s">
        <v>155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9" t="s">
        <v>88</v>
      </c>
      <c r="BK111" s="200">
        <f>ROUND(I111*H111,2)</f>
        <v>0</v>
      </c>
      <c r="BL111" s="19" t="s">
        <v>164</v>
      </c>
      <c r="BM111" s="199" t="s">
        <v>882</v>
      </c>
    </row>
    <row r="112" s="2" customFormat="1">
      <c r="A112" s="41"/>
      <c r="B112" s="42"/>
      <c r="C112" s="43"/>
      <c r="D112" s="249" t="s">
        <v>254</v>
      </c>
      <c r="E112" s="43"/>
      <c r="F112" s="250" t="s">
        <v>665</v>
      </c>
      <c r="G112" s="43"/>
      <c r="H112" s="43"/>
      <c r="I112" s="203"/>
      <c r="J112" s="43"/>
      <c r="K112" s="43"/>
      <c r="L112" s="47"/>
      <c r="M112" s="204"/>
      <c r="N112" s="20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254</v>
      </c>
      <c r="AU112" s="19" t="s">
        <v>90</v>
      </c>
    </row>
    <row r="113" s="13" customFormat="1">
      <c r="A113" s="13"/>
      <c r="B113" s="238"/>
      <c r="C113" s="239"/>
      <c r="D113" s="201" t="s">
        <v>248</v>
      </c>
      <c r="E113" s="240" t="s">
        <v>35</v>
      </c>
      <c r="F113" s="241" t="s">
        <v>883</v>
      </c>
      <c r="G113" s="239"/>
      <c r="H113" s="242">
        <v>15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248</v>
      </c>
      <c r="AU113" s="248" t="s">
        <v>90</v>
      </c>
      <c r="AV113" s="13" t="s">
        <v>90</v>
      </c>
      <c r="AW113" s="13" t="s">
        <v>40</v>
      </c>
      <c r="AX113" s="13" t="s">
        <v>88</v>
      </c>
      <c r="AY113" s="248" t="s">
        <v>155</v>
      </c>
    </row>
    <row r="114" s="2" customFormat="1" ht="24.15" customHeight="1">
      <c r="A114" s="41"/>
      <c r="B114" s="42"/>
      <c r="C114" s="188" t="s">
        <v>176</v>
      </c>
      <c r="D114" s="188" t="s">
        <v>150</v>
      </c>
      <c r="E114" s="189" t="s">
        <v>884</v>
      </c>
      <c r="F114" s="190" t="s">
        <v>885</v>
      </c>
      <c r="G114" s="191" t="s">
        <v>663</v>
      </c>
      <c r="H114" s="192">
        <v>77.855000000000004</v>
      </c>
      <c r="I114" s="193"/>
      <c r="J114" s="194">
        <f>ROUND(I114*H114,2)</f>
        <v>0</v>
      </c>
      <c r="K114" s="190" t="s">
        <v>252</v>
      </c>
      <c r="L114" s="47"/>
      <c r="M114" s="195" t="s">
        <v>35</v>
      </c>
      <c r="N114" s="196" t="s">
        <v>51</v>
      </c>
      <c r="O114" s="87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99" t="s">
        <v>164</v>
      </c>
      <c r="AT114" s="199" t="s">
        <v>150</v>
      </c>
      <c r="AU114" s="199" t="s">
        <v>90</v>
      </c>
      <c r="AY114" s="19" t="s">
        <v>155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9" t="s">
        <v>88</v>
      </c>
      <c r="BK114" s="200">
        <f>ROUND(I114*H114,2)</f>
        <v>0</v>
      </c>
      <c r="BL114" s="19" t="s">
        <v>164</v>
      </c>
      <c r="BM114" s="199" t="s">
        <v>886</v>
      </c>
    </row>
    <row r="115" s="2" customFormat="1">
      <c r="A115" s="41"/>
      <c r="B115" s="42"/>
      <c r="C115" s="43"/>
      <c r="D115" s="249" t="s">
        <v>254</v>
      </c>
      <c r="E115" s="43"/>
      <c r="F115" s="250" t="s">
        <v>887</v>
      </c>
      <c r="G115" s="43"/>
      <c r="H115" s="43"/>
      <c r="I115" s="203"/>
      <c r="J115" s="43"/>
      <c r="K115" s="43"/>
      <c r="L115" s="47"/>
      <c r="M115" s="204"/>
      <c r="N115" s="20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254</v>
      </c>
      <c r="AU115" s="19" t="s">
        <v>90</v>
      </c>
    </row>
    <row r="116" s="13" customFormat="1">
      <c r="A116" s="13"/>
      <c r="B116" s="238"/>
      <c r="C116" s="239"/>
      <c r="D116" s="201" t="s">
        <v>248</v>
      </c>
      <c r="E116" s="240" t="s">
        <v>35</v>
      </c>
      <c r="F116" s="241" t="s">
        <v>888</v>
      </c>
      <c r="G116" s="239"/>
      <c r="H116" s="242">
        <v>21.937999999999999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248</v>
      </c>
      <c r="AU116" s="248" t="s">
        <v>90</v>
      </c>
      <c r="AV116" s="13" t="s">
        <v>90</v>
      </c>
      <c r="AW116" s="13" t="s">
        <v>40</v>
      </c>
      <c r="AX116" s="13" t="s">
        <v>80</v>
      </c>
      <c r="AY116" s="248" t="s">
        <v>155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889</v>
      </c>
      <c r="G117" s="239"/>
      <c r="H117" s="242">
        <v>31.122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890</v>
      </c>
      <c r="G118" s="239"/>
      <c r="H118" s="242">
        <v>68.168000000000006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891</v>
      </c>
      <c r="G119" s="239"/>
      <c r="H119" s="242">
        <v>19.007999999999999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3" customFormat="1">
      <c r="A120" s="13"/>
      <c r="B120" s="238"/>
      <c r="C120" s="239"/>
      <c r="D120" s="201" t="s">
        <v>248</v>
      </c>
      <c r="E120" s="240" t="s">
        <v>35</v>
      </c>
      <c r="F120" s="241" t="s">
        <v>892</v>
      </c>
      <c r="G120" s="239"/>
      <c r="H120" s="242">
        <v>18.48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248</v>
      </c>
      <c r="AU120" s="248" t="s">
        <v>90</v>
      </c>
      <c r="AV120" s="13" t="s">
        <v>90</v>
      </c>
      <c r="AW120" s="13" t="s">
        <v>40</v>
      </c>
      <c r="AX120" s="13" t="s">
        <v>80</v>
      </c>
      <c r="AY120" s="248" t="s">
        <v>155</v>
      </c>
    </row>
    <row r="121" s="13" customFormat="1">
      <c r="A121" s="13"/>
      <c r="B121" s="238"/>
      <c r="C121" s="239"/>
      <c r="D121" s="201" t="s">
        <v>248</v>
      </c>
      <c r="E121" s="240" t="s">
        <v>35</v>
      </c>
      <c r="F121" s="241" t="s">
        <v>893</v>
      </c>
      <c r="G121" s="239"/>
      <c r="H121" s="242">
        <v>100.8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248</v>
      </c>
      <c r="AU121" s="248" t="s">
        <v>90</v>
      </c>
      <c r="AV121" s="13" t="s">
        <v>90</v>
      </c>
      <c r="AW121" s="13" t="s">
        <v>40</v>
      </c>
      <c r="AX121" s="13" t="s">
        <v>80</v>
      </c>
      <c r="AY121" s="248" t="s">
        <v>155</v>
      </c>
    </row>
    <row r="122" s="15" customFormat="1">
      <c r="A122" s="15"/>
      <c r="B122" s="272"/>
      <c r="C122" s="273"/>
      <c r="D122" s="201" t="s">
        <v>248</v>
      </c>
      <c r="E122" s="274" t="s">
        <v>35</v>
      </c>
      <c r="F122" s="275" t="s">
        <v>483</v>
      </c>
      <c r="G122" s="273"/>
      <c r="H122" s="276">
        <v>259.51600000000002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2" t="s">
        <v>248</v>
      </c>
      <c r="AU122" s="282" t="s">
        <v>90</v>
      </c>
      <c r="AV122" s="15" t="s">
        <v>160</v>
      </c>
      <c r="AW122" s="15" t="s">
        <v>40</v>
      </c>
      <c r="AX122" s="15" t="s">
        <v>80</v>
      </c>
      <c r="AY122" s="282" t="s">
        <v>155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894</v>
      </c>
      <c r="G123" s="239"/>
      <c r="H123" s="242">
        <v>77.855000000000004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88</v>
      </c>
      <c r="AY123" s="248" t="s">
        <v>155</v>
      </c>
    </row>
    <row r="124" s="2" customFormat="1" ht="24.15" customHeight="1">
      <c r="A124" s="41"/>
      <c r="B124" s="42"/>
      <c r="C124" s="188" t="s">
        <v>180</v>
      </c>
      <c r="D124" s="188" t="s">
        <v>150</v>
      </c>
      <c r="E124" s="189" t="s">
        <v>895</v>
      </c>
      <c r="F124" s="190" t="s">
        <v>896</v>
      </c>
      <c r="G124" s="191" t="s">
        <v>663</v>
      </c>
      <c r="H124" s="192">
        <v>51.902999999999999</v>
      </c>
      <c r="I124" s="193"/>
      <c r="J124" s="194">
        <f>ROUND(I124*H124,2)</f>
        <v>0</v>
      </c>
      <c r="K124" s="190" t="s">
        <v>252</v>
      </c>
      <c r="L124" s="47"/>
      <c r="M124" s="195" t="s">
        <v>35</v>
      </c>
      <c r="N124" s="196" t="s">
        <v>51</v>
      </c>
      <c r="O124" s="87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99" t="s">
        <v>164</v>
      </c>
      <c r="AT124" s="199" t="s">
        <v>150</v>
      </c>
      <c r="AU124" s="199" t="s">
        <v>90</v>
      </c>
      <c r="AY124" s="19" t="s">
        <v>155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88</v>
      </c>
      <c r="BK124" s="200">
        <f>ROUND(I124*H124,2)</f>
        <v>0</v>
      </c>
      <c r="BL124" s="19" t="s">
        <v>164</v>
      </c>
      <c r="BM124" s="199" t="s">
        <v>897</v>
      </c>
    </row>
    <row r="125" s="2" customFormat="1">
      <c r="A125" s="41"/>
      <c r="B125" s="42"/>
      <c r="C125" s="43"/>
      <c r="D125" s="249" t="s">
        <v>254</v>
      </c>
      <c r="E125" s="43"/>
      <c r="F125" s="250" t="s">
        <v>898</v>
      </c>
      <c r="G125" s="43"/>
      <c r="H125" s="43"/>
      <c r="I125" s="203"/>
      <c r="J125" s="43"/>
      <c r="K125" s="43"/>
      <c r="L125" s="47"/>
      <c r="M125" s="204"/>
      <c r="N125" s="20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254</v>
      </c>
      <c r="AU125" s="19" t="s">
        <v>90</v>
      </c>
    </row>
    <row r="126" s="13" customFormat="1">
      <c r="A126" s="13"/>
      <c r="B126" s="238"/>
      <c r="C126" s="239"/>
      <c r="D126" s="201" t="s">
        <v>248</v>
      </c>
      <c r="E126" s="240" t="s">
        <v>35</v>
      </c>
      <c r="F126" s="241" t="s">
        <v>888</v>
      </c>
      <c r="G126" s="239"/>
      <c r="H126" s="242">
        <v>21.937999999999999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248</v>
      </c>
      <c r="AU126" s="248" t="s">
        <v>90</v>
      </c>
      <c r="AV126" s="13" t="s">
        <v>90</v>
      </c>
      <c r="AW126" s="13" t="s">
        <v>40</v>
      </c>
      <c r="AX126" s="13" t="s">
        <v>80</v>
      </c>
      <c r="AY126" s="248" t="s">
        <v>155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889</v>
      </c>
      <c r="G127" s="239"/>
      <c r="H127" s="242">
        <v>31.122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80</v>
      </c>
      <c r="AY127" s="248" t="s">
        <v>155</v>
      </c>
    </row>
    <row r="128" s="13" customFormat="1">
      <c r="A128" s="13"/>
      <c r="B128" s="238"/>
      <c r="C128" s="239"/>
      <c r="D128" s="201" t="s">
        <v>248</v>
      </c>
      <c r="E128" s="240" t="s">
        <v>35</v>
      </c>
      <c r="F128" s="241" t="s">
        <v>890</v>
      </c>
      <c r="G128" s="239"/>
      <c r="H128" s="242">
        <v>68.168000000000006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248</v>
      </c>
      <c r="AU128" s="248" t="s">
        <v>90</v>
      </c>
      <c r="AV128" s="13" t="s">
        <v>90</v>
      </c>
      <c r="AW128" s="13" t="s">
        <v>40</v>
      </c>
      <c r="AX128" s="13" t="s">
        <v>80</v>
      </c>
      <c r="AY128" s="248" t="s">
        <v>155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891</v>
      </c>
      <c r="G129" s="239"/>
      <c r="H129" s="242">
        <v>19.007999999999999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80</v>
      </c>
      <c r="AY129" s="248" t="s">
        <v>155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892</v>
      </c>
      <c r="G130" s="239"/>
      <c r="H130" s="242">
        <v>18.48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893</v>
      </c>
      <c r="G131" s="239"/>
      <c r="H131" s="242">
        <v>100.8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80</v>
      </c>
      <c r="AY131" s="248" t="s">
        <v>155</v>
      </c>
    </row>
    <row r="132" s="15" customFormat="1">
      <c r="A132" s="15"/>
      <c r="B132" s="272"/>
      <c r="C132" s="273"/>
      <c r="D132" s="201" t="s">
        <v>248</v>
      </c>
      <c r="E132" s="274" t="s">
        <v>35</v>
      </c>
      <c r="F132" s="275" t="s">
        <v>483</v>
      </c>
      <c r="G132" s="273"/>
      <c r="H132" s="276">
        <v>259.51600000000002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248</v>
      </c>
      <c r="AU132" s="282" t="s">
        <v>90</v>
      </c>
      <c r="AV132" s="15" t="s">
        <v>160</v>
      </c>
      <c r="AW132" s="15" t="s">
        <v>40</v>
      </c>
      <c r="AX132" s="15" t="s">
        <v>80</v>
      </c>
      <c r="AY132" s="282" t="s">
        <v>155</v>
      </c>
    </row>
    <row r="133" s="13" customFormat="1">
      <c r="A133" s="13"/>
      <c r="B133" s="238"/>
      <c r="C133" s="239"/>
      <c r="D133" s="201" t="s">
        <v>248</v>
      </c>
      <c r="E133" s="240" t="s">
        <v>35</v>
      </c>
      <c r="F133" s="241" t="s">
        <v>899</v>
      </c>
      <c r="G133" s="239"/>
      <c r="H133" s="242">
        <v>51.902999999999999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248</v>
      </c>
      <c r="AU133" s="248" t="s">
        <v>90</v>
      </c>
      <c r="AV133" s="13" t="s">
        <v>90</v>
      </c>
      <c r="AW133" s="13" t="s">
        <v>40</v>
      </c>
      <c r="AX133" s="13" t="s">
        <v>88</v>
      </c>
      <c r="AY133" s="248" t="s">
        <v>155</v>
      </c>
    </row>
    <row r="134" s="2" customFormat="1" ht="24.15" customHeight="1">
      <c r="A134" s="41"/>
      <c r="B134" s="42"/>
      <c r="C134" s="188" t="s">
        <v>184</v>
      </c>
      <c r="D134" s="188" t="s">
        <v>150</v>
      </c>
      <c r="E134" s="189" t="s">
        <v>900</v>
      </c>
      <c r="F134" s="190" t="s">
        <v>901</v>
      </c>
      <c r="G134" s="191" t="s">
        <v>663</v>
      </c>
      <c r="H134" s="192">
        <v>77.855000000000004</v>
      </c>
      <c r="I134" s="193"/>
      <c r="J134" s="194">
        <f>ROUND(I134*H134,2)</f>
        <v>0</v>
      </c>
      <c r="K134" s="190" t="s">
        <v>252</v>
      </c>
      <c r="L134" s="47"/>
      <c r="M134" s="195" t="s">
        <v>35</v>
      </c>
      <c r="N134" s="196" t="s">
        <v>51</v>
      </c>
      <c r="O134" s="87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99" t="s">
        <v>164</v>
      </c>
      <c r="AT134" s="199" t="s">
        <v>150</v>
      </c>
      <c r="AU134" s="199" t="s">
        <v>90</v>
      </c>
      <c r="AY134" s="19" t="s">
        <v>155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88</v>
      </c>
      <c r="BK134" s="200">
        <f>ROUND(I134*H134,2)</f>
        <v>0</v>
      </c>
      <c r="BL134" s="19" t="s">
        <v>164</v>
      </c>
      <c r="BM134" s="199" t="s">
        <v>902</v>
      </c>
    </row>
    <row r="135" s="2" customFormat="1">
      <c r="A135" s="41"/>
      <c r="B135" s="42"/>
      <c r="C135" s="43"/>
      <c r="D135" s="249" t="s">
        <v>254</v>
      </c>
      <c r="E135" s="43"/>
      <c r="F135" s="250" t="s">
        <v>903</v>
      </c>
      <c r="G135" s="43"/>
      <c r="H135" s="43"/>
      <c r="I135" s="203"/>
      <c r="J135" s="43"/>
      <c r="K135" s="43"/>
      <c r="L135" s="47"/>
      <c r="M135" s="204"/>
      <c r="N135" s="20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254</v>
      </c>
      <c r="AU135" s="19" t="s">
        <v>90</v>
      </c>
    </row>
    <row r="136" s="13" customFormat="1">
      <c r="A136" s="13"/>
      <c r="B136" s="238"/>
      <c r="C136" s="239"/>
      <c r="D136" s="201" t="s">
        <v>248</v>
      </c>
      <c r="E136" s="240" t="s">
        <v>35</v>
      </c>
      <c r="F136" s="241" t="s">
        <v>888</v>
      </c>
      <c r="G136" s="239"/>
      <c r="H136" s="242">
        <v>21.937999999999999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248</v>
      </c>
      <c r="AU136" s="248" t="s">
        <v>90</v>
      </c>
      <c r="AV136" s="13" t="s">
        <v>90</v>
      </c>
      <c r="AW136" s="13" t="s">
        <v>40</v>
      </c>
      <c r="AX136" s="13" t="s">
        <v>80</v>
      </c>
      <c r="AY136" s="248" t="s">
        <v>155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889</v>
      </c>
      <c r="G137" s="239"/>
      <c r="H137" s="242">
        <v>31.122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80</v>
      </c>
      <c r="AY137" s="248" t="s">
        <v>155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890</v>
      </c>
      <c r="G138" s="239"/>
      <c r="H138" s="242">
        <v>68.168000000000006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80</v>
      </c>
      <c r="AY138" s="248" t="s">
        <v>155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891</v>
      </c>
      <c r="G139" s="239"/>
      <c r="H139" s="242">
        <v>19.007999999999999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80</v>
      </c>
      <c r="AY139" s="248" t="s">
        <v>155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892</v>
      </c>
      <c r="G140" s="239"/>
      <c r="H140" s="242">
        <v>18.48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80</v>
      </c>
      <c r="AY140" s="248" t="s">
        <v>155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893</v>
      </c>
      <c r="G141" s="239"/>
      <c r="H141" s="242">
        <v>100.8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80</v>
      </c>
      <c r="AY141" s="248" t="s">
        <v>155</v>
      </c>
    </row>
    <row r="142" s="15" customFormat="1">
      <c r="A142" s="15"/>
      <c r="B142" s="272"/>
      <c r="C142" s="273"/>
      <c r="D142" s="201" t="s">
        <v>248</v>
      </c>
      <c r="E142" s="274" t="s">
        <v>35</v>
      </c>
      <c r="F142" s="275" t="s">
        <v>483</v>
      </c>
      <c r="G142" s="273"/>
      <c r="H142" s="276">
        <v>259.51600000000002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248</v>
      </c>
      <c r="AU142" s="282" t="s">
        <v>90</v>
      </c>
      <c r="AV142" s="15" t="s">
        <v>160</v>
      </c>
      <c r="AW142" s="15" t="s">
        <v>40</v>
      </c>
      <c r="AX142" s="15" t="s">
        <v>80</v>
      </c>
      <c r="AY142" s="282" t="s">
        <v>155</v>
      </c>
    </row>
    <row r="143" s="13" customFormat="1">
      <c r="A143" s="13"/>
      <c r="B143" s="238"/>
      <c r="C143" s="239"/>
      <c r="D143" s="201" t="s">
        <v>248</v>
      </c>
      <c r="E143" s="240" t="s">
        <v>35</v>
      </c>
      <c r="F143" s="241" t="s">
        <v>894</v>
      </c>
      <c r="G143" s="239"/>
      <c r="H143" s="242">
        <v>77.855000000000004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248</v>
      </c>
      <c r="AU143" s="248" t="s">
        <v>90</v>
      </c>
      <c r="AV143" s="13" t="s">
        <v>90</v>
      </c>
      <c r="AW143" s="13" t="s">
        <v>40</v>
      </c>
      <c r="AX143" s="13" t="s">
        <v>88</v>
      </c>
      <c r="AY143" s="248" t="s">
        <v>155</v>
      </c>
    </row>
    <row r="144" s="2" customFormat="1" ht="24.15" customHeight="1">
      <c r="A144" s="41"/>
      <c r="B144" s="42"/>
      <c r="C144" s="188" t="s">
        <v>188</v>
      </c>
      <c r="D144" s="188" t="s">
        <v>150</v>
      </c>
      <c r="E144" s="189" t="s">
        <v>904</v>
      </c>
      <c r="F144" s="190" t="s">
        <v>905</v>
      </c>
      <c r="G144" s="191" t="s">
        <v>663</v>
      </c>
      <c r="H144" s="192">
        <v>51.902999999999999</v>
      </c>
      <c r="I144" s="193"/>
      <c r="J144" s="194">
        <f>ROUND(I144*H144,2)</f>
        <v>0</v>
      </c>
      <c r="K144" s="190" t="s">
        <v>252</v>
      </c>
      <c r="L144" s="47"/>
      <c r="M144" s="195" t="s">
        <v>35</v>
      </c>
      <c r="N144" s="196" t="s">
        <v>51</v>
      </c>
      <c r="O144" s="8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99" t="s">
        <v>164</v>
      </c>
      <c r="AT144" s="199" t="s">
        <v>150</v>
      </c>
      <c r="AU144" s="199" t="s">
        <v>90</v>
      </c>
      <c r="AY144" s="19" t="s">
        <v>155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88</v>
      </c>
      <c r="BK144" s="200">
        <f>ROUND(I144*H144,2)</f>
        <v>0</v>
      </c>
      <c r="BL144" s="19" t="s">
        <v>164</v>
      </c>
      <c r="BM144" s="199" t="s">
        <v>906</v>
      </c>
    </row>
    <row r="145" s="2" customFormat="1">
      <c r="A145" s="41"/>
      <c r="B145" s="42"/>
      <c r="C145" s="43"/>
      <c r="D145" s="249" t="s">
        <v>254</v>
      </c>
      <c r="E145" s="43"/>
      <c r="F145" s="250" t="s">
        <v>907</v>
      </c>
      <c r="G145" s="43"/>
      <c r="H145" s="43"/>
      <c r="I145" s="203"/>
      <c r="J145" s="43"/>
      <c r="K145" s="43"/>
      <c r="L145" s="47"/>
      <c r="M145" s="204"/>
      <c r="N145" s="20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254</v>
      </c>
      <c r="AU145" s="19" t="s">
        <v>90</v>
      </c>
    </row>
    <row r="146" s="13" customFormat="1">
      <c r="A146" s="13"/>
      <c r="B146" s="238"/>
      <c r="C146" s="239"/>
      <c r="D146" s="201" t="s">
        <v>248</v>
      </c>
      <c r="E146" s="240" t="s">
        <v>35</v>
      </c>
      <c r="F146" s="241" t="s">
        <v>888</v>
      </c>
      <c r="G146" s="239"/>
      <c r="H146" s="242">
        <v>21.937999999999999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248</v>
      </c>
      <c r="AU146" s="248" t="s">
        <v>90</v>
      </c>
      <c r="AV146" s="13" t="s">
        <v>90</v>
      </c>
      <c r="AW146" s="13" t="s">
        <v>40</v>
      </c>
      <c r="AX146" s="13" t="s">
        <v>80</v>
      </c>
      <c r="AY146" s="248" t="s">
        <v>155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889</v>
      </c>
      <c r="G147" s="239"/>
      <c r="H147" s="242">
        <v>31.122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80</v>
      </c>
      <c r="AY147" s="248" t="s">
        <v>155</v>
      </c>
    </row>
    <row r="148" s="13" customFormat="1">
      <c r="A148" s="13"/>
      <c r="B148" s="238"/>
      <c r="C148" s="239"/>
      <c r="D148" s="201" t="s">
        <v>248</v>
      </c>
      <c r="E148" s="240" t="s">
        <v>35</v>
      </c>
      <c r="F148" s="241" t="s">
        <v>890</v>
      </c>
      <c r="G148" s="239"/>
      <c r="H148" s="242">
        <v>68.168000000000006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248</v>
      </c>
      <c r="AU148" s="248" t="s">
        <v>90</v>
      </c>
      <c r="AV148" s="13" t="s">
        <v>90</v>
      </c>
      <c r="AW148" s="13" t="s">
        <v>40</v>
      </c>
      <c r="AX148" s="13" t="s">
        <v>80</v>
      </c>
      <c r="AY148" s="248" t="s">
        <v>155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891</v>
      </c>
      <c r="G149" s="239"/>
      <c r="H149" s="242">
        <v>19.007999999999999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80</v>
      </c>
      <c r="AY149" s="248" t="s">
        <v>155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892</v>
      </c>
      <c r="G150" s="239"/>
      <c r="H150" s="242">
        <v>18.48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80</v>
      </c>
      <c r="AY150" s="248" t="s">
        <v>155</v>
      </c>
    </row>
    <row r="151" s="13" customFormat="1">
      <c r="A151" s="13"/>
      <c r="B151" s="238"/>
      <c r="C151" s="239"/>
      <c r="D151" s="201" t="s">
        <v>248</v>
      </c>
      <c r="E151" s="240" t="s">
        <v>35</v>
      </c>
      <c r="F151" s="241" t="s">
        <v>893</v>
      </c>
      <c r="G151" s="239"/>
      <c r="H151" s="242">
        <v>100.8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248</v>
      </c>
      <c r="AU151" s="248" t="s">
        <v>90</v>
      </c>
      <c r="AV151" s="13" t="s">
        <v>90</v>
      </c>
      <c r="AW151" s="13" t="s">
        <v>40</v>
      </c>
      <c r="AX151" s="13" t="s">
        <v>80</v>
      </c>
      <c r="AY151" s="248" t="s">
        <v>155</v>
      </c>
    </row>
    <row r="152" s="15" customFormat="1">
      <c r="A152" s="15"/>
      <c r="B152" s="272"/>
      <c r="C152" s="273"/>
      <c r="D152" s="201" t="s">
        <v>248</v>
      </c>
      <c r="E152" s="274" t="s">
        <v>35</v>
      </c>
      <c r="F152" s="275" t="s">
        <v>483</v>
      </c>
      <c r="G152" s="273"/>
      <c r="H152" s="276">
        <v>259.51600000000002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248</v>
      </c>
      <c r="AU152" s="282" t="s">
        <v>90</v>
      </c>
      <c r="AV152" s="15" t="s">
        <v>160</v>
      </c>
      <c r="AW152" s="15" t="s">
        <v>40</v>
      </c>
      <c r="AX152" s="15" t="s">
        <v>80</v>
      </c>
      <c r="AY152" s="282" t="s">
        <v>155</v>
      </c>
    </row>
    <row r="153" s="13" customFormat="1">
      <c r="A153" s="13"/>
      <c r="B153" s="238"/>
      <c r="C153" s="239"/>
      <c r="D153" s="201" t="s">
        <v>248</v>
      </c>
      <c r="E153" s="240" t="s">
        <v>35</v>
      </c>
      <c r="F153" s="241" t="s">
        <v>899</v>
      </c>
      <c r="G153" s="239"/>
      <c r="H153" s="242">
        <v>51.902999999999999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248</v>
      </c>
      <c r="AU153" s="248" t="s">
        <v>90</v>
      </c>
      <c r="AV153" s="13" t="s">
        <v>90</v>
      </c>
      <c r="AW153" s="13" t="s">
        <v>40</v>
      </c>
      <c r="AX153" s="13" t="s">
        <v>88</v>
      </c>
      <c r="AY153" s="248" t="s">
        <v>155</v>
      </c>
    </row>
    <row r="154" s="2" customFormat="1" ht="24.15" customHeight="1">
      <c r="A154" s="41"/>
      <c r="B154" s="42"/>
      <c r="C154" s="188" t="s">
        <v>194</v>
      </c>
      <c r="D154" s="188" t="s">
        <v>150</v>
      </c>
      <c r="E154" s="189" t="s">
        <v>684</v>
      </c>
      <c r="F154" s="190" t="s">
        <v>685</v>
      </c>
      <c r="G154" s="191" t="s">
        <v>309</v>
      </c>
      <c r="H154" s="192">
        <v>163.612</v>
      </c>
      <c r="I154" s="193"/>
      <c r="J154" s="194">
        <f>ROUND(I154*H154,2)</f>
        <v>0</v>
      </c>
      <c r="K154" s="190" t="s">
        <v>252</v>
      </c>
      <c r="L154" s="47"/>
      <c r="M154" s="195" t="s">
        <v>35</v>
      </c>
      <c r="N154" s="196" t="s">
        <v>51</v>
      </c>
      <c r="O154" s="87"/>
      <c r="P154" s="197">
        <f>O154*H154</f>
        <v>0</v>
      </c>
      <c r="Q154" s="197">
        <v>0.00059000000000000003</v>
      </c>
      <c r="R154" s="197">
        <f>Q154*H154</f>
        <v>0.096531080000000005</v>
      </c>
      <c r="S154" s="197">
        <v>0</v>
      </c>
      <c r="T154" s="19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199" t="s">
        <v>164</v>
      </c>
      <c r="AT154" s="199" t="s">
        <v>150</v>
      </c>
      <c r="AU154" s="199" t="s">
        <v>90</v>
      </c>
      <c r="AY154" s="19" t="s">
        <v>155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9" t="s">
        <v>88</v>
      </c>
      <c r="BK154" s="200">
        <f>ROUND(I154*H154,2)</f>
        <v>0</v>
      </c>
      <c r="BL154" s="19" t="s">
        <v>164</v>
      </c>
      <c r="BM154" s="199" t="s">
        <v>908</v>
      </c>
    </row>
    <row r="155" s="2" customFormat="1">
      <c r="A155" s="41"/>
      <c r="B155" s="42"/>
      <c r="C155" s="43"/>
      <c r="D155" s="249" t="s">
        <v>254</v>
      </c>
      <c r="E155" s="43"/>
      <c r="F155" s="250" t="s">
        <v>687</v>
      </c>
      <c r="G155" s="43"/>
      <c r="H155" s="43"/>
      <c r="I155" s="203"/>
      <c r="J155" s="43"/>
      <c r="K155" s="43"/>
      <c r="L155" s="47"/>
      <c r="M155" s="204"/>
      <c r="N155" s="20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254</v>
      </c>
      <c r="AU155" s="19" t="s">
        <v>90</v>
      </c>
    </row>
    <row r="156" s="13" customFormat="1">
      <c r="A156" s="13"/>
      <c r="B156" s="238"/>
      <c r="C156" s="239"/>
      <c r="D156" s="201" t="s">
        <v>248</v>
      </c>
      <c r="E156" s="240" t="s">
        <v>35</v>
      </c>
      <c r="F156" s="241" t="s">
        <v>909</v>
      </c>
      <c r="G156" s="239"/>
      <c r="H156" s="242">
        <v>17.550000000000001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248</v>
      </c>
      <c r="AU156" s="248" t="s">
        <v>90</v>
      </c>
      <c r="AV156" s="13" t="s">
        <v>90</v>
      </c>
      <c r="AW156" s="13" t="s">
        <v>40</v>
      </c>
      <c r="AX156" s="13" t="s">
        <v>80</v>
      </c>
      <c r="AY156" s="248" t="s">
        <v>155</v>
      </c>
    </row>
    <row r="157" s="13" customFormat="1">
      <c r="A157" s="13"/>
      <c r="B157" s="238"/>
      <c r="C157" s="239"/>
      <c r="D157" s="201" t="s">
        <v>248</v>
      </c>
      <c r="E157" s="240" t="s">
        <v>35</v>
      </c>
      <c r="F157" s="241" t="s">
        <v>910</v>
      </c>
      <c r="G157" s="239"/>
      <c r="H157" s="242">
        <v>47.880000000000003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248</v>
      </c>
      <c r="AU157" s="248" t="s">
        <v>90</v>
      </c>
      <c r="AV157" s="13" t="s">
        <v>90</v>
      </c>
      <c r="AW157" s="13" t="s">
        <v>40</v>
      </c>
      <c r="AX157" s="13" t="s">
        <v>80</v>
      </c>
      <c r="AY157" s="248" t="s">
        <v>155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911</v>
      </c>
      <c r="G158" s="239"/>
      <c r="H158" s="242">
        <v>54.533999999999999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80</v>
      </c>
      <c r="AY158" s="248" t="s">
        <v>155</v>
      </c>
    </row>
    <row r="159" s="13" customFormat="1">
      <c r="A159" s="13"/>
      <c r="B159" s="238"/>
      <c r="C159" s="239"/>
      <c r="D159" s="201" t="s">
        <v>248</v>
      </c>
      <c r="E159" s="240" t="s">
        <v>35</v>
      </c>
      <c r="F159" s="241" t="s">
        <v>912</v>
      </c>
      <c r="G159" s="239"/>
      <c r="H159" s="242">
        <v>19.007999999999999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248</v>
      </c>
      <c r="AU159" s="248" t="s">
        <v>90</v>
      </c>
      <c r="AV159" s="13" t="s">
        <v>90</v>
      </c>
      <c r="AW159" s="13" t="s">
        <v>40</v>
      </c>
      <c r="AX159" s="13" t="s">
        <v>80</v>
      </c>
      <c r="AY159" s="248" t="s">
        <v>155</v>
      </c>
    </row>
    <row r="160" s="13" customFormat="1">
      <c r="A160" s="13"/>
      <c r="B160" s="238"/>
      <c r="C160" s="239"/>
      <c r="D160" s="201" t="s">
        <v>248</v>
      </c>
      <c r="E160" s="240" t="s">
        <v>35</v>
      </c>
      <c r="F160" s="241" t="s">
        <v>913</v>
      </c>
      <c r="G160" s="239"/>
      <c r="H160" s="242">
        <v>24.640000000000001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248</v>
      </c>
      <c r="AU160" s="248" t="s">
        <v>90</v>
      </c>
      <c r="AV160" s="13" t="s">
        <v>90</v>
      </c>
      <c r="AW160" s="13" t="s">
        <v>40</v>
      </c>
      <c r="AX160" s="13" t="s">
        <v>80</v>
      </c>
      <c r="AY160" s="248" t="s">
        <v>155</v>
      </c>
    </row>
    <row r="161" s="14" customFormat="1">
      <c r="A161" s="14"/>
      <c r="B161" s="251"/>
      <c r="C161" s="252"/>
      <c r="D161" s="201" t="s">
        <v>248</v>
      </c>
      <c r="E161" s="253" t="s">
        <v>35</v>
      </c>
      <c r="F161" s="254" t="s">
        <v>268</v>
      </c>
      <c r="G161" s="252"/>
      <c r="H161" s="255">
        <v>163.612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248</v>
      </c>
      <c r="AU161" s="261" t="s">
        <v>90</v>
      </c>
      <c r="AV161" s="14" t="s">
        <v>164</v>
      </c>
      <c r="AW161" s="14" t="s">
        <v>40</v>
      </c>
      <c r="AX161" s="14" t="s">
        <v>88</v>
      </c>
      <c r="AY161" s="261" t="s">
        <v>155</v>
      </c>
    </row>
    <row r="162" s="2" customFormat="1" ht="24.15" customHeight="1">
      <c r="A162" s="41"/>
      <c r="B162" s="42"/>
      <c r="C162" s="188" t="s">
        <v>198</v>
      </c>
      <c r="D162" s="188" t="s">
        <v>150</v>
      </c>
      <c r="E162" s="189" t="s">
        <v>694</v>
      </c>
      <c r="F162" s="190" t="s">
        <v>695</v>
      </c>
      <c r="G162" s="191" t="s">
        <v>309</v>
      </c>
      <c r="H162" s="192">
        <v>163.612</v>
      </c>
      <c r="I162" s="193"/>
      <c r="J162" s="194">
        <f>ROUND(I162*H162,2)</f>
        <v>0</v>
      </c>
      <c r="K162" s="190" t="s">
        <v>252</v>
      </c>
      <c r="L162" s="47"/>
      <c r="M162" s="195" t="s">
        <v>35</v>
      </c>
      <c r="N162" s="196" t="s">
        <v>51</v>
      </c>
      <c r="O162" s="8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99" t="s">
        <v>164</v>
      </c>
      <c r="AT162" s="199" t="s">
        <v>150</v>
      </c>
      <c r="AU162" s="199" t="s">
        <v>90</v>
      </c>
      <c r="AY162" s="19" t="s">
        <v>155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88</v>
      </c>
      <c r="BK162" s="200">
        <f>ROUND(I162*H162,2)</f>
        <v>0</v>
      </c>
      <c r="BL162" s="19" t="s">
        <v>164</v>
      </c>
      <c r="BM162" s="199" t="s">
        <v>914</v>
      </c>
    </row>
    <row r="163" s="2" customFormat="1">
      <c r="A163" s="41"/>
      <c r="B163" s="42"/>
      <c r="C163" s="43"/>
      <c r="D163" s="249" t="s">
        <v>254</v>
      </c>
      <c r="E163" s="43"/>
      <c r="F163" s="250" t="s">
        <v>697</v>
      </c>
      <c r="G163" s="43"/>
      <c r="H163" s="43"/>
      <c r="I163" s="203"/>
      <c r="J163" s="43"/>
      <c r="K163" s="43"/>
      <c r="L163" s="47"/>
      <c r="M163" s="204"/>
      <c r="N163" s="20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254</v>
      </c>
      <c r="AU163" s="19" t="s">
        <v>90</v>
      </c>
    </row>
    <row r="164" s="13" customFormat="1">
      <c r="A164" s="13"/>
      <c r="B164" s="238"/>
      <c r="C164" s="239"/>
      <c r="D164" s="201" t="s">
        <v>248</v>
      </c>
      <c r="E164" s="240" t="s">
        <v>35</v>
      </c>
      <c r="F164" s="241" t="s">
        <v>909</v>
      </c>
      <c r="G164" s="239"/>
      <c r="H164" s="242">
        <v>17.550000000000001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248</v>
      </c>
      <c r="AU164" s="248" t="s">
        <v>90</v>
      </c>
      <c r="AV164" s="13" t="s">
        <v>90</v>
      </c>
      <c r="AW164" s="13" t="s">
        <v>40</v>
      </c>
      <c r="AX164" s="13" t="s">
        <v>80</v>
      </c>
      <c r="AY164" s="248" t="s">
        <v>155</v>
      </c>
    </row>
    <row r="165" s="13" customFormat="1">
      <c r="A165" s="13"/>
      <c r="B165" s="238"/>
      <c r="C165" s="239"/>
      <c r="D165" s="201" t="s">
        <v>248</v>
      </c>
      <c r="E165" s="240" t="s">
        <v>35</v>
      </c>
      <c r="F165" s="241" t="s">
        <v>910</v>
      </c>
      <c r="G165" s="239"/>
      <c r="H165" s="242">
        <v>47.880000000000003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248</v>
      </c>
      <c r="AU165" s="248" t="s">
        <v>90</v>
      </c>
      <c r="AV165" s="13" t="s">
        <v>90</v>
      </c>
      <c r="AW165" s="13" t="s">
        <v>40</v>
      </c>
      <c r="AX165" s="13" t="s">
        <v>80</v>
      </c>
      <c r="AY165" s="248" t="s">
        <v>155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911</v>
      </c>
      <c r="G166" s="239"/>
      <c r="H166" s="242">
        <v>54.533999999999999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80</v>
      </c>
      <c r="AY166" s="248" t="s">
        <v>155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912</v>
      </c>
      <c r="G167" s="239"/>
      <c r="H167" s="242">
        <v>19.007999999999999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80</v>
      </c>
      <c r="AY167" s="248" t="s">
        <v>155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913</v>
      </c>
      <c r="G168" s="239"/>
      <c r="H168" s="242">
        <v>24.640000000000001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80</v>
      </c>
      <c r="AY168" s="248" t="s">
        <v>155</v>
      </c>
    </row>
    <row r="169" s="14" customFormat="1">
      <c r="A169" s="14"/>
      <c r="B169" s="251"/>
      <c r="C169" s="252"/>
      <c r="D169" s="201" t="s">
        <v>248</v>
      </c>
      <c r="E169" s="253" t="s">
        <v>35</v>
      </c>
      <c r="F169" s="254" t="s">
        <v>268</v>
      </c>
      <c r="G169" s="252"/>
      <c r="H169" s="255">
        <v>163.612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248</v>
      </c>
      <c r="AU169" s="261" t="s">
        <v>90</v>
      </c>
      <c r="AV169" s="14" t="s">
        <v>164</v>
      </c>
      <c r="AW169" s="14" t="s">
        <v>40</v>
      </c>
      <c r="AX169" s="14" t="s">
        <v>88</v>
      </c>
      <c r="AY169" s="261" t="s">
        <v>155</v>
      </c>
    </row>
    <row r="170" s="12" customFormat="1" ht="22.8" customHeight="1">
      <c r="A170" s="12"/>
      <c r="B170" s="222"/>
      <c r="C170" s="223"/>
      <c r="D170" s="224" t="s">
        <v>79</v>
      </c>
      <c r="E170" s="236" t="s">
        <v>698</v>
      </c>
      <c r="F170" s="236" t="s">
        <v>699</v>
      </c>
      <c r="G170" s="223"/>
      <c r="H170" s="223"/>
      <c r="I170" s="226"/>
      <c r="J170" s="237">
        <f>BK170</f>
        <v>0</v>
      </c>
      <c r="K170" s="223"/>
      <c r="L170" s="228"/>
      <c r="M170" s="229"/>
      <c r="N170" s="230"/>
      <c r="O170" s="230"/>
      <c r="P170" s="231">
        <f>SUM(P171:P195)</f>
        <v>0</v>
      </c>
      <c r="Q170" s="230"/>
      <c r="R170" s="231">
        <f>SUM(R171:R195)</f>
        <v>0</v>
      </c>
      <c r="S170" s="230"/>
      <c r="T170" s="232">
        <f>SUM(T171:T195)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3" t="s">
        <v>88</v>
      </c>
      <c r="AT170" s="234" t="s">
        <v>79</v>
      </c>
      <c r="AU170" s="234" t="s">
        <v>88</v>
      </c>
      <c r="AY170" s="233" t="s">
        <v>155</v>
      </c>
      <c r="BK170" s="235">
        <f>SUM(BK171:BK195)</f>
        <v>0</v>
      </c>
    </row>
    <row r="171" s="2" customFormat="1" ht="37.8" customHeight="1">
      <c r="A171" s="41"/>
      <c r="B171" s="42"/>
      <c r="C171" s="188" t="s">
        <v>202</v>
      </c>
      <c r="D171" s="188" t="s">
        <v>150</v>
      </c>
      <c r="E171" s="189" t="s">
        <v>700</v>
      </c>
      <c r="F171" s="190" t="s">
        <v>701</v>
      </c>
      <c r="G171" s="191" t="s">
        <v>663</v>
      </c>
      <c r="H171" s="192">
        <v>115.089</v>
      </c>
      <c r="I171" s="193"/>
      <c r="J171" s="194">
        <f>ROUND(I171*H171,2)</f>
        <v>0</v>
      </c>
      <c r="K171" s="190" t="s">
        <v>252</v>
      </c>
      <c r="L171" s="47"/>
      <c r="M171" s="195" t="s">
        <v>35</v>
      </c>
      <c r="N171" s="196" t="s">
        <v>51</v>
      </c>
      <c r="O171" s="8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199" t="s">
        <v>164</v>
      </c>
      <c r="AT171" s="199" t="s">
        <v>150</v>
      </c>
      <c r="AU171" s="199" t="s">
        <v>90</v>
      </c>
      <c r="AY171" s="19" t="s">
        <v>155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88</v>
      </c>
      <c r="BK171" s="200">
        <f>ROUND(I171*H171,2)</f>
        <v>0</v>
      </c>
      <c r="BL171" s="19" t="s">
        <v>164</v>
      </c>
      <c r="BM171" s="199" t="s">
        <v>915</v>
      </c>
    </row>
    <row r="172" s="2" customFormat="1">
      <c r="A172" s="41"/>
      <c r="B172" s="42"/>
      <c r="C172" s="43"/>
      <c r="D172" s="249" t="s">
        <v>254</v>
      </c>
      <c r="E172" s="43"/>
      <c r="F172" s="250" t="s">
        <v>703</v>
      </c>
      <c r="G172" s="43"/>
      <c r="H172" s="43"/>
      <c r="I172" s="203"/>
      <c r="J172" s="43"/>
      <c r="K172" s="43"/>
      <c r="L172" s="47"/>
      <c r="M172" s="204"/>
      <c r="N172" s="20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254</v>
      </c>
      <c r="AU172" s="19" t="s">
        <v>90</v>
      </c>
    </row>
    <row r="173" s="13" customFormat="1">
      <c r="A173" s="13"/>
      <c r="B173" s="238"/>
      <c r="C173" s="239"/>
      <c r="D173" s="201" t="s">
        <v>248</v>
      </c>
      <c r="E173" s="240" t="s">
        <v>35</v>
      </c>
      <c r="F173" s="241" t="s">
        <v>916</v>
      </c>
      <c r="G173" s="239"/>
      <c r="H173" s="242">
        <v>129.75800000000001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248</v>
      </c>
      <c r="AU173" s="248" t="s">
        <v>90</v>
      </c>
      <c r="AV173" s="13" t="s">
        <v>90</v>
      </c>
      <c r="AW173" s="13" t="s">
        <v>40</v>
      </c>
      <c r="AX173" s="13" t="s">
        <v>80</v>
      </c>
      <c r="AY173" s="248" t="s">
        <v>155</v>
      </c>
    </row>
    <row r="174" s="13" customFormat="1">
      <c r="A174" s="13"/>
      <c r="B174" s="238"/>
      <c r="C174" s="239"/>
      <c r="D174" s="201" t="s">
        <v>248</v>
      </c>
      <c r="E174" s="240" t="s">
        <v>35</v>
      </c>
      <c r="F174" s="241" t="s">
        <v>917</v>
      </c>
      <c r="G174" s="239"/>
      <c r="H174" s="242">
        <v>-14.669000000000001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248</v>
      </c>
      <c r="AU174" s="248" t="s">
        <v>90</v>
      </c>
      <c r="AV174" s="13" t="s">
        <v>90</v>
      </c>
      <c r="AW174" s="13" t="s">
        <v>40</v>
      </c>
      <c r="AX174" s="13" t="s">
        <v>80</v>
      </c>
      <c r="AY174" s="248" t="s">
        <v>155</v>
      </c>
    </row>
    <row r="175" s="15" customFormat="1">
      <c r="A175" s="15"/>
      <c r="B175" s="272"/>
      <c r="C175" s="273"/>
      <c r="D175" s="201" t="s">
        <v>248</v>
      </c>
      <c r="E175" s="274" t="s">
        <v>35</v>
      </c>
      <c r="F175" s="275" t="s">
        <v>483</v>
      </c>
      <c r="G175" s="273"/>
      <c r="H175" s="276">
        <v>115.089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248</v>
      </c>
      <c r="AU175" s="282" t="s">
        <v>90</v>
      </c>
      <c r="AV175" s="15" t="s">
        <v>160</v>
      </c>
      <c r="AW175" s="15" t="s">
        <v>40</v>
      </c>
      <c r="AX175" s="15" t="s">
        <v>80</v>
      </c>
      <c r="AY175" s="282" t="s">
        <v>155</v>
      </c>
    </row>
    <row r="176" s="13" customFormat="1">
      <c r="A176" s="13"/>
      <c r="B176" s="238"/>
      <c r="C176" s="239"/>
      <c r="D176" s="201" t="s">
        <v>248</v>
      </c>
      <c r="E176" s="240" t="s">
        <v>35</v>
      </c>
      <c r="F176" s="241" t="s">
        <v>918</v>
      </c>
      <c r="G176" s="239"/>
      <c r="H176" s="242">
        <v>115.089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248</v>
      </c>
      <c r="AU176" s="248" t="s">
        <v>90</v>
      </c>
      <c r="AV176" s="13" t="s">
        <v>90</v>
      </c>
      <c r="AW176" s="13" t="s">
        <v>40</v>
      </c>
      <c r="AX176" s="13" t="s">
        <v>88</v>
      </c>
      <c r="AY176" s="248" t="s">
        <v>155</v>
      </c>
    </row>
    <row r="177" s="2" customFormat="1" ht="37.8" customHeight="1">
      <c r="A177" s="41"/>
      <c r="B177" s="42"/>
      <c r="C177" s="188" t="s">
        <v>206</v>
      </c>
      <c r="D177" s="188" t="s">
        <v>150</v>
      </c>
      <c r="E177" s="189" t="s">
        <v>919</v>
      </c>
      <c r="F177" s="190" t="s">
        <v>920</v>
      </c>
      <c r="G177" s="191" t="s">
        <v>663</v>
      </c>
      <c r="H177" s="192">
        <v>129.75800000000001</v>
      </c>
      <c r="I177" s="193"/>
      <c r="J177" s="194">
        <f>ROUND(I177*H177,2)</f>
        <v>0</v>
      </c>
      <c r="K177" s="190" t="s">
        <v>252</v>
      </c>
      <c r="L177" s="47"/>
      <c r="M177" s="195" t="s">
        <v>35</v>
      </c>
      <c r="N177" s="196" t="s">
        <v>51</v>
      </c>
      <c r="O177" s="8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199" t="s">
        <v>164</v>
      </c>
      <c r="AT177" s="199" t="s">
        <v>150</v>
      </c>
      <c r="AU177" s="199" t="s">
        <v>90</v>
      </c>
      <c r="AY177" s="19" t="s">
        <v>155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88</v>
      </c>
      <c r="BK177" s="200">
        <f>ROUND(I177*H177,2)</f>
        <v>0</v>
      </c>
      <c r="BL177" s="19" t="s">
        <v>164</v>
      </c>
      <c r="BM177" s="199" t="s">
        <v>921</v>
      </c>
    </row>
    <row r="178" s="2" customFormat="1">
      <c r="A178" s="41"/>
      <c r="B178" s="42"/>
      <c r="C178" s="43"/>
      <c r="D178" s="249" t="s">
        <v>254</v>
      </c>
      <c r="E178" s="43"/>
      <c r="F178" s="250" t="s">
        <v>922</v>
      </c>
      <c r="G178" s="43"/>
      <c r="H178" s="43"/>
      <c r="I178" s="203"/>
      <c r="J178" s="43"/>
      <c r="K178" s="43"/>
      <c r="L178" s="47"/>
      <c r="M178" s="204"/>
      <c r="N178" s="20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254</v>
      </c>
      <c r="AU178" s="19" t="s">
        <v>90</v>
      </c>
    </row>
    <row r="179" s="13" customFormat="1">
      <c r="A179" s="13"/>
      <c r="B179" s="238"/>
      <c r="C179" s="239"/>
      <c r="D179" s="201" t="s">
        <v>248</v>
      </c>
      <c r="E179" s="240" t="s">
        <v>35</v>
      </c>
      <c r="F179" s="241" t="s">
        <v>916</v>
      </c>
      <c r="G179" s="239"/>
      <c r="H179" s="242">
        <v>129.75800000000001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248</v>
      </c>
      <c r="AU179" s="248" t="s">
        <v>90</v>
      </c>
      <c r="AV179" s="13" t="s">
        <v>90</v>
      </c>
      <c r="AW179" s="13" t="s">
        <v>40</v>
      </c>
      <c r="AX179" s="13" t="s">
        <v>88</v>
      </c>
      <c r="AY179" s="248" t="s">
        <v>155</v>
      </c>
    </row>
    <row r="180" s="2" customFormat="1" ht="24.15" customHeight="1">
      <c r="A180" s="41"/>
      <c r="B180" s="42"/>
      <c r="C180" s="188" t="s">
        <v>8</v>
      </c>
      <c r="D180" s="188" t="s">
        <v>150</v>
      </c>
      <c r="E180" s="189" t="s">
        <v>923</v>
      </c>
      <c r="F180" s="190" t="s">
        <v>924</v>
      </c>
      <c r="G180" s="191" t="s">
        <v>663</v>
      </c>
      <c r="H180" s="192">
        <v>14.669000000000001</v>
      </c>
      <c r="I180" s="193"/>
      <c r="J180" s="194">
        <f>ROUND(I180*H180,2)</f>
        <v>0</v>
      </c>
      <c r="K180" s="190" t="s">
        <v>252</v>
      </c>
      <c r="L180" s="47"/>
      <c r="M180" s="195" t="s">
        <v>35</v>
      </c>
      <c r="N180" s="196" t="s">
        <v>51</v>
      </c>
      <c r="O180" s="8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164</v>
      </c>
      <c r="AT180" s="199" t="s">
        <v>150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925</v>
      </c>
    </row>
    <row r="181" s="2" customFormat="1">
      <c r="A181" s="41"/>
      <c r="B181" s="42"/>
      <c r="C181" s="43"/>
      <c r="D181" s="249" t="s">
        <v>254</v>
      </c>
      <c r="E181" s="43"/>
      <c r="F181" s="250" t="s">
        <v>926</v>
      </c>
      <c r="G181" s="43"/>
      <c r="H181" s="43"/>
      <c r="I181" s="203"/>
      <c r="J181" s="43"/>
      <c r="K181" s="43"/>
      <c r="L181" s="47"/>
      <c r="M181" s="204"/>
      <c r="N181" s="20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254</v>
      </c>
      <c r="AU181" s="19" t="s">
        <v>90</v>
      </c>
    </row>
    <row r="182" s="13" customFormat="1">
      <c r="A182" s="13"/>
      <c r="B182" s="238"/>
      <c r="C182" s="239"/>
      <c r="D182" s="201" t="s">
        <v>248</v>
      </c>
      <c r="E182" s="240" t="s">
        <v>35</v>
      </c>
      <c r="F182" s="241" t="s">
        <v>927</v>
      </c>
      <c r="G182" s="239"/>
      <c r="H182" s="242">
        <v>14.669000000000001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248</v>
      </c>
      <c r="AU182" s="248" t="s">
        <v>90</v>
      </c>
      <c r="AV182" s="13" t="s">
        <v>90</v>
      </c>
      <c r="AW182" s="13" t="s">
        <v>40</v>
      </c>
      <c r="AX182" s="13" t="s">
        <v>88</v>
      </c>
      <c r="AY182" s="248" t="s">
        <v>155</v>
      </c>
    </row>
    <row r="183" s="2" customFormat="1" ht="37.8" customHeight="1">
      <c r="A183" s="41"/>
      <c r="B183" s="42"/>
      <c r="C183" s="188" t="s">
        <v>213</v>
      </c>
      <c r="D183" s="188" t="s">
        <v>150</v>
      </c>
      <c r="E183" s="189" t="s">
        <v>928</v>
      </c>
      <c r="F183" s="190" t="s">
        <v>929</v>
      </c>
      <c r="G183" s="191" t="s">
        <v>663</v>
      </c>
      <c r="H183" s="192">
        <v>29.338000000000001</v>
      </c>
      <c r="I183" s="193"/>
      <c r="J183" s="194">
        <f>ROUND(I183*H183,2)</f>
        <v>0</v>
      </c>
      <c r="K183" s="190" t="s">
        <v>252</v>
      </c>
      <c r="L183" s="47"/>
      <c r="M183" s="195" t="s">
        <v>35</v>
      </c>
      <c r="N183" s="196" t="s">
        <v>51</v>
      </c>
      <c r="O183" s="8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199" t="s">
        <v>164</v>
      </c>
      <c r="AT183" s="199" t="s">
        <v>150</v>
      </c>
      <c r="AU183" s="199" t="s">
        <v>90</v>
      </c>
      <c r="AY183" s="19" t="s">
        <v>155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88</v>
      </c>
      <c r="BK183" s="200">
        <f>ROUND(I183*H183,2)</f>
        <v>0</v>
      </c>
      <c r="BL183" s="19" t="s">
        <v>164</v>
      </c>
      <c r="BM183" s="199" t="s">
        <v>930</v>
      </c>
    </row>
    <row r="184" s="2" customFormat="1">
      <c r="A184" s="41"/>
      <c r="B184" s="42"/>
      <c r="C184" s="43"/>
      <c r="D184" s="249" t="s">
        <v>254</v>
      </c>
      <c r="E184" s="43"/>
      <c r="F184" s="250" t="s">
        <v>931</v>
      </c>
      <c r="G184" s="43"/>
      <c r="H184" s="43"/>
      <c r="I184" s="203"/>
      <c r="J184" s="43"/>
      <c r="K184" s="43"/>
      <c r="L184" s="47"/>
      <c r="M184" s="204"/>
      <c r="N184" s="20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254</v>
      </c>
      <c r="AU184" s="19" t="s">
        <v>90</v>
      </c>
    </row>
    <row r="185" s="13" customFormat="1">
      <c r="A185" s="13"/>
      <c r="B185" s="238"/>
      <c r="C185" s="239"/>
      <c r="D185" s="201" t="s">
        <v>248</v>
      </c>
      <c r="E185" s="240" t="s">
        <v>35</v>
      </c>
      <c r="F185" s="241" t="s">
        <v>932</v>
      </c>
      <c r="G185" s="239"/>
      <c r="H185" s="242">
        <v>14.669000000000001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248</v>
      </c>
      <c r="AU185" s="248" t="s">
        <v>90</v>
      </c>
      <c r="AV185" s="13" t="s">
        <v>90</v>
      </c>
      <c r="AW185" s="13" t="s">
        <v>40</v>
      </c>
      <c r="AX185" s="13" t="s">
        <v>80</v>
      </c>
      <c r="AY185" s="248" t="s">
        <v>155</v>
      </c>
    </row>
    <row r="186" s="13" customFormat="1">
      <c r="A186" s="13"/>
      <c r="B186" s="238"/>
      <c r="C186" s="239"/>
      <c r="D186" s="201" t="s">
        <v>248</v>
      </c>
      <c r="E186" s="240" t="s">
        <v>35</v>
      </c>
      <c r="F186" s="241" t="s">
        <v>933</v>
      </c>
      <c r="G186" s="239"/>
      <c r="H186" s="242">
        <v>14.669000000000001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248</v>
      </c>
      <c r="AU186" s="248" t="s">
        <v>90</v>
      </c>
      <c r="AV186" s="13" t="s">
        <v>90</v>
      </c>
      <c r="AW186" s="13" t="s">
        <v>40</v>
      </c>
      <c r="AX186" s="13" t="s">
        <v>80</v>
      </c>
      <c r="AY186" s="248" t="s">
        <v>155</v>
      </c>
    </row>
    <row r="187" s="14" customFormat="1">
      <c r="A187" s="14"/>
      <c r="B187" s="251"/>
      <c r="C187" s="252"/>
      <c r="D187" s="201" t="s">
        <v>248</v>
      </c>
      <c r="E187" s="253" t="s">
        <v>35</v>
      </c>
      <c r="F187" s="254" t="s">
        <v>268</v>
      </c>
      <c r="G187" s="252"/>
      <c r="H187" s="255">
        <v>29.338000000000001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248</v>
      </c>
      <c r="AU187" s="261" t="s">
        <v>90</v>
      </c>
      <c r="AV187" s="14" t="s">
        <v>164</v>
      </c>
      <c r="AW187" s="14" t="s">
        <v>40</v>
      </c>
      <c r="AX187" s="14" t="s">
        <v>88</v>
      </c>
      <c r="AY187" s="261" t="s">
        <v>155</v>
      </c>
    </row>
    <row r="188" s="2" customFormat="1" ht="24.15" customHeight="1">
      <c r="A188" s="41"/>
      <c r="B188" s="42"/>
      <c r="C188" s="188" t="s">
        <v>217</v>
      </c>
      <c r="D188" s="188" t="s">
        <v>150</v>
      </c>
      <c r="E188" s="189" t="s">
        <v>705</v>
      </c>
      <c r="F188" s="190" t="s">
        <v>611</v>
      </c>
      <c r="G188" s="191" t="s">
        <v>563</v>
      </c>
      <c r="H188" s="192">
        <v>465.209</v>
      </c>
      <c r="I188" s="193"/>
      <c r="J188" s="194">
        <f>ROUND(I188*H188,2)</f>
        <v>0</v>
      </c>
      <c r="K188" s="190" t="s">
        <v>252</v>
      </c>
      <c r="L188" s="47"/>
      <c r="M188" s="195" t="s">
        <v>35</v>
      </c>
      <c r="N188" s="196" t="s">
        <v>51</v>
      </c>
      <c r="O188" s="87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199" t="s">
        <v>164</v>
      </c>
      <c r="AT188" s="199" t="s">
        <v>150</v>
      </c>
      <c r="AU188" s="199" t="s">
        <v>90</v>
      </c>
      <c r="AY188" s="19" t="s">
        <v>155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88</v>
      </c>
      <c r="BK188" s="200">
        <f>ROUND(I188*H188,2)</f>
        <v>0</v>
      </c>
      <c r="BL188" s="19" t="s">
        <v>164</v>
      </c>
      <c r="BM188" s="199" t="s">
        <v>934</v>
      </c>
    </row>
    <row r="189" s="2" customFormat="1">
      <c r="A189" s="41"/>
      <c r="B189" s="42"/>
      <c r="C189" s="43"/>
      <c r="D189" s="249" t="s">
        <v>254</v>
      </c>
      <c r="E189" s="43"/>
      <c r="F189" s="250" t="s">
        <v>707</v>
      </c>
      <c r="G189" s="43"/>
      <c r="H189" s="43"/>
      <c r="I189" s="203"/>
      <c r="J189" s="43"/>
      <c r="K189" s="43"/>
      <c r="L189" s="47"/>
      <c r="M189" s="204"/>
      <c r="N189" s="20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254</v>
      </c>
      <c r="AU189" s="19" t="s">
        <v>90</v>
      </c>
    </row>
    <row r="190" s="13" customFormat="1">
      <c r="A190" s="13"/>
      <c r="B190" s="238"/>
      <c r="C190" s="239"/>
      <c r="D190" s="201" t="s">
        <v>248</v>
      </c>
      <c r="E190" s="240" t="s">
        <v>35</v>
      </c>
      <c r="F190" s="241" t="s">
        <v>935</v>
      </c>
      <c r="G190" s="239"/>
      <c r="H190" s="242">
        <v>244.84700000000001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248</v>
      </c>
      <c r="AU190" s="248" t="s">
        <v>90</v>
      </c>
      <c r="AV190" s="13" t="s">
        <v>90</v>
      </c>
      <c r="AW190" s="13" t="s">
        <v>40</v>
      </c>
      <c r="AX190" s="13" t="s">
        <v>80</v>
      </c>
      <c r="AY190" s="248" t="s">
        <v>155</v>
      </c>
    </row>
    <row r="191" s="15" customFormat="1">
      <c r="A191" s="15"/>
      <c r="B191" s="272"/>
      <c r="C191" s="273"/>
      <c r="D191" s="201" t="s">
        <v>248</v>
      </c>
      <c r="E191" s="274" t="s">
        <v>35</v>
      </c>
      <c r="F191" s="275" t="s">
        <v>483</v>
      </c>
      <c r="G191" s="273"/>
      <c r="H191" s="276">
        <v>244.84700000000001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248</v>
      </c>
      <c r="AU191" s="282" t="s">
        <v>90</v>
      </c>
      <c r="AV191" s="15" t="s">
        <v>160</v>
      </c>
      <c r="AW191" s="15" t="s">
        <v>40</v>
      </c>
      <c r="AX191" s="15" t="s">
        <v>80</v>
      </c>
      <c r="AY191" s="282" t="s">
        <v>155</v>
      </c>
    </row>
    <row r="192" s="13" customFormat="1">
      <c r="A192" s="13"/>
      <c r="B192" s="238"/>
      <c r="C192" s="239"/>
      <c r="D192" s="201" t="s">
        <v>248</v>
      </c>
      <c r="E192" s="240" t="s">
        <v>35</v>
      </c>
      <c r="F192" s="241" t="s">
        <v>936</v>
      </c>
      <c r="G192" s="239"/>
      <c r="H192" s="242">
        <v>465.209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248</v>
      </c>
      <c r="AU192" s="248" t="s">
        <v>90</v>
      </c>
      <c r="AV192" s="13" t="s">
        <v>90</v>
      </c>
      <c r="AW192" s="13" t="s">
        <v>40</v>
      </c>
      <c r="AX192" s="13" t="s">
        <v>88</v>
      </c>
      <c r="AY192" s="248" t="s">
        <v>155</v>
      </c>
    </row>
    <row r="193" s="2" customFormat="1" ht="24.15" customHeight="1">
      <c r="A193" s="41"/>
      <c r="B193" s="42"/>
      <c r="C193" s="188" t="s">
        <v>221</v>
      </c>
      <c r="D193" s="188" t="s">
        <v>150</v>
      </c>
      <c r="E193" s="189" t="s">
        <v>710</v>
      </c>
      <c r="F193" s="190" t="s">
        <v>711</v>
      </c>
      <c r="G193" s="191" t="s">
        <v>663</v>
      </c>
      <c r="H193" s="192">
        <v>244.84700000000001</v>
      </c>
      <c r="I193" s="193"/>
      <c r="J193" s="194">
        <f>ROUND(I193*H193,2)</f>
        <v>0</v>
      </c>
      <c r="K193" s="190" t="s">
        <v>252</v>
      </c>
      <c r="L193" s="47"/>
      <c r="M193" s="195" t="s">
        <v>35</v>
      </c>
      <c r="N193" s="196" t="s">
        <v>51</v>
      </c>
      <c r="O193" s="8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199" t="s">
        <v>164</v>
      </c>
      <c r="AT193" s="199" t="s">
        <v>150</v>
      </c>
      <c r="AU193" s="199" t="s">
        <v>90</v>
      </c>
      <c r="AY193" s="19" t="s">
        <v>155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88</v>
      </c>
      <c r="BK193" s="200">
        <f>ROUND(I193*H193,2)</f>
        <v>0</v>
      </c>
      <c r="BL193" s="19" t="s">
        <v>164</v>
      </c>
      <c r="BM193" s="199" t="s">
        <v>937</v>
      </c>
    </row>
    <row r="194" s="2" customFormat="1">
      <c r="A194" s="41"/>
      <c r="B194" s="42"/>
      <c r="C194" s="43"/>
      <c r="D194" s="249" t="s">
        <v>254</v>
      </c>
      <c r="E194" s="43"/>
      <c r="F194" s="250" t="s">
        <v>713</v>
      </c>
      <c r="G194" s="43"/>
      <c r="H194" s="43"/>
      <c r="I194" s="203"/>
      <c r="J194" s="43"/>
      <c r="K194" s="43"/>
      <c r="L194" s="47"/>
      <c r="M194" s="204"/>
      <c r="N194" s="20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254</v>
      </c>
      <c r="AU194" s="19" t="s">
        <v>90</v>
      </c>
    </row>
    <row r="195" s="13" customFormat="1">
      <c r="A195" s="13"/>
      <c r="B195" s="238"/>
      <c r="C195" s="239"/>
      <c r="D195" s="201" t="s">
        <v>248</v>
      </c>
      <c r="E195" s="240" t="s">
        <v>35</v>
      </c>
      <c r="F195" s="241" t="s">
        <v>935</v>
      </c>
      <c r="G195" s="239"/>
      <c r="H195" s="242">
        <v>244.84700000000001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248</v>
      </c>
      <c r="AU195" s="248" t="s">
        <v>90</v>
      </c>
      <c r="AV195" s="13" t="s">
        <v>90</v>
      </c>
      <c r="AW195" s="13" t="s">
        <v>40</v>
      </c>
      <c r="AX195" s="13" t="s">
        <v>88</v>
      </c>
      <c r="AY195" s="248" t="s">
        <v>155</v>
      </c>
    </row>
    <row r="196" s="12" customFormat="1" ht="22.8" customHeight="1">
      <c r="A196" s="12"/>
      <c r="B196" s="222"/>
      <c r="C196" s="223"/>
      <c r="D196" s="224" t="s">
        <v>79</v>
      </c>
      <c r="E196" s="236" t="s">
        <v>164</v>
      </c>
      <c r="F196" s="236" t="s">
        <v>714</v>
      </c>
      <c r="G196" s="223"/>
      <c r="H196" s="223"/>
      <c r="I196" s="226"/>
      <c r="J196" s="237">
        <f>BK196</f>
        <v>0</v>
      </c>
      <c r="K196" s="223"/>
      <c r="L196" s="228"/>
      <c r="M196" s="229"/>
      <c r="N196" s="230"/>
      <c r="O196" s="230"/>
      <c r="P196" s="231">
        <f>SUM(P197:P252)</f>
        <v>0</v>
      </c>
      <c r="Q196" s="230"/>
      <c r="R196" s="231">
        <f>SUM(R197:R252)</f>
        <v>301.16162352000003</v>
      </c>
      <c r="S196" s="230"/>
      <c r="T196" s="232">
        <f>SUM(T197:T252)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3" t="s">
        <v>88</v>
      </c>
      <c r="AT196" s="234" t="s">
        <v>79</v>
      </c>
      <c r="AU196" s="234" t="s">
        <v>88</v>
      </c>
      <c r="AY196" s="233" t="s">
        <v>155</v>
      </c>
      <c r="BK196" s="235">
        <f>SUM(BK197:BK252)</f>
        <v>0</v>
      </c>
    </row>
    <row r="197" s="2" customFormat="1" ht="24.15" customHeight="1">
      <c r="A197" s="41"/>
      <c r="B197" s="42"/>
      <c r="C197" s="188" t="s">
        <v>342</v>
      </c>
      <c r="D197" s="188" t="s">
        <v>150</v>
      </c>
      <c r="E197" s="189" t="s">
        <v>715</v>
      </c>
      <c r="F197" s="190" t="s">
        <v>716</v>
      </c>
      <c r="G197" s="191" t="s">
        <v>663</v>
      </c>
      <c r="H197" s="192">
        <v>136.46000000000001</v>
      </c>
      <c r="I197" s="193"/>
      <c r="J197" s="194">
        <f>ROUND(I197*H197,2)</f>
        <v>0</v>
      </c>
      <c r="K197" s="190" t="s">
        <v>252</v>
      </c>
      <c r="L197" s="47"/>
      <c r="M197" s="195" t="s">
        <v>35</v>
      </c>
      <c r="N197" s="196" t="s">
        <v>51</v>
      </c>
      <c r="O197" s="8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99" t="s">
        <v>164</v>
      </c>
      <c r="AT197" s="199" t="s">
        <v>150</v>
      </c>
      <c r="AU197" s="199" t="s">
        <v>90</v>
      </c>
      <c r="AY197" s="19" t="s">
        <v>155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88</v>
      </c>
      <c r="BK197" s="200">
        <f>ROUND(I197*H197,2)</f>
        <v>0</v>
      </c>
      <c r="BL197" s="19" t="s">
        <v>164</v>
      </c>
      <c r="BM197" s="199" t="s">
        <v>938</v>
      </c>
    </row>
    <row r="198" s="2" customFormat="1">
      <c r="A198" s="41"/>
      <c r="B198" s="42"/>
      <c r="C198" s="43"/>
      <c r="D198" s="249" t="s">
        <v>254</v>
      </c>
      <c r="E198" s="43"/>
      <c r="F198" s="250" t="s">
        <v>718</v>
      </c>
      <c r="G198" s="43"/>
      <c r="H198" s="43"/>
      <c r="I198" s="203"/>
      <c r="J198" s="43"/>
      <c r="K198" s="43"/>
      <c r="L198" s="47"/>
      <c r="M198" s="204"/>
      <c r="N198" s="20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254</v>
      </c>
      <c r="AU198" s="19" t="s">
        <v>90</v>
      </c>
    </row>
    <row r="199" s="13" customFormat="1">
      <c r="A199" s="13"/>
      <c r="B199" s="238"/>
      <c r="C199" s="239"/>
      <c r="D199" s="201" t="s">
        <v>248</v>
      </c>
      <c r="E199" s="240" t="s">
        <v>35</v>
      </c>
      <c r="F199" s="241" t="s">
        <v>939</v>
      </c>
      <c r="G199" s="239"/>
      <c r="H199" s="242">
        <v>5.625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248</v>
      </c>
      <c r="AU199" s="248" t="s">
        <v>90</v>
      </c>
      <c r="AV199" s="13" t="s">
        <v>90</v>
      </c>
      <c r="AW199" s="13" t="s">
        <v>40</v>
      </c>
      <c r="AX199" s="13" t="s">
        <v>80</v>
      </c>
      <c r="AY199" s="248" t="s">
        <v>155</v>
      </c>
    </row>
    <row r="200" s="13" customFormat="1">
      <c r="A200" s="13"/>
      <c r="B200" s="238"/>
      <c r="C200" s="239"/>
      <c r="D200" s="201" t="s">
        <v>248</v>
      </c>
      <c r="E200" s="240" t="s">
        <v>35</v>
      </c>
      <c r="F200" s="241" t="s">
        <v>940</v>
      </c>
      <c r="G200" s="239"/>
      <c r="H200" s="242">
        <v>23.712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248</v>
      </c>
      <c r="AU200" s="248" t="s">
        <v>90</v>
      </c>
      <c r="AV200" s="13" t="s">
        <v>90</v>
      </c>
      <c r="AW200" s="13" t="s">
        <v>40</v>
      </c>
      <c r="AX200" s="13" t="s">
        <v>80</v>
      </c>
      <c r="AY200" s="248" t="s">
        <v>155</v>
      </c>
    </row>
    <row r="201" s="13" customFormat="1">
      <c r="A201" s="13"/>
      <c r="B201" s="238"/>
      <c r="C201" s="239"/>
      <c r="D201" s="201" t="s">
        <v>248</v>
      </c>
      <c r="E201" s="240" t="s">
        <v>35</v>
      </c>
      <c r="F201" s="241" t="s">
        <v>941</v>
      </c>
      <c r="G201" s="239"/>
      <c r="H201" s="242">
        <v>14.154999999999999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248</v>
      </c>
      <c r="AU201" s="248" t="s">
        <v>90</v>
      </c>
      <c r="AV201" s="13" t="s">
        <v>90</v>
      </c>
      <c r="AW201" s="13" t="s">
        <v>40</v>
      </c>
      <c r="AX201" s="13" t="s">
        <v>80</v>
      </c>
      <c r="AY201" s="248" t="s">
        <v>155</v>
      </c>
    </row>
    <row r="202" s="13" customFormat="1">
      <c r="A202" s="13"/>
      <c r="B202" s="238"/>
      <c r="C202" s="239"/>
      <c r="D202" s="201" t="s">
        <v>248</v>
      </c>
      <c r="E202" s="240" t="s">
        <v>35</v>
      </c>
      <c r="F202" s="241" t="s">
        <v>942</v>
      </c>
      <c r="G202" s="239"/>
      <c r="H202" s="242">
        <v>5.508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248</v>
      </c>
      <c r="AU202" s="248" t="s">
        <v>90</v>
      </c>
      <c r="AV202" s="13" t="s">
        <v>90</v>
      </c>
      <c r="AW202" s="13" t="s">
        <v>40</v>
      </c>
      <c r="AX202" s="13" t="s">
        <v>80</v>
      </c>
      <c r="AY202" s="248" t="s">
        <v>155</v>
      </c>
    </row>
    <row r="203" s="13" customFormat="1">
      <c r="A203" s="13"/>
      <c r="B203" s="238"/>
      <c r="C203" s="239"/>
      <c r="D203" s="201" t="s">
        <v>248</v>
      </c>
      <c r="E203" s="240" t="s">
        <v>35</v>
      </c>
      <c r="F203" s="241" t="s">
        <v>943</v>
      </c>
      <c r="G203" s="239"/>
      <c r="H203" s="242">
        <v>9.5549999999999997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248</v>
      </c>
      <c r="AU203" s="248" t="s">
        <v>90</v>
      </c>
      <c r="AV203" s="13" t="s">
        <v>90</v>
      </c>
      <c r="AW203" s="13" t="s">
        <v>40</v>
      </c>
      <c r="AX203" s="13" t="s">
        <v>80</v>
      </c>
      <c r="AY203" s="248" t="s">
        <v>155</v>
      </c>
    </row>
    <row r="204" s="13" customFormat="1">
      <c r="A204" s="13"/>
      <c r="B204" s="238"/>
      <c r="C204" s="239"/>
      <c r="D204" s="201" t="s">
        <v>248</v>
      </c>
      <c r="E204" s="240" t="s">
        <v>35</v>
      </c>
      <c r="F204" s="241" t="s">
        <v>944</v>
      </c>
      <c r="G204" s="239"/>
      <c r="H204" s="242">
        <v>95.400000000000006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248</v>
      </c>
      <c r="AU204" s="248" t="s">
        <v>90</v>
      </c>
      <c r="AV204" s="13" t="s">
        <v>90</v>
      </c>
      <c r="AW204" s="13" t="s">
        <v>40</v>
      </c>
      <c r="AX204" s="13" t="s">
        <v>80</v>
      </c>
      <c r="AY204" s="248" t="s">
        <v>155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945</v>
      </c>
      <c r="G205" s="239"/>
      <c r="H205" s="242">
        <v>-17.495000000000001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80</v>
      </c>
      <c r="AY205" s="248" t="s">
        <v>155</v>
      </c>
    </row>
    <row r="206" s="14" customFormat="1">
      <c r="A206" s="14"/>
      <c r="B206" s="251"/>
      <c r="C206" s="252"/>
      <c r="D206" s="201" t="s">
        <v>248</v>
      </c>
      <c r="E206" s="253" t="s">
        <v>35</v>
      </c>
      <c r="F206" s="254" t="s">
        <v>268</v>
      </c>
      <c r="G206" s="252"/>
      <c r="H206" s="255">
        <v>136.46000000000001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248</v>
      </c>
      <c r="AU206" s="261" t="s">
        <v>90</v>
      </c>
      <c r="AV206" s="14" t="s">
        <v>164</v>
      </c>
      <c r="AW206" s="14" t="s">
        <v>40</v>
      </c>
      <c r="AX206" s="14" t="s">
        <v>88</v>
      </c>
      <c r="AY206" s="261" t="s">
        <v>155</v>
      </c>
    </row>
    <row r="207" s="2" customFormat="1" ht="16.5" customHeight="1">
      <c r="A207" s="41"/>
      <c r="B207" s="42"/>
      <c r="C207" s="262" t="s">
        <v>350</v>
      </c>
      <c r="D207" s="262" t="s">
        <v>464</v>
      </c>
      <c r="E207" s="263" t="s">
        <v>720</v>
      </c>
      <c r="F207" s="264" t="s">
        <v>721</v>
      </c>
      <c r="G207" s="265" t="s">
        <v>563</v>
      </c>
      <c r="H207" s="266">
        <v>249.67400000000001</v>
      </c>
      <c r="I207" s="267"/>
      <c r="J207" s="268">
        <f>ROUND(I207*H207,2)</f>
        <v>0</v>
      </c>
      <c r="K207" s="264" t="s">
        <v>252</v>
      </c>
      <c r="L207" s="269"/>
      <c r="M207" s="270" t="s">
        <v>35</v>
      </c>
      <c r="N207" s="271" t="s">
        <v>51</v>
      </c>
      <c r="O207" s="87"/>
      <c r="P207" s="197">
        <f>O207*H207</f>
        <v>0</v>
      </c>
      <c r="Q207" s="197">
        <v>1</v>
      </c>
      <c r="R207" s="197">
        <f>Q207*H207</f>
        <v>249.67400000000001</v>
      </c>
      <c r="S207" s="197">
        <v>0</v>
      </c>
      <c r="T207" s="19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99" t="s">
        <v>180</v>
      </c>
      <c r="AT207" s="199" t="s">
        <v>464</v>
      </c>
      <c r="AU207" s="199" t="s">
        <v>90</v>
      </c>
      <c r="AY207" s="19" t="s">
        <v>155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88</v>
      </c>
      <c r="BK207" s="200">
        <f>ROUND(I207*H207,2)</f>
        <v>0</v>
      </c>
      <c r="BL207" s="19" t="s">
        <v>164</v>
      </c>
      <c r="BM207" s="199" t="s">
        <v>946</v>
      </c>
    </row>
    <row r="208" s="13" customFormat="1">
      <c r="A208" s="13"/>
      <c r="B208" s="238"/>
      <c r="C208" s="239"/>
      <c r="D208" s="201" t="s">
        <v>248</v>
      </c>
      <c r="E208" s="240" t="s">
        <v>35</v>
      </c>
      <c r="F208" s="241" t="s">
        <v>947</v>
      </c>
      <c r="G208" s="239"/>
      <c r="H208" s="242">
        <v>107.12300000000001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248</v>
      </c>
      <c r="AU208" s="248" t="s">
        <v>90</v>
      </c>
      <c r="AV208" s="13" t="s">
        <v>90</v>
      </c>
      <c r="AW208" s="13" t="s">
        <v>40</v>
      </c>
      <c r="AX208" s="13" t="s">
        <v>80</v>
      </c>
      <c r="AY208" s="248" t="s">
        <v>155</v>
      </c>
    </row>
    <row r="209" s="13" customFormat="1">
      <c r="A209" s="13"/>
      <c r="B209" s="238"/>
      <c r="C209" s="239"/>
      <c r="D209" s="201" t="s">
        <v>248</v>
      </c>
      <c r="E209" s="240" t="s">
        <v>35</v>
      </c>
      <c r="F209" s="241" t="s">
        <v>948</v>
      </c>
      <c r="G209" s="239"/>
      <c r="H209" s="242">
        <v>14.669000000000001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248</v>
      </c>
      <c r="AU209" s="248" t="s">
        <v>90</v>
      </c>
      <c r="AV209" s="13" t="s">
        <v>90</v>
      </c>
      <c r="AW209" s="13" t="s">
        <v>40</v>
      </c>
      <c r="AX209" s="13" t="s">
        <v>80</v>
      </c>
      <c r="AY209" s="248" t="s">
        <v>155</v>
      </c>
    </row>
    <row r="210" s="15" customFormat="1">
      <c r="A210" s="15"/>
      <c r="B210" s="272"/>
      <c r="C210" s="273"/>
      <c r="D210" s="201" t="s">
        <v>248</v>
      </c>
      <c r="E210" s="274" t="s">
        <v>35</v>
      </c>
      <c r="F210" s="275" t="s">
        <v>483</v>
      </c>
      <c r="G210" s="273"/>
      <c r="H210" s="276">
        <v>121.792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248</v>
      </c>
      <c r="AU210" s="282" t="s">
        <v>90</v>
      </c>
      <c r="AV210" s="15" t="s">
        <v>160</v>
      </c>
      <c r="AW210" s="15" t="s">
        <v>40</v>
      </c>
      <c r="AX210" s="15" t="s">
        <v>80</v>
      </c>
      <c r="AY210" s="282" t="s">
        <v>155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949</v>
      </c>
      <c r="G211" s="239"/>
      <c r="H211" s="242">
        <v>249.67400000000001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88</v>
      </c>
      <c r="AY211" s="248" t="s">
        <v>155</v>
      </c>
    </row>
    <row r="212" s="2" customFormat="1" ht="37.8" customHeight="1">
      <c r="A212" s="41"/>
      <c r="B212" s="42"/>
      <c r="C212" s="188" t="s">
        <v>7</v>
      </c>
      <c r="D212" s="188" t="s">
        <v>150</v>
      </c>
      <c r="E212" s="189" t="s">
        <v>950</v>
      </c>
      <c r="F212" s="190" t="s">
        <v>951</v>
      </c>
      <c r="G212" s="191" t="s">
        <v>663</v>
      </c>
      <c r="H212" s="192">
        <v>48.390999999999998</v>
      </c>
      <c r="I212" s="193"/>
      <c r="J212" s="194">
        <f>ROUND(I212*H212,2)</f>
        <v>0</v>
      </c>
      <c r="K212" s="190" t="s">
        <v>252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952</v>
      </c>
    </row>
    <row r="213" s="2" customFormat="1">
      <c r="A213" s="41"/>
      <c r="B213" s="42"/>
      <c r="C213" s="43"/>
      <c r="D213" s="249" t="s">
        <v>254</v>
      </c>
      <c r="E213" s="43"/>
      <c r="F213" s="250" t="s">
        <v>953</v>
      </c>
      <c r="G213" s="43"/>
      <c r="H213" s="43"/>
      <c r="I213" s="203"/>
      <c r="J213" s="43"/>
      <c r="K213" s="43"/>
      <c r="L213" s="47"/>
      <c r="M213" s="204"/>
      <c r="N213" s="20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254</v>
      </c>
      <c r="AU213" s="19" t="s">
        <v>90</v>
      </c>
    </row>
    <row r="214" s="13" customFormat="1">
      <c r="A214" s="13"/>
      <c r="B214" s="238"/>
      <c r="C214" s="239"/>
      <c r="D214" s="201" t="s">
        <v>248</v>
      </c>
      <c r="E214" s="240" t="s">
        <v>35</v>
      </c>
      <c r="F214" s="241" t="s">
        <v>954</v>
      </c>
      <c r="G214" s="239"/>
      <c r="H214" s="242">
        <v>12.375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248</v>
      </c>
      <c r="AU214" s="248" t="s">
        <v>90</v>
      </c>
      <c r="AV214" s="13" t="s">
        <v>90</v>
      </c>
      <c r="AW214" s="13" t="s">
        <v>40</v>
      </c>
      <c r="AX214" s="13" t="s">
        <v>80</v>
      </c>
      <c r="AY214" s="248" t="s">
        <v>155</v>
      </c>
    </row>
    <row r="215" s="13" customFormat="1">
      <c r="A215" s="13"/>
      <c r="B215" s="238"/>
      <c r="C215" s="239"/>
      <c r="D215" s="201" t="s">
        <v>248</v>
      </c>
      <c r="E215" s="240" t="s">
        <v>35</v>
      </c>
      <c r="F215" s="241" t="s">
        <v>955</v>
      </c>
      <c r="G215" s="239"/>
      <c r="H215" s="242">
        <v>5.9279999999999999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248</v>
      </c>
      <c r="AU215" s="248" t="s">
        <v>90</v>
      </c>
      <c r="AV215" s="13" t="s">
        <v>90</v>
      </c>
      <c r="AW215" s="13" t="s">
        <v>40</v>
      </c>
      <c r="AX215" s="13" t="s">
        <v>80</v>
      </c>
      <c r="AY215" s="248" t="s">
        <v>155</v>
      </c>
    </row>
    <row r="216" s="13" customFormat="1">
      <c r="A216" s="13"/>
      <c r="B216" s="238"/>
      <c r="C216" s="239"/>
      <c r="D216" s="201" t="s">
        <v>248</v>
      </c>
      <c r="E216" s="240" t="s">
        <v>35</v>
      </c>
      <c r="F216" s="241" t="s">
        <v>956</v>
      </c>
      <c r="G216" s="239"/>
      <c r="H216" s="242">
        <v>40.975000000000001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248</v>
      </c>
      <c r="AU216" s="248" t="s">
        <v>90</v>
      </c>
      <c r="AV216" s="13" t="s">
        <v>90</v>
      </c>
      <c r="AW216" s="13" t="s">
        <v>40</v>
      </c>
      <c r="AX216" s="13" t="s">
        <v>80</v>
      </c>
      <c r="AY216" s="248" t="s">
        <v>155</v>
      </c>
    </row>
    <row r="217" s="13" customFormat="1">
      <c r="A217" s="13"/>
      <c r="B217" s="238"/>
      <c r="C217" s="239"/>
      <c r="D217" s="201" t="s">
        <v>248</v>
      </c>
      <c r="E217" s="240" t="s">
        <v>35</v>
      </c>
      <c r="F217" s="241" t="s">
        <v>957</v>
      </c>
      <c r="G217" s="239"/>
      <c r="H217" s="242">
        <v>11.880000000000001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248</v>
      </c>
      <c r="AU217" s="248" t="s">
        <v>90</v>
      </c>
      <c r="AV217" s="13" t="s">
        <v>90</v>
      </c>
      <c r="AW217" s="13" t="s">
        <v>40</v>
      </c>
      <c r="AX217" s="13" t="s">
        <v>80</v>
      </c>
      <c r="AY217" s="248" t="s">
        <v>155</v>
      </c>
    </row>
    <row r="218" s="13" customFormat="1">
      <c r="A218" s="13"/>
      <c r="B218" s="238"/>
      <c r="C218" s="239"/>
      <c r="D218" s="201" t="s">
        <v>248</v>
      </c>
      <c r="E218" s="240" t="s">
        <v>35</v>
      </c>
      <c r="F218" s="241" t="s">
        <v>958</v>
      </c>
      <c r="G218" s="239"/>
      <c r="H218" s="242">
        <v>7.3499999999999996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248</v>
      </c>
      <c r="AU218" s="248" t="s">
        <v>90</v>
      </c>
      <c r="AV218" s="13" t="s">
        <v>90</v>
      </c>
      <c r="AW218" s="13" t="s">
        <v>40</v>
      </c>
      <c r="AX218" s="13" t="s">
        <v>80</v>
      </c>
      <c r="AY218" s="248" t="s">
        <v>155</v>
      </c>
    </row>
    <row r="219" s="13" customFormat="1">
      <c r="A219" s="13"/>
      <c r="B219" s="238"/>
      <c r="C219" s="239"/>
      <c r="D219" s="201" t="s">
        <v>248</v>
      </c>
      <c r="E219" s="240" t="s">
        <v>35</v>
      </c>
      <c r="F219" s="241" t="s">
        <v>959</v>
      </c>
      <c r="G219" s="239"/>
      <c r="H219" s="242">
        <v>-25.736999999999998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248</v>
      </c>
      <c r="AU219" s="248" t="s">
        <v>90</v>
      </c>
      <c r="AV219" s="13" t="s">
        <v>90</v>
      </c>
      <c r="AW219" s="13" t="s">
        <v>40</v>
      </c>
      <c r="AX219" s="13" t="s">
        <v>80</v>
      </c>
      <c r="AY219" s="248" t="s">
        <v>155</v>
      </c>
    </row>
    <row r="220" s="13" customFormat="1">
      <c r="A220" s="13"/>
      <c r="B220" s="238"/>
      <c r="C220" s="239"/>
      <c r="D220" s="201" t="s">
        <v>248</v>
      </c>
      <c r="E220" s="240" t="s">
        <v>35</v>
      </c>
      <c r="F220" s="241" t="s">
        <v>960</v>
      </c>
      <c r="G220" s="239"/>
      <c r="H220" s="242">
        <v>-2.7130000000000001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248</v>
      </c>
      <c r="AU220" s="248" t="s">
        <v>90</v>
      </c>
      <c r="AV220" s="13" t="s">
        <v>90</v>
      </c>
      <c r="AW220" s="13" t="s">
        <v>40</v>
      </c>
      <c r="AX220" s="13" t="s">
        <v>80</v>
      </c>
      <c r="AY220" s="248" t="s">
        <v>155</v>
      </c>
    </row>
    <row r="221" s="13" customFormat="1">
      <c r="A221" s="13"/>
      <c r="B221" s="238"/>
      <c r="C221" s="239"/>
      <c r="D221" s="201" t="s">
        <v>248</v>
      </c>
      <c r="E221" s="240" t="s">
        <v>35</v>
      </c>
      <c r="F221" s="241" t="s">
        <v>961</v>
      </c>
      <c r="G221" s="239"/>
      <c r="H221" s="242">
        <v>-1.1299999999999999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248</v>
      </c>
      <c r="AU221" s="248" t="s">
        <v>90</v>
      </c>
      <c r="AV221" s="13" t="s">
        <v>90</v>
      </c>
      <c r="AW221" s="13" t="s">
        <v>40</v>
      </c>
      <c r="AX221" s="13" t="s">
        <v>80</v>
      </c>
      <c r="AY221" s="248" t="s">
        <v>155</v>
      </c>
    </row>
    <row r="222" s="13" customFormat="1">
      <c r="A222" s="13"/>
      <c r="B222" s="238"/>
      <c r="C222" s="239"/>
      <c r="D222" s="201" t="s">
        <v>248</v>
      </c>
      <c r="E222" s="240" t="s">
        <v>35</v>
      </c>
      <c r="F222" s="241" t="s">
        <v>962</v>
      </c>
      <c r="G222" s="239"/>
      <c r="H222" s="242">
        <v>-0.53700000000000003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248</v>
      </c>
      <c r="AU222" s="248" t="s">
        <v>90</v>
      </c>
      <c r="AV222" s="13" t="s">
        <v>90</v>
      </c>
      <c r="AW222" s="13" t="s">
        <v>40</v>
      </c>
      <c r="AX222" s="13" t="s">
        <v>80</v>
      </c>
      <c r="AY222" s="248" t="s">
        <v>155</v>
      </c>
    </row>
    <row r="223" s="14" customFormat="1">
      <c r="A223" s="14"/>
      <c r="B223" s="251"/>
      <c r="C223" s="252"/>
      <c r="D223" s="201" t="s">
        <v>248</v>
      </c>
      <c r="E223" s="253" t="s">
        <v>35</v>
      </c>
      <c r="F223" s="254" t="s">
        <v>268</v>
      </c>
      <c r="G223" s="252"/>
      <c r="H223" s="255">
        <v>48.390999999999998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248</v>
      </c>
      <c r="AU223" s="261" t="s">
        <v>90</v>
      </c>
      <c r="AV223" s="14" t="s">
        <v>164</v>
      </c>
      <c r="AW223" s="14" t="s">
        <v>40</v>
      </c>
      <c r="AX223" s="14" t="s">
        <v>88</v>
      </c>
      <c r="AY223" s="261" t="s">
        <v>155</v>
      </c>
    </row>
    <row r="224" s="2" customFormat="1" ht="16.5" customHeight="1">
      <c r="A224" s="41"/>
      <c r="B224" s="42"/>
      <c r="C224" s="262" t="s">
        <v>358</v>
      </c>
      <c r="D224" s="262" t="s">
        <v>464</v>
      </c>
      <c r="E224" s="263" t="s">
        <v>963</v>
      </c>
      <c r="F224" s="264" t="s">
        <v>964</v>
      </c>
      <c r="G224" s="265" t="s">
        <v>563</v>
      </c>
      <c r="H224" s="266">
        <v>99.201999999999998</v>
      </c>
      <c r="I224" s="267"/>
      <c r="J224" s="268">
        <f>ROUND(I224*H224,2)</f>
        <v>0</v>
      </c>
      <c r="K224" s="264" t="s">
        <v>252</v>
      </c>
      <c r="L224" s="269"/>
      <c r="M224" s="270" t="s">
        <v>35</v>
      </c>
      <c r="N224" s="271" t="s">
        <v>51</v>
      </c>
      <c r="O224" s="87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199" t="s">
        <v>180</v>
      </c>
      <c r="AT224" s="199" t="s">
        <v>464</v>
      </c>
      <c r="AU224" s="199" t="s">
        <v>90</v>
      </c>
      <c r="AY224" s="19" t="s">
        <v>155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88</v>
      </c>
      <c r="BK224" s="200">
        <f>ROUND(I224*H224,2)</f>
        <v>0</v>
      </c>
      <c r="BL224" s="19" t="s">
        <v>164</v>
      </c>
      <c r="BM224" s="199" t="s">
        <v>965</v>
      </c>
    </row>
    <row r="225" s="13" customFormat="1">
      <c r="A225" s="13"/>
      <c r="B225" s="238"/>
      <c r="C225" s="239"/>
      <c r="D225" s="201" t="s">
        <v>248</v>
      </c>
      <c r="E225" s="240" t="s">
        <v>35</v>
      </c>
      <c r="F225" s="241" t="s">
        <v>966</v>
      </c>
      <c r="G225" s="239"/>
      <c r="H225" s="242">
        <v>48.390999999999998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248</v>
      </c>
      <c r="AU225" s="248" t="s">
        <v>90</v>
      </c>
      <c r="AV225" s="13" t="s">
        <v>90</v>
      </c>
      <c r="AW225" s="13" t="s">
        <v>40</v>
      </c>
      <c r="AX225" s="13" t="s">
        <v>80</v>
      </c>
      <c r="AY225" s="248" t="s">
        <v>155</v>
      </c>
    </row>
    <row r="226" s="15" customFormat="1">
      <c r="A226" s="15"/>
      <c r="B226" s="272"/>
      <c r="C226" s="273"/>
      <c r="D226" s="201" t="s">
        <v>248</v>
      </c>
      <c r="E226" s="274" t="s">
        <v>35</v>
      </c>
      <c r="F226" s="275" t="s">
        <v>483</v>
      </c>
      <c r="G226" s="273"/>
      <c r="H226" s="276">
        <v>48.390999999999998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248</v>
      </c>
      <c r="AU226" s="282" t="s">
        <v>90</v>
      </c>
      <c r="AV226" s="15" t="s">
        <v>160</v>
      </c>
      <c r="AW226" s="15" t="s">
        <v>40</v>
      </c>
      <c r="AX226" s="15" t="s">
        <v>80</v>
      </c>
      <c r="AY226" s="282" t="s">
        <v>155</v>
      </c>
    </row>
    <row r="227" s="13" customFormat="1">
      <c r="A227" s="13"/>
      <c r="B227" s="238"/>
      <c r="C227" s="239"/>
      <c r="D227" s="201" t="s">
        <v>248</v>
      </c>
      <c r="E227" s="240" t="s">
        <v>35</v>
      </c>
      <c r="F227" s="241" t="s">
        <v>967</v>
      </c>
      <c r="G227" s="239"/>
      <c r="H227" s="242">
        <v>99.201999999999998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248</v>
      </c>
      <c r="AU227" s="248" t="s">
        <v>90</v>
      </c>
      <c r="AV227" s="13" t="s">
        <v>90</v>
      </c>
      <c r="AW227" s="13" t="s">
        <v>40</v>
      </c>
      <c r="AX227" s="13" t="s">
        <v>88</v>
      </c>
      <c r="AY227" s="248" t="s">
        <v>155</v>
      </c>
    </row>
    <row r="228" s="2" customFormat="1" ht="37.8" customHeight="1">
      <c r="A228" s="41"/>
      <c r="B228" s="42"/>
      <c r="C228" s="188" t="s">
        <v>366</v>
      </c>
      <c r="D228" s="188" t="s">
        <v>150</v>
      </c>
      <c r="E228" s="189" t="s">
        <v>968</v>
      </c>
      <c r="F228" s="190" t="s">
        <v>969</v>
      </c>
      <c r="G228" s="191" t="s">
        <v>275</v>
      </c>
      <c r="H228" s="192">
        <v>39.399999999999999</v>
      </c>
      <c r="I228" s="193"/>
      <c r="J228" s="194">
        <f>ROUND(I228*H228,2)</f>
        <v>0</v>
      </c>
      <c r="K228" s="190" t="s">
        <v>252</v>
      </c>
      <c r="L228" s="47"/>
      <c r="M228" s="195" t="s">
        <v>35</v>
      </c>
      <c r="N228" s="196" t="s">
        <v>51</v>
      </c>
      <c r="O228" s="87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199" t="s">
        <v>164</v>
      </c>
      <c r="AT228" s="199" t="s">
        <v>150</v>
      </c>
      <c r="AU228" s="199" t="s">
        <v>90</v>
      </c>
      <c r="AY228" s="19" t="s">
        <v>155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9" t="s">
        <v>88</v>
      </c>
      <c r="BK228" s="200">
        <f>ROUND(I228*H228,2)</f>
        <v>0</v>
      </c>
      <c r="BL228" s="19" t="s">
        <v>164</v>
      </c>
      <c r="BM228" s="199" t="s">
        <v>970</v>
      </c>
    </row>
    <row r="229" s="2" customFormat="1">
      <c r="A229" s="41"/>
      <c r="B229" s="42"/>
      <c r="C229" s="43"/>
      <c r="D229" s="249" t="s">
        <v>254</v>
      </c>
      <c r="E229" s="43"/>
      <c r="F229" s="250" t="s">
        <v>971</v>
      </c>
      <c r="G229" s="43"/>
      <c r="H229" s="43"/>
      <c r="I229" s="203"/>
      <c r="J229" s="43"/>
      <c r="K229" s="43"/>
      <c r="L229" s="47"/>
      <c r="M229" s="204"/>
      <c r="N229" s="20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254</v>
      </c>
      <c r="AU229" s="19" t="s">
        <v>90</v>
      </c>
    </row>
    <row r="230" s="13" customFormat="1">
      <c r="A230" s="13"/>
      <c r="B230" s="238"/>
      <c r="C230" s="239"/>
      <c r="D230" s="201" t="s">
        <v>248</v>
      </c>
      <c r="E230" s="240" t="s">
        <v>35</v>
      </c>
      <c r="F230" s="241" t="s">
        <v>972</v>
      </c>
      <c r="G230" s="239"/>
      <c r="H230" s="242">
        <v>4.5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248</v>
      </c>
      <c r="AU230" s="248" t="s">
        <v>90</v>
      </c>
      <c r="AV230" s="13" t="s">
        <v>90</v>
      </c>
      <c r="AW230" s="13" t="s">
        <v>40</v>
      </c>
      <c r="AX230" s="13" t="s">
        <v>80</v>
      </c>
      <c r="AY230" s="248" t="s">
        <v>155</v>
      </c>
    </row>
    <row r="231" s="13" customFormat="1">
      <c r="A231" s="13"/>
      <c r="B231" s="238"/>
      <c r="C231" s="239"/>
      <c r="D231" s="201" t="s">
        <v>248</v>
      </c>
      <c r="E231" s="240" t="s">
        <v>35</v>
      </c>
      <c r="F231" s="241" t="s">
        <v>973</v>
      </c>
      <c r="G231" s="239"/>
      <c r="H231" s="242">
        <v>7.5999999999999996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248</v>
      </c>
      <c r="AU231" s="248" t="s">
        <v>90</v>
      </c>
      <c r="AV231" s="13" t="s">
        <v>90</v>
      </c>
      <c r="AW231" s="13" t="s">
        <v>40</v>
      </c>
      <c r="AX231" s="13" t="s">
        <v>80</v>
      </c>
      <c r="AY231" s="248" t="s">
        <v>155</v>
      </c>
    </row>
    <row r="232" s="13" customFormat="1">
      <c r="A232" s="13"/>
      <c r="B232" s="238"/>
      <c r="C232" s="239"/>
      <c r="D232" s="201" t="s">
        <v>248</v>
      </c>
      <c r="E232" s="240" t="s">
        <v>35</v>
      </c>
      <c r="F232" s="241" t="s">
        <v>974</v>
      </c>
      <c r="G232" s="239"/>
      <c r="H232" s="242">
        <v>14.9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248</v>
      </c>
      <c r="AU232" s="248" t="s">
        <v>90</v>
      </c>
      <c r="AV232" s="13" t="s">
        <v>90</v>
      </c>
      <c r="AW232" s="13" t="s">
        <v>40</v>
      </c>
      <c r="AX232" s="13" t="s">
        <v>80</v>
      </c>
      <c r="AY232" s="248" t="s">
        <v>155</v>
      </c>
    </row>
    <row r="233" s="13" customFormat="1">
      <c r="A233" s="13"/>
      <c r="B233" s="238"/>
      <c r="C233" s="239"/>
      <c r="D233" s="201" t="s">
        <v>248</v>
      </c>
      <c r="E233" s="240" t="s">
        <v>35</v>
      </c>
      <c r="F233" s="241" t="s">
        <v>975</v>
      </c>
      <c r="G233" s="239"/>
      <c r="H233" s="242">
        <v>5.4000000000000004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248</v>
      </c>
      <c r="AU233" s="248" t="s">
        <v>90</v>
      </c>
      <c r="AV233" s="13" t="s">
        <v>90</v>
      </c>
      <c r="AW233" s="13" t="s">
        <v>40</v>
      </c>
      <c r="AX233" s="13" t="s">
        <v>80</v>
      </c>
      <c r="AY233" s="248" t="s">
        <v>155</v>
      </c>
    </row>
    <row r="234" s="13" customFormat="1">
      <c r="A234" s="13"/>
      <c r="B234" s="238"/>
      <c r="C234" s="239"/>
      <c r="D234" s="201" t="s">
        <v>248</v>
      </c>
      <c r="E234" s="240" t="s">
        <v>35</v>
      </c>
      <c r="F234" s="241" t="s">
        <v>976</v>
      </c>
      <c r="G234" s="239"/>
      <c r="H234" s="242">
        <v>7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248</v>
      </c>
      <c r="AU234" s="248" t="s">
        <v>90</v>
      </c>
      <c r="AV234" s="13" t="s">
        <v>90</v>
      </c>
      <c r="AW234" s="13" t="s">
        <v>40</v>
      </c>
      <c r="AX234" s="13" t="s">
        <v>80</v>
      </c>
      <c r="AY234" s="248" t="s">
        <v>155</v>
      </c>
    </row>
    <row r="235" s="14" customFormat="1">
      <c r="A235" s="14"/>
      <c r="B235" s="251"/>
      <c r="C235" s="252"/>
      <c r="D235" s="201" t="s">
        <v>248</v>
      </c>
      <c r="E235" s="253" t="s">
        <v>35</v>
      </c>
      <c r="F235" s="254" t="s">
        <v>268</v>
      </c>
      <c r="G235" s="252"/>
      <c r="H235" s="255">
        <v>39.399999999999999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248</v>
      </c>
      <c r="AU235" s="261" t="s">
        <v>90</v>
      </c>
      <c r="AV235" s="14" t="s">
        <v>164</v>
      </c>
      <c r="AW235" s="14" t="s">
        <v>40</v>
      </c>
      <c r="AX235" s="14" t="s">
        <v>88</v>
      </c>
      <c r="AY235" s="261" t="s">
        <v>155</v>
      </c>
    </row>
    <row r="236" s="2" customFormat="1" ht="24.15" customHeight="1">
      <c r="A236" s="41"/>
      <c r="B236" s="42"/>
      <c r="C236" s="188" t="s">
        <v>371</v>
      </c>
      <c r="D236" s="188" t="s">
        <v>150</v>
      </c>
      <c r="E236" s="189" t="s">
        <v>977</v>
      </c>
      <c r="F236" s="190" t="s">
        <v>978</v>
      </c>
      <c r="G236" s="191" t="s">
        <v>663</v>
      </c>
      <c r="H236" s="192">
        <v>9.6999999999999993</v>
      </c>
      <c r="I236" s="193"/>
      <c r="J236" s="194">
        <f>ROUND(I236*H236,2)</f>
        <v>0</v>
      </c>
      <c r="K236" s="190" t="s">
        <v>252</v>
      </c>
      <c r="L236" s="47"/>
      <c r="M236" s="195" t="s">
        <v>35</v>
      </c>
      <c r="N236" s="196" t="s">
        <v>51</v>
      </c>
      <c r="O236" s="87"/>
      <c r="P236" s="197">
        <f>O236*H236</f>
        <v>0</v>
      </c>
      <c r="Q236" s="197">
        <v>2.3010199999999998</v>
      </c>
      <c r="R236" s="197">
        <f>Q236*H236</f>
        <v>22.319893999999998</v>
      </c>
      <c r="S236" s="197">
        <v>0</v>
      </c>
      <c r="T236" s="19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99" t="s">
        <v>164</v>
      </c>
      <c r="AT236" s="199" t="s">
        <v>150</v>
      </c>
      <c r="AU236" s="199" t="s">
        <v>90</v>
      </c>
      <c r="AY236" s="19" t="s">
        <v>155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9" t="s">
        <v>88</v>
      </c>
      <c r="BK236" s="200">
        <f>ROUND(I236*H236,2)</f>
        <v>0</v>
      </c>
      <c r="BL236" s="19" t="s">
        <v>164</v>
      </c>
      <c r="BM236" s="199" t="s">
        <v>979</v>
      </c>
    </row>
    <row r="237" s="2" customFormat="1">
      <c r="A237" s="41"/>
      <c r="B237" s="42"/>
      <c r="C237" s="43"/>
      <c r="D237" s="249" t="s">
        <v>254</v>
      </c>
      <c r="E237" s="43"/>
      <c r="F237" s="250" t="s">
        <v>980</v>
      </c>
      <c r="G237" s="43"/>
      <c r="H237" s="43"/>
      <c r="I237" s="203"/>
      <c r="J237" s="43"/>
      <c r="K237" s="43"/>
      <c r="L237" s="47"/>
      <c r="M237" s="204"/>
      <c r="N237" s="20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254</v>
      </c>
      <c r="AU237" s="19" t="s">
        <v>90</v>
      </c>
    </row>
    <row r="238" s="13" customFormat="1">
      <c r="A238" s="13"/>
      <c r="B238" s="238"/>
      <c r="C238" s="239"/>
      <c r="D238" s="201" t="s">
        <v>248</v>
      </c>
      <c r="E238" s="240" t="s">
        <v>35</v>
      </c>
      <c r="F238" s="241" t="s">
        <v>981</v>
      </c>
      <c r="G238" s="239"/>
      <c r="H238" s="242">
        <v>2.25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248</v>
      </c>
      <c r="AU238" s="248" t="s">
        <v>90</v>
      </c>
      <c r="AV238" s="13" t="s">
        <v>90</v>
      </c>
      <c r="AW238" s="13" t="s">
        <v>40</v>
      </c>
      <c r="AX238" s="13" t="s">
        <v>80</v>
      </c>
      <c r="AY238" s="248" t="s">
        <v>155</v>
      </c>
    </row>
    <row r="239" s="13" customFormat="1">
      <c r="A239" s="13"/>
      <c r="B239" s="238"/>
      <c r="C239" s="239"/>
      <c r="D239" s="201" t="s">
        <v>248</v>
      </c>
      <c r="E239" s="240" t="s">
        <v>35</v>
      </c>
      <c r="F239" s="241" t="s">
        <v>982</v>
      </c>
      <c r="G239" s="239"/>
      <c r="H239" s="242">
        <v>7.4500000000000002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248</v>
      </c>
      <c r="AU239" s="248" t="s">
        <v>90</v>
      </c>
      <c r="AV239" s="13" t="s">
        <v>90</v>
      </c>
      <c r="AW239" s="13" t="s">
        <v>40</v>
      </c>
      <c r="AX239" s="13" t="s">
        <v>80</v>
      </c>
      <c r="AY239" s="248" t="s">
        <v>155</v>
      </c>
    </row>
    <row r="240" s="14" customFormat="1">
      <c r="A240" s="14"/>
      <c r="B240" s="251"/>
      <c r="C240" s="252"/>
      <c r="D240" s="201" t="s">
        <v>248</v>
      </c>
      <c r="E240" s="253" t="s">
        <v>35</v>
      </c>
      <c r="F240" s="254" t="s">
        <v>268</v>
      </c>
      <c r="G240" s="252"/>
      <c r="H240" s="255">
        <v>9.6999999999999993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248</v>
      </c>
      <c r="AU240" s="261" t="s">
        <v>90</v>
      </c>
      <c r="AV240" s="14" t="s">
        <v>164</v>
      </c>
      <c r="AW240" s="14" t="s">
        <v>40</v>
      </c>
      <c r="AX240" s="14" t="s">
        <v>88</v>
      </c>
      <c r="AY240" s="261" t="s">
        <v>155</v>
      </c>
    </row>
    <row r="241" s="2" customFormat="1" ht="24.15" customHeight="1">
      <c r="A241" s="41"/>
      <c r="B241" s="42"/>
      <c r="C241" s="188" t="s">
        <v>377</v>
      </c>
      <c r="D241" s="188" t="s">
        <v>150</v>
      </c>
      <c r="E241" s="189" t="s">
        <v>983</v>
      </c>
      <c r="F241" s="190" t="s">
        <v>984</v>
      </c>
      <c r="G241" s="191" t="s">
        <v>663</v>
      </c>
      <c r="H241" s="192">
        <v>12.676</v>
      </c>
      <c r="I241" s="193"/>
      <c r="J241" s="194">
        <f>ROUND(I241*H241,2)</f>
        <v>0</v>
      </c>
      <c r="K241" s="190" t="s">
        <v>252</v>
      </c>
      <c r="L241" s="47"/>
      <c r="M241" s="195" t="s">
        <v>35</v>
      </c>
      <c r="N241" s="196" t="s">
        <v>51</v>
      </c>
      <c r="O241" s="87"/>
      <c r="P241" s="197">
        <f>O241*H241</f>
        <v>0</v>
      </c>
      <c r="Q241" s="197">
        <v>2.3010199999999998</v>
      </c>
      <c r="R241" s="197">
        <f>Q241*H241</f>
        <v>29.167729519999998</v>
      </c>
      <c r="S241" s="197">
        <v>0</v>
      </c>
      <c r="T241" s="19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199" t="s">
        <v>164</v>
      </c>
      <c r="AT241" s="199" t="s">
        <v>150</v>
      </c>
      <c r="AU241" s="199" t="s">
        <v>90</v>
      </c>
      <c r="AY241" s="19" t="s">
        <v>155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9" t="s">
        <v>88</v>
      </c>
      <c r="BK241" s="200">
        <f>ROUND(I241*H241,2)</f>
        <v>0</v>
      </c>
      <c r="BL241" s="19" t="s">
        <v>164</v>
      </c>
      <c r="BM241" s="199" t="s">
        <v>985</v>
      </c>
    </row>
    <row r="242" s="2" customFormat="1">
      <c r="A242" s="41"/>
      <c r="B242" s="42"/>
      <c r="C242" s="43"/>
      <c r="D242" s="249" t="s">
        <v>254</v>
      </c>
      <c r="E242" s="43"/>
      <c r="F242" s="250" t="s">
        <v>986</v>
      </c>
      <c r="G242" s="43"/>
      <c r="H242" s="43"/>
      <c r="I242" s="203"/>
      <c r="J242" s="43"/>
      <c r="K242" s="43"/>
      <c r="L242" s="47"/>
      <c r="M242" s="204"/>
      <c r="N242" s="20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254</v>
      </c>
      <c r="AU242" s="19" t="s">
        <v>90</v>
      </c>
    </row>
    <row r="243" s="13" customFormat="1">
      <c r="A243" s="13"/>
      <c r="B243" s="238"/>
      <c r="C243" s="239"/>
      <c r="D243" s="201" t="s">
        <v>248</v>
      </c>
      <c r="E243" s="240" t="s">
        <v>35</v>
      </c>
      <c r="F243" s="241" t="s">
        <v>987</v>
      </c>
      <c r="G243" s="239"/>
      <c r="H243" s="242">
        <v>1.6879999999999999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248</v>
      </c>
      <c r="AU243" s="248" t="s">
        <v>90</v>
      </c>
      <c r="AV243" s="13" t="s">
        <v>90</v>
      </c>
      <c r="AW243" s="13" t="s">
        <v>40</v>
      </c>
      <c r="AX243" s="13" t="s">
        <v>80</v>
      </c>
      <c r="AY243" s="248" t="s">
        <v>155</v>
      </c>
    </row>
    <row r="244" s="13" customFormat="1">
      <c r="A244" s="13"/>
      <c r="B244" s="238"/>
      <c r="C244" s="239"/>
      <c r="D244" s="201" t="s">
        <v>248</v>
      </c>
      <c r="E244" s="240" t="s">
        <v>35</v>
      </c>
      <c r="F244" s="241" t="s">
        <v>988</v>
      </c>
      <c r="G244" s="239"/>
      <c r="H244" s="242">
        <v>5.5880000000000001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248</v>
      </c>
      <c r="AU244" s="248" t="s">
        <v>90</v>
      </c>
      <c r="AV244" s="13" t="s">
        <v>90</v>
      </c>
      <c r="AW244" s="13" t="s">
        <v>40</v>
      </c>
      <c r="AX244" s="13" t="s">
        <v>80</v>
      </c>
      <c r="AY244" s="248" t="s">
        <v>155</v>
      </c>
    </row>
    <row r="245" s="13" customFormat="1">
      <c r="A245" s="13"/>
      <c r="B245" s="238"/>
      <c r="C245" s="239"/>
      <c r="D245" s="201" t="s">
        <v>248</v>
      </c>
      <c r="E245" s="240" t="s">
        <v>35</v>
      </c>
      <c r="F245" s="241" t="s">
        <v>989</v>
      </c>
      <c r="G245" s="239"/>
      <c r="H245" s="242">
        <v>5.4000000000000004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248</v>
      </c>
      <c r="AU245" s="248" t="s">
        <v>90</v>
      </c>
      <c r="AV245" s="13" t="s">
        <v>90</v>
      </c>
      <c r="AW245" s="13" t="s">
        <v>40</v>
      </c>
      <c r="AX245" s="13" t="s">
        <v>80</v>
      </c>
      <c r="AY245" s="248" t="s">
        <v>155</v>
      </c>
    </row>
    <row r="246" s="14" customFormat="1">
      <c r="A246" s="14"/>
      <c r="B246" s="251"/>
      <c r="C246" s="252"/>
      <c r="D246" s="201" t="s">
        <v>248</v>
      </c>
      <c r="E246" s="253" t="s">
        <v>35</v>
      </c>
      <c r="F246" s="254" t="s">
        <v>268</v>
      </c>
      <c r="G246" s="252"/>
      <c r="H246" s="255">
        <v>12.676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248</v>
      </c>
      <c r="AU246" s="261" t="s">
        <v>90</v>
      </c>
      <c r="AV246" s="14" t="s">
        <v>164</v>
      </c>
      <c r="AW246" s="14" t="s">
        <v>40</v>
      </c>
      <c r="AX246" s="14" t="s">
        <v>88</v>
      </c>
      <c r="AY246" s="261" t="s">
        <v>155</v>
      </c>
    </row>
    <row r="247" s="2" customFormat="1" ht="21.75" customHeight="1">
      <c r="A247" s="41"/>
      <c r="B247" s="42"/>
      <c r="C247" s="188" t="s">
        <v>380</v>
      </c>
      <c r="D247" s="188" t="s">
        <v>150</v>
      </c>
      <c r="E247" s="189" t="s">
        <v>990</v>
      </c>
      <c r="F247" s="190" t="s">
        <v>991</v>
      </c>
      <c r="G247" s="191" t="s">
        <v>663</v>
      </c>
      <c r="H247" s="192">
        <v>4.6769999999999996</v>
      </c>
      <c r="I247" s="193"/>
      <c r="J247" s="194">
        <f>ROUND(I247*H247,2)</f>
        <v>0</v>
      </c>
      <c r="K247" s="190" t="s">
        <v>252</v>
      </c>
      <c r="L247" s="47"/>
      <c r="M247" s="195" t="s">
        <v>35</v>
      </c>
      <c r="N247" s="196" t="s">
        <v>51</v>
      </c>
      <c r="O247" s="87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199" t="s">
        <v>164</v>
      </c>
      <c r="AT247" s="199" t="s">
        <v>150</v>
      </c>
      <c r="AU247" s="199" t="s">
        <v>90</v>
      </c>
      <c r="AY247" s="19" t="s">
        <v>155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88</v>
      </c>
      <c r="BK247" s="200">
        <f>ROUND(I247*H247,2)</f>
        <v>0</v>
      </c>
      <c r="BL247" s="19" t="s">
        <v>164</v>
      </c>
      <c r="BM247" s="199" t="s">
        <v>992</v>
      </c>
    </row>
    <row r="248" s="2" customFormat="1">
      <c r="A248" s="41"/>
      <c r="B248" s="42"/>
      <c r="C248" s="43"/>
      <c r="D248" s="249" t="s">
        <v>254</v>
      </c>
      <c r="E248" s="43"/>
      <c r="F248" s="250" t="s">
        <v>993</v>
      </c>
      <c r="G248" s="43"/>
      <c r="H248" s="43"/>
      <c r="I248" s="203"/>
      <c r="J248" s="43"/>
      <c r="K248" s="43"/>
      <c r="L248" s="47"/>
      <c r="M248" s="204"/>
      <c r="N248" s="20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254</v>
      </c>
      <c r="AU248" s="19" t="s">
        <v>90</v>
      </c>
    </row>
    <row r="249" s="13" customFormat="1">
      <c r="A249" s="13"/>
      <c r="B249" s="238"/>
      <c r="C249" s="239"/>
      <c r="D249" s="201" t="s">
        <v>248</v>
      </c>
      <c r="E249" s="240" t="s">
        <v>35</v>
      </c>
      <c r="F249" s="241" t="s">
        <v>994</v>
      </c>
      <c r="G249" s="239"/>
      <c r="H249" s="242">
        <v>1.482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248</v>
      </c>
      <c r="AU249" s="248" t="s">
        <v>90</v>
      </c>
      <c r="AV249" s="13" t="s">
        <v>90</v>
      </c>
      <c r="AW249" s="13" t="s">
        <v>40</v>
      </c>
      <c r="AX249" s="13" t="s">
        <v>80</v>
      </c>
      <c r="AY249" s="248" t="s">
        <v>155</v>
      </c>
    </row>
    <row r="250" s="13" customFormat="1">
      <c r="A250" s="13"/>
      <c r="B250" s="238"/>
      <c r="C250" s="239"/>
      <c r="D250" s="201" t="s">
        <v>248</v>
      </c>
      <c r="E250" s="240" t="s">
        <v>35</v>
      </c>
      <c r="F250" s="241" t="s">
        <v>995</v>
      </c>
      <c r="G250" s="239"/>
      <c r="H250" s="242">
        <v>1.6200000000000001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248</v>
      </c>
      <c r="AU250" s="248" t="s">
        <v>90</v>
      </c>
      <c r="AV250" s="13" t="s">
        <v>90</v>
      </c>
      <c r="AW250" s="13" t="s">
        <v>40</v>
      </c>
      <c r="AX250" s="13" t="s">
        <v>80</v>
      </c>
      <c r="AY250" s="248" t="s">
        <v>155</v>
      </c>
    </row>
    <row r="251" s="13" customFormat="1">
      <c r="A251" s="13"/>
      <c r="B251" s="238"/>
      <c r="C251" s="239"/>
      <c r="D251" s="201" t="s">
        <v>248</v>
      </c>
      <c r="E251" s="240" t="s">
        <v>35</v>
      </c>
      <c r="F251" s="241" t="s">
        <v>996</v>
      </c>
      <c r="G251" s="239"/>
      <c r="H251" s="242">
        <v>1.575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248</v>
      </c>
      <c r="AU251" s="248" t="s">
        <v>90</v>
      </c>
      <c r="AV251" s="13" t="s">
        <v>90</v>
      </c>
      <c r="AW251" s="13" t="s">
        <v>40</v>
      </c>
      <c r="AX251" s="13" t="s">
        <v>80</v>
      </c>
      <c r="AY251" s="248" t="s">
        <v>155</v>
      </c>
    </row>
    <row r="252" s="14" customFormat="1">
      <c r="A252" s="14"/>
      <c r="B252" s="251"/>
      <c r="C252" s="252"/>
      <c r="D252" s="201" t="s">
        <v>248</v>
      </c>
      <c r="E252" s="253" t="s">
        <v>35</v>
      </c>
      <c r="F252" s="254" t="s">
        <v>268</v>
      </c>
      <c r="G252" s="252"/>
      <c r="H252" s="255">
        <v>4.6769999999999996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248</v>
      </c>
      <c r="AU252" s="261" t="s">
        <v>90</v>
      </c>
      <c r="AV252" s="14" t="s">
        <v>164</v>
      </c>
      <c r="AW252" s="14" t="s">
        <v>40</v>
      </c>
      <c r="AX252" s="14" t="s">
        <v>88</v>
      </c>
      <c r="AY252" s="261" t="s">
        <v>155</v>
      </c>
    </row>
    <row r="253" s="12" customFormat="1" ht="22.8" customHeight="1">
      <c r="A253" s="12"/>
      <c r="B253" s="222"/>
      <c r="C253" s="223"/>
      <c r="D253" s="224" t="s">
        <v>79</v>
      </c>
      <c r="E253" s="236" t="s">
        <v>997</v>
      </c>
      <c r="F253" s="236" t="s">
        <v>998</v>
      </c>
      <c r="G253" s="223"/>
      <c r="H253" s="223"/>
      <c r="I253" s="226"/>
      <c r="J253" s="237">
        <f>BK253</f>
        <v>0</v>
      </c>
      <c r="K253" s="223"/>
      <c r="L253" s="228"/>
      <c r="M253" s="229"/>
      <c r="N253" s="230"/>
      <c r="O253" s="230"/>
      <c r="P253" s="231">
        <f>SUM(P254:P277)</f>
        <v>0</v>
      </c>
      <c r="Q253" s="230"/>
      <c r="R253" s="231">
        <f>SUM(R254:R277)</f>
        <v>29.194507999999999</v>
      </c>
      <c r="S253" s="230"/>
      <c r="T253" s="232">
        <f>SUM(T254:T277)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3" t="s">
        <v>88</v>
      </c>
      <c r="AT253" s="234" t="s">
        <v>79</v>
      </c>
      <c r="AU253" s="234" t="s">
        <v>88</v>
      </c>
      <c r="AY253" s="233" t="s">
        <v>155</v>
      </c>
      <c r="BK253" s="235">
        <f>SUM(BK254:BK277)</f>
        <v>0</v>
      </c>
    </row>
    <row r="254" s="2" customFormat="1" ht="16.5" customHeight="1">
      <c r="A254" s="41"/>
      <c r="B254" s="42"/>
      <c r="C254" s="188" t="s">
        <v>385</v>
      </c>
      <c r="D254" s="188" t="s">
        <v>150</v>
      </c>
      <c r="E254" s="189" t="s">
        <v>999</v>
      </c>
      <c r="F254" s="190" t="s">
        <v>1000</v>
      </c>
      <c r="G254" s="191" t="s">
        <v>275</v>
      </c>
      <c r="H254" s="192">
        <v>7.5999999999999996</v>
      </c>
      <c r="I254" s="193"/>
      <c r="J254" s="194">
        <f>ROUND(I254*H254,2)</f>
        <v>0</v>
      </c>
      <c r="K254" s="190" t="s">
        <v>252</v>
      </c>
      <c r="L254" s="47"/>
      <c r="M254" s="195" t="s">
        <v>35</v>
      </c>
      <c r="N254" s="196" t="s">
        <v>51</v>
      </c>
      <c r="O254" s="87"/>
      <c r="P254" s="197">
        <f>O254*H254</f>
        <v>0</v>
      </c>
      <c r="Q254" s="197">
        <v>2.0000000000000002E-05</v>
      </c>
      <c r="R254" s="197">
        <f>Q254*H254</f>
        <v>0.00015200000000000001</v>
      </c>
      <c r="S254" s="197">
        <v>0</v>
      </c>
      <c r="T254" s="19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99" t="s">
        <v>164</v>
      </c>
      <c r="AT254" s="199" t="s">
        <v>150</v>
      </c>
      <c r="AU254" s="199" t="s">
        <v>90</v>
      </c>
      <c r="AY254" s="19" t="s">
        <v>155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88</v>
      </c>
      <c r="BK254" s="200">
        <f>ROUND(I254*H254,2)</f>
        <v>0</v>
      </c>
      <c r="BL254" s="19" t="s">
        <v>164</v>
      </c>
      <c r="BM254" s="199" t="s">
        <v>1001</v>
      </c>
    </row>
    <row r="255" s="2" customFormat="1">
      <c r="A255" s="41"/>
      <c r="B255" s="42"/>
      <c r="C255" s="43"/>
      <c r="D255" s="249" t="s">
        <v>254</v>
      </c>
      <c r="E255" s="43"/>
      <c r="F255" s="250" t="s">
        <v>1002</v>
      </c>
      <c r="G255" s="43"/>
      <c r="H255" s="43"/>
      <c r="I255" s="203"/>
      <c r="J255" s="43"/>
      <c r="K255" s="43"/>
      <c r="L255" s="47"/>
      <c r="M255" s="204"/>
      <c r="N255" s="20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254</v>
      </c>
      <c r="AU255" s="19" t="s">
        <v>90</v>
      </c>
    </row>
    <row r="256" s="2" customFormat="1" ht="16.5" customHeight="1">
      <c r="A256" s="41"/>
      <c r="B256" s="42"/>
      <c r="C256" s="262" t="s">
        <v>391</v>
      </c>
      <c r="D256" s="262" t="s">
        <v>464</v>
      </c>
      <c r="E256" s="263" t="s">
        <v>1003</v>
      </c>
      <c r="F256" s="264" t="s">
        <v>1004</v>
      </c>
      <c r="G256" s="265" t="s">
        <v>275</v>
      </c>
      <c r="H256" s="266">
        <v>7.5999999999999996</v>
      </c>
      <c r="I256" s="267"/>
      <c r="J256" s="268">
        <f>ROUND(I256*H256,2)</f>
        <v>0</v>
      </c>
      <c r="K256" s="264" t="s">
        <v>252</v>
      </c>
      <c r="L256" s="269"/>
      <c r="M256" s="270" t="s">
        <v>35</v>
      </c>
      <c r="N256" s="271" t="s">
        <v>51</v>
      </c>
      <c r="O256" s="87"/>
      <c r="P256" s="197">
        <f>O256*H256</f>
        <v>0</v>
      </c>
      <c r="Q256" s="197">
        <v>0.0149</v>
      </c>
      <c r="R256" s="197">
        <f>Q256*H256</f>
        <v>0.11323999999999999</v>
      </c>
      <c r="S256" s="197">
        <v>0</v>
      </c>
      <c r="T256" s="19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99" t="s">
        <v>180</v>
      </c>
      <c r="AT256" s="199" t="s">
        <v>464</v>
      </c>
      <c r="AU256" s="199" t="s">
        <v>90</v>
      </c>
      <c r="AY256" s="19" t="s">
        <v>155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9" t="s">
        <v>88</v>
      </c>
      <c r="BK256" s="200">
        <f>ROUND(I256*H256,2)</f>
        <v>0</v>
      </c>
      <c r="BL256" s="19" t="s">
        <v>164</v>
      </c>
      <c r="BM256" s="199" t="s">
        <v>1005</v>
      </c>
    </row>
    <row r="257" s="13" customFormat="1">
      <c r="A257" s="13"/>
      <c r="B257" s="238"/>
      <c r="C257" s="239"/>
      <c r="D257" s="201" t="s">
        <v>248</v>
      </c>
      <c r="E257" s="240" t="s">
        <v>35</v>
      </c>
      <c r="F257" s="241" t="s">
        <v>1006</v>
      </c>
      <c r="G257" s="239"/>
      <c r="H257" s="242">
        <v>7.5999999999999996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248</v>
      </c>
      <c r="AU257" s="248" t="s">
        <v>90</v>
      </c>
      <c r="AV257" s="13" t="s">
        <v>90</v>
      </c>
      <c r="AW257" s="13" t="s">
        <v>40</v>
      </c>
      <c r="AX257" s="13" t="s">
        <v>88</v>
      </c>
      <c r="AY257" s="248" t="s">
        <v>155</v>
      </c>
    </row>
    <row r="258" s="2" customFormat="1" ht="16.5" customHeight="1">
      <c r="A258" s="41"/>
      <c r="B258" s="42"/>
      <c r="C258" s="188" t="s">
        <v>397</v>
      </c>
      <c r="D258" s="188" t="s">
        <v>150</v>
      </c>
      <c r="E258" s="189" t="s">
        <v>1007</v>
      </c>
      <c r="F258" s="190" t="s">
        <v>1008</v>
      </c>
      <c r="G258" s="191" t="s">
        <v>275</v>
      </c>
      <c r="H258" s="192">
        <v>9</v>
      </c>
      <c r="I258" s="193"/>
      <c r="J258" s="194">
        <f>ROUND(I258*H258,2)</f>
        <v>0</v>
      </c>
      <c r="K258" s="190" t="s">
        <v>252</v>
      </c>
      <c r="L258" s="47"/>
      <c r="M258" s="195" t="s">
        <v>35</v>
      </c>
      <c r="N258" s="196" t="s">
        <v>51</v>
      </c>
      <c r="O258" s="87"/>
      <c r="P258" s="197">
        <f>O258*H258</f>
        <v>0</v>
      </c>
      <c r="Q258" s="197">
        <v>3.0000000000000001E-05</v>
      </c>
      <c r="R258" s="197">
        <f>Q258*H258</f>
        <v>0.00027</v>
      </c>
      <c r="S258" s="197">
        <v>0</v>
      </c>
      <c r="T258" s="19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199" t="s">
        <v>164</v>
      </c>
      <c r="AT258" s="199" t="s">
        <v>150</v>
      </c>
      <c r="AU258" s="199" t="s">
        <v>90</v>
      </c>
      <c r="AY258" s="19" t="s">
        <v>155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9" t="s">
        <v>88</v>
      </c>
      <c r="BK258" s="200">
        <f>ROUND(I258*H258,2)</f>
        <v>0</v>
      </c>
      <c r="BL258" s="19" t="s">
        <v>164</v>
      </c>
      <c r="BM258" s="199" t="s">
        <v>1009</v>
      </c>
    </row>
    <row r="259" s="2" customFormat="1">
      <c r="A259" s="41"/>
      <c r="B259" s="42"/>
      <c r="C259" s="43"/>
      <c r="D259" s="249" t="s">
        <v>254</v>
      </c>
      <c r="E259" s="43"/>
      <c r="F259" s="250" t="s">
        <v>1010</v>
      </c>
      <c r="G259" s="43"/>
      <c r="H259" s="43"/>
      <c r="I259" s="203"/>
      <c r="J259" s="43"/>
      <c r="K259" s="43"/>
      <c r="L259" s="47"/>
      <c r="M259" s="204"/>
      <c r="N259" s="20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254</v>
      </c>
      <c r="AU259" s="19" t="s">
        <v>90</v>
      </c>
    </row>
    <row r="260" s="2" customFormat="1" ht="16.5" customHeight="1">
      <c r="A260" s="41"/>
      <c r="B260" s="42"/>
      <c r="C260" s="262" t="s">
        <v>402</v>
      </c>
      <c r="D260" s="262" t="s">
        <v>464</v>
      </c>
      <c r="E260" s="263" t="s">
        <v>1011</v>
      </c>
      <c r="F260" s="264" t="s">
        <v>1012</v>
      </c>
      <c r="G260" s="265" t="s">
        <v>275</v>
      </c>
      <c r="H260" s="266">
        <v>9</v>
      </c>
      <c r="I260" s="267"/>
      <c r="J260" s="268">
        <f>ROUND(I260*H260,2)</f>
        <v>0</v>
      </c>
      <c r="K260" s="264" t="s">
        <v>252</v>
      </c>
      <c r="L260" s="269"/>
      <c r="M260" s="270" t="s">
        <v>35</v>
      </c>
      <c r="N260" s="271" t="s">
        <v>51</v>
      </c>
      <c r="O260" s="87"/>
      <c r="P260" s="197">
        <f>O260*H260</f>
        <v>0</v>
      </c>
      <c r="Q260" s="197">
        <v>0.025760000000000002</v>
      </c>
      <c r="R260" s="197">
        <f>Q260*H260</f>
        <v>0.23184000000000002</v>
      </c>
      <c r="S260" s="197">
        <v>0</v>
      </c>
      <c r="T260" s="19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199" t="s">
        <v>180</v>
      </c>
      <c r="AT260" s="199" t="s">
        <v>464</v>
      </c>
      <c r="AU260" s="199" t="s">
        <v>90</v>
      </c>
      <c r="AY260" s="19" t="s">
        <v>155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88</v>
      </c>
      <c r="BK260" s="200">
        <f>ROUND(I260*H260,2)</f>
        <v>0</v>
      </c>
      <c r="BL260" s="19" t="s">
        <v>164</v>
      </c>
      <c r="BM260" s="199" t="s">
        <v>1013</v>
      </c>
    </row>
    <row r="261" s="13" customFormat="1">
      <c r="A261" s="13"/>
      <c r="B261" s="238"/>
      <c r="C261" s="239"/>
      <c r="D261" s="201" t="s">
        <v>248</v>
      </c>
      <c r="E261" s="240" t="s">
        <v>35</v>
      </c>
      <c r="F261" s="241" t="s">
        <v>1014</v>
      </c>
      <c r="G261" s="239"/>
      <c r="H261" s="242">
        <v>7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248</v>
      </c>
      <c r="AU261" s="248" t="s">
        <v>90</v>
      </c>
      <c r="AV261" s="13" t="s">
        <v>90</v>
      </c>
      <c r="AW261" s="13" t="s">
        <v>40</v>
      </c>
      <c r="AX261" s="13" t="s">
        <v>80</v>
      </c>
      <c r="AY261" s="248" t="s">
        <v>155</v>
      </c>
    </row>
    <row r="262" s="13" customFormat="1">
      <c r="A262" s="13"/>
      <c r="B262" s="238"/>
      <c r="C262" s="239"/>
      <c r="D262" s="201" t="s">
        <v>248</v>
      </c>
      <c r="E262" s="240" t="s">
        <v>35</v>
      </c>
      <c r="F262" s="241" t="s">
        <v>1015</v>
      </c>
      <c r="G262" s="239"/>
      <c r="H262" s="242">
        <v>2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248</v>
      </c>
      <c r="AU262" s="248" t="s">
        <v>90</v>
      </c>
      <c r="AV262" s="13" t="s">
        <v>90</v>
      </c>
      <c r="AW262" s="13" t="s">
        <v>40</v>
      </c>
      <c r="AX262" s="13" t="s">
        <v>80</v>
      </c>
      <c r="AY262" s="248" t="s">
        <v>155</v>
      </c>
    </row>
    <row r="263" s="14" customFormat="1">
      <c r="A263" s="14"/>
      <c r="B263" s="251"/>
      <c r="C263" s="252"/>
      <c r="D263" s="201" t="s">
        <v>248</v>
      </c>
      <c r="E263" s="253" t="s">
        <v>35</v>
      </c>
      <c r="F263" s="254" t="s">
        <v>268</v>
      </c>
      <c r="G263" s="252"/>
      <c r="H263" s="255">
        <v>9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248</v>
      </c>
      <c r="AU263" s="261" t="s">
        <v>90</v>
      </c>
      <c r="AV263" s="14" t="s">
        <v>164</v>
      </c>
      <c r="AW263" s="14" t="s">
        <v>40</v>
      </c>
      <c r="AX263" s="14" t="s">
        <v>88</v>
      </c>
      <c r="AY263" s="261" t="s">
        <v>155</v>
      </c>
    </row>
    <row r="264" s="2" customFormat="1" ht="16.5" customHeight="1">
      <c r="A264" s="41"/>
      <c r="B264" s="42"/>
      <c r="C264" s="188" t="s">
        <v>407</v>
      </c>
      <c r="D264" s="188" t="s">
        <v>150</v>
      </c>
      <c r="E264" s="189" t="s">
        <v>1016</v>
      </c>
      <c r="F264" s="190" t="s">
        <v>1017</v>
      </c>
      <c r="G264" s="191" t="s">
        <v>275</v>
      </c>
      <c r="H264" s="192">
        <v>5.4000000000000004</v>
      </c>
      <c r="I264" s="193"/>
      <c r="J264" s="194">
        <f>ROUND(I264*H264,2)</f>
        <v>0</v>
      </c>
      <c r="K264" s="190" t="s">
        <v>252</v>
      </c>
      <c r="L264" s="47"/>
      <c r="M264" s="195" t="s">
        <v>35</v>
      </c>
      <c r="N264" s="196" t="s">
        <v>51</v>
      </c>
      <c r="O264" s="87"/>
      <c r="P264" s="197">
        <f>O264*H264</f>
        <v>0</v>
      </c>
      <c r="Q264" s="197">
        <v>6.0000000000000002E-05</v>
      </c>
      <c r="R264" s="197">
        <f>Q264*H264</f>
        <v>0.00032400000000000001</v>
      </c>
      <c r="S264" s="197">
        <v>0</v>
      </c>
      <c r="T264" s="19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199" t="s">
        <v>164</v>
      </c>
      <c r="AT264" s="199" t="s">
        <v>150</v>
      </c>
      <c r="AU264" s="199" t="s">
        <v>90</v>
      </c>
      <c r="AY264" s="19" t="s">
        <v>155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9" t="s">
        <v>88</v>
      </c>
      <c r="BK264" s="200">
        <f>ROUND(I264*H264,2)</f>
        <v>0</v>
      </c>
      <c r="BL264" s="19" t="s">
        <v>164</v>
      </c>
      <c r="BM264" s="199" t="s">
        <v>1018</v>
      </c>
    </row>
    <row r="265" s="2" customFormat="1">
      <c r="A265" s="41"/>
      <c r="B265" s="42"/>
      <c r="C265" s="43"/>
      <c r="D265" s="249" t="s">
        <v>254</v>
      </c>
      <c r="E265" s="43"/>
      <c r="F265" s="250" t="s">
        <v>1019</v>
      </c>
      <c r="G265" s="43"/>
      <c r="H265" s="43"/>
      <c r="I265" s="203"/>
      <c r="J265" s="43"/>
      <c r="K265" s="43"/>
      <c r="L265" s="47"/>
      <c r="M265" s="204"/>
      <c r="N265" s="20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254</v>
      </c>
      <c r="AU265" s="19" t="s">
        <v>90</v>
      </c>
    </row>
    <row r="266" s="2" customFormat="1" ht="16.5" customHeight="1">
      <c r="A266" s="41"/>
      <c r="B266" s="42"/>
      <c r="C266" s="262" t="s">
        <v>415</v>
      </c>
      <c r="D266" s="262" t="s">
        <v>464</v>
      </c>
      <c r="E266" s="263" t="s">
        <v>1020</v>
      </c>
      <c r="F266" s="264" t="s">
        <v>1021</v>
      </c>
      <c r="G266" s="265" t="s">
        <v>275</v>
      </c>
      <c r="H266" s="266">
        <v>5.4000000000000004</v>
      </c>
      <c r="I266" s="267"/>
      <c r="J266" s="268">
        <f>ROUND(I266*H266,2)</f>
        <v>0</v>
      </c>
      <c r="K266" s="264" t="s">
        <v>252</v>
      </c>
      <c r="L266" s="269"/>
      <c r="M266" s="270" t="s">
        <v>35</v>
      </c>
      <c r="N266" s="271" t="s">
        <v>51</v>
      </c>
      <c r="O266" s="87"/>
      <c r="P266" s="197">
        <f>O266*H266</f>
        <v>0</v>
      </c>
      <c r="Q266" s="197">
        <v>0.11323</v>
      </c>
      <c r="R266" s="197">
        <f>Q266*H266</f>
        <v>0.61144200000000004</v>
      </c>
      <c r="S266" s="197">
        <v>0</v>
      </c>
      <c r="T266" s="19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199" t="s">
        <v>180</v>
      </c>
      <c r="AT266" s="199" t="s">
        <v>464</v>
      </c>
      <c r="AU266" s="199" t="s">
        <v>90</v>
      </c>
      <c r="AY266" s="19" t="s">
        <v>155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88</v>
      </c>
      <c r="BK266" s="200">
        <f>ROUND(I266*H266,2)</f>
        <v>0</v>
      </c>
      <c r="BL266" s="19" t="s">
        <v>164</v>
      </c>
      <c r="BM266" s="199" t="s">
        <v>1022</v>
      </c>
    </row>
    <row r="267" s="13" customFormat="1">
      <c r="A267" s="13"/>
      <c r="B267" s="238"/>
      <c r="C267" s="239"/>
      <c r="D267" s="201" t="s">
        <v>248</v>
      </c>
      <c r="E267" s="240" t="s">
        <v>35</v>
      </c>
      <c r="F267" s="241" t="s">
        <v>1023</v>
      </c>
      <c r="G267" s="239"/>
      <c r="H267" s="242">
        <v>5.4000000000000004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248</v>
      </c>
      <c r="AU267" s="248" t="s">
        <v>90</v>
      </c>
      <c r="AV267" s="13" t="s">
        <v>90</v>
      </c>
      <c r="AW267" s="13" t="s">
        <v>40</v>
      </c>
      <c r="AX267" s="13" t="s">
        <v>88</v>
      </c>
      <c r="AY267" s="248" t="s">
        <v>155</v>
      </c>
    </row>
    <row r="268" s="2" customFormat="1" ht="24.15" customHeight="1">
      <c r="A268" s="41"/>
      <c r="B268" s="42"/>
      <c r="C268" s="188" t="s">
        <v>421</v>
      </c>
      <c r="D268" s="188" t="s">
        <v>150</v>
      </c>
      <c r="E268" s="189" t="s">
        <v>1024</v>
      </c>
      <c r="F268" s="190" t="s">
        <v>1025</v>
      </c>
      <c r="G268" s="191" t="s">
        <v>275</v>
      </c>
      <c r="H268" s="192">
        <v>19.399999999999999</v>
      </c>
      <c r="I268" s="193"/>
      <c r="J268" s="194">
        <f>ROUND(I268*H268,2)</f>
        <v>0</v>
      </c>
      <c r="K268" s="190" t="s">
        <v>252</v>
      </c>
      <c r="L268" s="47"/>
      <c r="M268" s="195" t="s">
        <v>35</v>
      </c>
      <c r="N268" s="196" t="s">
        <v>51</v>
      </c>
      <c r="O268" s="87"/>
      <c r="P268" s="197">
        <f>O268*H268</f>
        <v>0</v>
      </c>
      <c r="Q268" s="197">
        <v>0.00040000000000000002</v>
      </c>
      <c r="R268" s="197">
        <f>Q268*H268</f>
        <v>0.0077599999999999995</v>
      </c>
      <c r="S268" s="197">
        <v>0</v>
      </c>
      <c r="T268" s="19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199" t="s">
        <v>164</v>
      </c>
      <c r="AT268" s="199" t="s">
        <v>150</v>
      </c>
      <c r="AU268" s="199" t="s">
        <v>90</v>
      </c>
      <c r="AY268" s="19" t="s">
        <v>155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9" t="s">
        <v>88</v>
      </c>
      <c r="BK268" s="200">
        <f>ROUND(I268*H268,2)</f>
        <v>0</v>
      </c>
      <c r="BL268" s="19" t="s">
        <v>164</v>
      </c>
      <c r="BM268" s="199" t="s">
        <v>1026</v>
      </c>
    </row>
    <row r="269" s="2" customFormat="1">
      <c r="A269" s="41"/>
      <c r="B269" s="42"/>
      <c r="C269" s="43"/>
      <c r="D269" s="249" t="s">
        <v>254</v>
      </c>
      <c r="E269" s="43"/>
      <c r="F269" s="250" t="s">
        <v>1027</v>
      </c>
      <c r="G269" s="43"/>
      <c r="H269" s="43"/>
      <c r="I269" s="203"/>
      <c r="J269" s="43"/>
      <c r="K269" s="43"/>
      <c r="L269" s="47"/>
      <c r="M269" s="204"/>
      <c r="N269" s="20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254</v>
      </c>
      <c r="AU269" s="19" t="s">
        <v>90</v>
      </c>
    </row>
    <row r="270" s="2" customFormat="1" ht="16.5" customHeight="1">
      <c r="A270" s="41"/>
      <c r="B270" s="42"/>
      <c r="C270" s="262" t="s">
        <v>426</v>
      </c>
      <c r="D270" s="262" t="s">
        <v>464</v>
      </c>
      <c r="E270" s="263" t="s">
        <v>1028</v>
      </c>
      <c r="F270" s="264" t="s">
        <v>1029</v>
      </c>
      <c r="G270" s="265" t="s">
        <v>275</v>
      </c>
      <c r="H270" s="266">
        <v>19.399999999999999</v>
      </c>
      <c r="I270" s="267"/>
      <c r="J270" s="268">
        <f>ROUND(I270*H270,2)</f>
        <v>0</v>
      </c>
      <c r="K270" s="264" t="s">
        <v>252</v>
      </c>
      <c r="L270" s="269"/>
      <c r="M270" s="270" t="s">
        <v>35</v>
      </c>
      <c r="N270" s="271" t="s">
        <v>51</v>
      </c>
      <c r="O270" s="87"/>
      <c r="P270" s="197">
        <f>O270*H270</f>
        <v>0</v>
      </c>
      <c r="Q270" s="197">
        <v>1.3839999999999999</v>
      </c>
      <c r="R270" s="197">
        <f>Q270*H270</f>
        <v>26.849599999999995</v>
      </c>
      <c r="S270" s="197">
        <v>0</v>
      </c>
      <c r="T270" s="19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199" t="s">
        <v>180</v>
      </c>
      <c r="AT270" s="199" t="s">
        <v>464</v>
      </c>
      <c r="AU270" s="199" t="s">
        <v>90</v>
      </c>
      <c r="AY270" s="19" t="s">
        <v>155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9" t="s">
        <v>88</v>
      </c>
      <c r="BK270" s="200">
        <f>ROUND(I270*H270,2)</f>
        <v>0</v>
      </c>
      <c r="BL270" s="19" t="s">
        <v>164</v>
      </c>
      <c r="BM270" s="199" t="s">
        <v>1030</v>
      </c>
    </row>
    <row r="271" s="13" customFormat="1">
      <c r="A271" s="13"/>
      <c r="B271" s="238"/>
      <c r="C271" s="239"/>
      <c r="D271" s="201" t="s">
        <v>248</v>
      </c>
      <c r="E271" s="240" t="s">
        <v>35</v>
      </c>
      <c r="F271" s="241" t="s">
        <v>1031</v>
      </c>
      <c r="G271" s="239"/>
      <c r="H271" s="242">
        <v>19.399999999999999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248</v>
      </c>
      <c r="AU271" s="248" t="s">
        <v>90</v>
      </c>
      <c r="AV271" s="13" t="s">
        <v>90</v>
      </c>
      <c r="AW271" s="13" t="s">
        <v>40</v>
      </c>
      <c r="AX271" s="13" t="s">
        <v>88</v>
      </c>
      <c r="AY271" s="248" t="s">
        <v>155</v>
      </c>
    </row>
    <row r="272" s="2" customFormat="1" ht="16.5" customHeight="1">
      <c r="A272" s="41"/>
      <c r="B272" s="42"/>
      <c r="C272" s="262" t="s">
        <v>431</v>
      </c>
      <c r="D272" s="262" t="s">
        <v>464</v>
      </c>
      <c r="E272" s="263" t="s">
        <v>1032</v>
      </c>
      <c r="F272" s="264" t="s">
        <v>1033</v>
      </c>
      <c r="G272" s="265" t="s">
        <v>246</v>
      </c>
      <c r="H272" s="266">
        <v>16</v>
      </c>
      <c r="I272" s="267"/>
      <c r="J272" s="268">
        <f>ROUND(I272*H272,2)</f>
        <v>0</v>
      </c>
      <c r="K272" s="264" t="s">
        <v>252</v>
      </c>
      <c r="L272" s="269"/>
      <c r="M272" s="270" t="s">
        <v>35</v>
      </c>
      <c r="N272" s="271" t="s">
        <v>51</v>
      </c>
      <c r="O272" s="87"/>
      <c r="P272" s="197">
        <f>O272*H272</f>
        <v>0</v>
      </c>
      <c r="Q272" s="197">
        <v>0.085000000000000006</v>
      </c>
      <c r="R272" s="197">
        <f>Q272*H272</f>
        <v>1.3600000000000001</v>
      </c>
      <c r="S272" s="197">
        <v>0</v>
      </c>
      <c r="T272" s="19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199" t="s">
        <v>180</v>
      </c>
      <c r="AT272" s="199" t="s">
        <v>464</v>
      </c>
      <c r="AU272" s="199" t="s">
        <v>90</v>
      </c>
      <c r="AY272" s="19" t="s">
        <v>155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9" t="s">
        <v>88</v>
      </c>
      <c r="BK272" s="200">
        <f>ROUND(I272*H272,2)</f>
        <v>0</v>
      </c>
      <c r="BL272" s="19" t="s">
        <v>164</v>
      </c>
      <c r="BM272" s="199" t="s">
        <v>1034</v>
      </c>
    </row>
    <row r="273" s="13" customFormat="1">
      <c r="A273" s="13"/>
      <c r="B273" s="238"/>
      <c r="C273" s="239"/>
      <c r="D273" s="201" t="s">
        <v>248</v>
      </c>
      <c r="E273" s="240" t="s">
        <v>35</v>
      </c>
      <c r="F273" s="241" t="s">
        <v>1035</v>
      </c>
      <c r="G273" s="239"/>
      <c r="H273" s="242">
        <v>16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248</v>
      </c>
      <c r="AU273" s="248" t="s">
        <v>90</v>
      </c>
      <c r="AV273" s="13" t="s">
        <v>90</v>
      </c>
      <c r="AW273" s="13" t="s">
        <v>40</v>
      </c>
      <c r="AX273" s="13" t="s">
        <v>88</v>
      </c>
      <c r="AY273" s="248" t="s">
        <v>155</v>
      </c>
    </row>
    <row r="274" s="2" customFormat="1" ht="24.15" customHeight="1">
      <c r="A274" s="41"/>
      <c r="B274" s="42"/>
      <c r="C274" s="188" t="s">
        <v>436</v>
      </c>
      <c r="D274" s="188" t="s">
        <v>150</v>
      </c>
      <c r="E274" s="189" t="s">
        <v>1036</v>
      </c>
      <c r="F274" s="190" t="s">
        <v>1037</v>
      </c>
      <c r="G274" s="191" t="s">
        <v>246</v>
      </c>
      <c r="H274" s="192">
        <v>2</v>
      </c>
      <c r="I274" s="193"/>
      <c r="J274" s="194">
        <f>ROUND(I274*H274,2)</f>
        <v>0</v>
      </c>
      <c r="K274" s="190" t="s">
        <v>252</v>
      </c>
      <c r="L274" s="47"/>
      <c r="M274" s="195" t="s">
        <v>35</v>
      </c>
      <c r="N274" s="196" t="s">
        <v>51</v>
      </c>
      <c r="O274" s="87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199" t="s">
        <v>164</v>
      </c>
      <c r="AT274" s="199" t="s">
        <v>150</v>
      </c>
      <c r="AU274" s="199" t="s">
        <v>90</v>
      </c>
      <c r="AY274" s="19" t="s">
        <v>155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9" t="s">
        <v>88</v>
      </c>
      <c r="BK274" s="200">
        <f>ROUND(I274*H274,2)</f>
        <v>0</v>
      </c>
      <c r="BL274" s="19" t="s">
        <v>164</v>
      </c>
      <c r="BM274" s="199" t="s">
        <v>1038</v>
      </c>
    </row>
    <row r="275" s="2" customFormat="1">
      <c r="A275" s="41"/>
      <c r="B275" s="42"/>
      <c r="C275" s="43"/>
      <c r="D275" s="249" t="s">
        <v>254</v>
      </c>
      <c r="E275" s="43"/>
      <c r="F275" s="250" t="s">
        <v>1039</v>
      </c>
      <c r="G275" s="43"/>
      <c r="H275" s="43"/>
      <c r="I275" s="203"/>
      <c r="J275" s="43"/>
      <c r="K275" s="43"/>
      <c r="L275" s="47"/>
      <c r="M275" s="204"/>
      <c r="N275" s="20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254</v>
      </c>
      <c r="AU275" s="19" t="s">
        <v>90</v>
      </c>
    </row>
    <row r="276" s="2" customFormat="1" ht="16.5" customHeight="1">
      <c r="A276" s="41"/>
      <c r="B276" s="42"/>
      <c r="C276" s="262" t="s">
        <v>441</v>
      </c>
      <c r="D276" s="262" t="s">
        <v>464</v>
      </c>
      <c r="E276" s="263" t="s">
        <v>1040</v>
      </c>
      <c r="F276" s="264" t="s">
        <v>1041</v>
      </c>
      <c r="G276" s="265" t="s">
        <v>246</v>
      </c>
      <c r="H276" s="266">
        <v>2</v>
      </c>
      <c r="I276" s="267"/>
      <c r="J276" s="268">
        <f>ROUND(I276*H276,2)</f>
        <v>0</v>
      </c>
      <c r="K276" s="264" t="s">
        <v>252</v>
      </c>
      <c r="L276" s="269"/>
      <c r="M276" s="270" t="s">
        <v>35</v>
      </c>
      <c r="N276" s="271" t="s">
        <v>51</v>
      </c>
      <c r="O276" s="87"/>
      <c r="P276" s="197">
        <f>O276*H276</f>
        <v>0</v>
      </c>
      <c r="Q276" s="197">
        <v>0.0099399999999999992</v>
      </c>
      <c r="R276" s="197">
        <f>Q276*H276</f>
        <v>0.019879999999999998</v>
      </c>
      <c r="S276" s="197">
        <v>0</v>
      </c>
      <c r="T276" s="19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199" t="s">
        <v>180</v>
      </c>
      <c r="AT276" s="199" t="s">
        <v>464</v>
      </c>
      <c r="AU276" s="199" t="s">
        <v>90</v>
      </c>
      <c r="AY276" s="19" t="s">
        <v>155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9" t="s">
        <v>88</v>
      </c>
      <c r="BK276" s="200">
        <f>ROUND(I276*H276,2)</f>
        <v>0</v>
      </c>
      <c r="BL276" s="19" t="s">
        <v>164</v>
      </c>
      <c r="BM276" s="199" t="s">
        <v>1042</v>
      </c>
    </row>
    <row r="277" s="13" customFormat="1">
      <c r="A277" s="13"/>
      <c r="B277" s="238"/>
      <c r="C277" s="239"/>
      <c r="D277" s="201" t="s">
        <v>248</v>
      </c>
      <c r="E277" s="240" t="s">
        <v>35</v>
      </c>
      <c r="F277" s="241" t="s">
        <v>1015</v>
      </c>
      <c r="G277" s="239"/>
      <c r="H277" s="242">
        <v>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248</v>
      </c>
      <c r="AU277" s="248" t="s">
        <v>90</v>
      </c>
      <c r="AV277" s="13" t="s">
        <v>90</v>
      </c>
      <c r="AW277" s="13" t="s">
        <v>40</v>
      </c>
      <c r="AX277" s="13" t="s">
        <v>88</v>
      </c>
      <c r="AY277" s="248" t="s">
        <v>155</v>
      </c>
    </row>
    <row r="278" s="12" customFormat="1" ht="22.8" customHeight="1">
      <c r="A278" s="12"/>
      <c r="B278" s="222"/>
      <c r="C278" s="223"/>
      <c r="D278" s="224" t="s">
        <v>79</v>
      </c>
      <c r="E278" s="236" t="s">
        <v>1043</v>
      </c>
      <c r="F278" s="236" t="s">
        <v>1044</v>
      </c>
      <c r="G278" s="223"/>
      <c r="H278" s="223"/>
      <c r="I278" s="226"/>
      <c r="J278" s="237">
        <f>BK278</f>
        <v>0</v>
      </c>
      <c r="K278" s="223"/>
      <c r="L278" s="228"/>
      <c r="M278" s="229"/>
      <c r="N278" s="230"/>
      <c r="O278" s="230"/>
      <c r="P278" s="231">
        <f>SUM(P279:P318)</f>
        <v>0</v>
      </c>
      <c r="Q278" s="230"/>
      <c r="R278" s="231">
        <f>SUM(R279:R318)</f>
        <v>57.018010000000004</v>
      </c>
      <c r="S278" s="230"/>
      <c r="T278" s="232">
        <f>SUM(T279:T318)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3" t="s">
        <v>88</v>
      </c>
      <c r="AT278" s="234" t="s">
        <v>79</v>
      </c>
      <c r="AU278" s="234" t="s">
        <v>88</v>
      </c>
      <c r="AY278" s="233" t="s">
        <v>155</v>
      </c>
      <c r="BK278" s="235">
        <f>SUM(BK279:BK318)</f>
        <v>0</v>
      </c>
    </row>
    <row r="279" s="2" customFormat="1" ht="21.75" customHeight="1">
      <c r="A279" s="41"/>
      <c r="B279" s="42"/>
      <c r="C279" s="188" t="s">
        <v>446</v>
      </c>
      <c r="D279" s="188" t="s">
        <v>150</v>
      </c>
      <c r="E279" s="189" t="s">
        <v>1045</v>
      </c>
      <c r="F279" s="190" t="s">
        <v>1046</v>
      </c>
      <c r="G279" s="191" t="s">
        <v>246</v>
      </c>
      <c r="H279" s="192">
        <v>5</v>
      </c>
      <c r="I279" s="193"/>
      <c r="J279" s="194">
        <f>ROUND(I279*H279,2)</f>
        <v>0</v>
      </c>
      <c r="K279" s="190" t="s">
        <v>252</v>
      </c>
      <c r="L279" s="47"/>
      <c r="M279" s="195" t="s">
        <v>35</v>
      </c>
      <c r="N279" s="196" t="s">
        <v>51</v>
      </c>
      <c r="O279" s="87"/>
      <c r="P279" s="197">
        <f>O279*H279</f>
        <v>0</v>
      </c>
      <c r="Q279" s="197">
        <v>0.089999999999999997</v>
      </c>
      <c r="R279" s="197">
        <f>Q279*H279</f>
        <v>0.44999999999999996</v>
      </c>
      <c r="S279" s="197">
        <v>0</v>
      </c>
      <c r="T279" s="19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199" t="s">
        <v>164</v>
      </c>
      <c r="AT279" s="199" t="s">
        <v>150</v>
      </c>
      <c r="AU279" s="199" t="s">
        <v>90</v>
      </c>
      <c r="AY279" s="19" t="s">
        <v>155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9" t="s">
        <v>88</v>
      </c>
      <c r="BK279" s="200">
        <f>ROUND(I279*H279,2)</f>
        <v>0</v>
      </c>
      <c r="BL279" s="19" t="s">
        <v>164</v>
      </c>
      <c r="BM279" s="199" t="s">
        <v>1047</v>
      </c>
    </row>
    <row r="280" s="2" customFormat="1">
      <c r="A280" s="41"/>
      <c r="B280" s="42"/>
      <c r="C280" s="43"/>
      <c r="D280" s="249" t="s">
        <v>254</v>
      </c>
      <c r="E280" s="43"/>
      <c r="F280" s="250" t="s">
        <v>1048</v>
      </c>
      <c r="G280" s="43"/>
      <c r="H280" s="43"/>
      <c r="I280" s="203"/>
      <c r="J280" s="43"/>
      <c r="K280" s="43"/>
      <c r="L280" s="47"/>
      <c r="M280" s="204"/>
      <c r="N280" s="20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254</v>
      </c>
      <c r="AU280" s="19" t="s">
        <v>90</v>
      </c>
    </row>
    <row r="281" s="2" customFormat="1" ht="16.5" customHeight="1">
      <c r="A281" s="41"/>
      <c r="B281" s="42"/>
      <c r="C281" s="262" t="s">
        <v>451</v>
      </c>
      <c r="D281" s="262" t="s">
        <v>464</v>
      </c>
      <c r="E281" s="263" t="s">
        <v>1049</v>
      </c>
      <c r="F281" s="264" t="s">
        <v>1050</v>
      </c>
      <c r="G281" s="265" t="s">
        <v>246</v>
      </c>
      <c r="H281" s="266">
        <v>5</v>
      </c>
      <c r="I281" s="267"/>
      <c r="J281" s="268">
        <f>ROUND(I281*H281,2)</f>
        <v>0</v>
      </c>
      <c r="K281" s="264" t="s">
        <v>252</v>
      </c>
      <c r="L281" s="269"/>
      <c r="M281" s="270" t="s">
        <v>35</v>
      </c>
      <c r="N281" s="271" t="s">
        <v>51</v>
      </c>
      <c r="O281" s="87"/>
      <c r="P281" s="197">
        <f>O281*H281</f>
        <v>0</v>
      </c>
      <c r="Q281" s="197">
        <v>0.10199999999999999</v>
      </c>
      <c r="R281" s="197">
        <f>Q281*H281</f>
        <v>0.51000000000000001</v>
      </c>
      <c r="S281" s="197">
        <v>0</v>
      </c>
      <c r="T281" s="19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199" t="s">
        <v>180</v>
      </c>
      <c r="AT281" s="199" t="s">
        <v>464</v>
      </c>
      <c r="AU281" s="199" t="s">
        <v>90</v>
      </c>
      <c r="AY281" s="19" t="s">
        <v>155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88</v>
      </c>
      <c r="BK281" s="200">
        <f>ROUND(I281*H281,2)</f>
        <v>0</v>
      </c>
      <c r="BL281" s="19" t="s">
        <v>164</v>
      </c>
      <c r="BM281" s="199" t="s">
        <v>1051</v>
      </c>
    </row>
    <row r="282" s="13" customFormat="1">
      <c r="A282" s="13"/>
      <c r="B282" s="238"/>
      <c r="C282" s="239"/>
      <c r="D282" s="201" t="s">
        <v>248</v>
      </c>
      <c r="E282" s="240" t="s">
        <v>35</v>
      </c>
      <c r="F282" s="241" t="s">
        <v>1052</v>
      </c>
      <c r="G282" s="239"/>
      <c r="H282" s="242">
        <v>5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248</v>
      </c>
      <c r="AU282" s="248" t="s">
        <v>90</v>
      </c>
      <c r="AV282" s="13" t="s">
        <v>90</v>
      </c>
      <c r="AW282" s="13" t="s">
        <v>40</v>
      </c>
      <c r="AX282" s="13" t="s">
        <v>88</v>
      </c>
      <c r="AY282" s="248" t="s">
        <v>155</v>
      </c>
    </row>
    <row r="283" s="2" customFormat="1" ht="21.75" customHeight="1">
      <c r="A283" s="41"/>
      <c r="B283" s="42"/>
      <c r="C283" s="188" t="s">
        <v>457</v>
      </c>
      <c r="D283" s="188" t="s">
        <v>150</v>
      </c>
      <c r="E283" s="189" t="s">
        <v>1053</v>
      </c>
      <c r="F283" s="190" t="s">
        <v>1054</v>
      </c>
      <c r="G283" s="191" t="s">
        <v>246</v>
      </c>
      <c r="H283" s="192">
        <v>6</v>
      </c>
      <c r="I283" s="193"/>
      <c r="J283" s="194">
        <f>ROUND(I283*H283,2)</f>
        <v>0</v>
      </c>
      <c r="K283" s="190" t="s">
        <v>252</v>
      </c>
      <c r="L283" s="47"/>
      <c r="M283" s="195" t="s">
        <v>35</v>
      </c>
      <c r="N283" s="196" t="s">
        <v>51</v>
      </c>
      <c r="O283" s="87"/>
      <c r="P283" s="197">
        <f>O283*H283</f>
        <v>0</v>
      </c>
      <c r="Q283" s="197">
        <v>0.087419999999999998</v>
      </c>
      <c r="R283" s="197">
        <f>Q283*H283</f>
        <v>0.52451999999999999</v>
      </c>
      <c r="S283" s="197">
        <v>0</v>
      </c>
      <c r="T283" s="19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199" t="s">
        <v>164</v>
      </c>
      <c r="AT283" s="199" t="s">
        <v>150</v>
      </c>
      <c r="AU283" s="199" t="s">
        <v>90</v>
      </c>
      <c r="AY283" s="19" t="s">
        <v>155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9" t="s">
        <v>88</v>
      </c>
      <c r="BK283" s="200">
        <f>ROUND(I283*H283,2)</f>
        <v>0</v>
      </c>
      <c r="BL283" s="19" t="s">
        <v>164</v>
      </c>
      <c r="BM283" s="199" t="s">
        <v>1055</v>
      </c>
    </row>
    <row r="284" s="2" customFormat="1">
      <c r="A284" s="41"/>
      <c r="B284" s="42"/>
      <c r="C284" s="43"/>
      <c r="D284" s="249" t="s">
        <v>254</v>
      </c>
      <c r="E284" s="43"/>
      <c r="F284" s="250" t="s">
        <v>1056</v>
      </c>
      <c r="G284" s="43"/>
      <c r="H284" s="43"/>
      <c r="I284" s="203"/>
      <c r="J284" s="43"/>
      <c r="K284" s="43"/>
      <c r="L284" s="47"/>
      <c r="M284" s="204"/>
      <c r="N284" s="20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254</v>
      </c>
      <c r="AU284" s="19" t="s">
        <v>90</v>
      </c>
    </row>
    <row r="285" s="2" customFormat="1" ht="16.5" customHeight="1">
      <c r="A285" s="41"/>
      <c r="B285" s="42"/>
      <c r="C285" s="262" t="s">
        <v>463</v>
      </c>
      <c r="D285" s="262" t="s">
        <v>464</v>
      </c>
      <c r="E285" s="263" t="s">
        <v>1057</v>
      </c>
      <c r="F285" s="264" t="s">
        <v>1058</v>
      </c>
      <c r="G285" s="265" t="s">
        <v>246</v>
      </c>
      <c r="H285" s="266">
        <v>2</v>
      </c>
      <c r="I285" s="267"/>
      <c r="J285" s="268">
        <f>ROUND(I285*H285,2)</f>
        <v>0</v>
      </c>
      <c r="K285" s="264" t="s">
        <v>252</v>
      </c>
      <c r="L285" s="269"/>
      <c r="M285" s="270" t="s">
        <v>35</v>
      </c>
      <c r="N285" s="271" t="s">
        <v>51</v>
      </c>
      <c r="O285" s="87"/>
      <c r="P285" s="197">
        <f>O285*H285</f>
        <v>0</v>
      </c>
      <c r="Q285" s="197">
        <v>0.081000000000000003</v>
      </c>
      <c r="R285" s="197">
        <f>Q285*H285</f>
        <v>0.16200000000000001</v>
      </c>
      <c r="S285" s="197">
        <v>0</v>
      </c>
      <c r="T285" s="19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199" t="s">
        <v>180</v>
      </c>
      <c r="AT285" s="199" t="s">
        <v>464</v>
      </c>
      <c r="AU285" s="199" t="s">
        <v>90</v>
      </c>
      <c r="AY285" s="19" t="s">
        <v>155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9" t="s">
        <v>88</v>
      </c>
      <c r="BK285" s="200">
        <f>ROUND(I285*H285,2)</f>
        <v>0</v>
      </c>
      <c r="BL285" s="19" t="s">
        <v>164</v>
      </c>
      <c r="BM285" s="199" t="s">
        <v>1059</v>
      </c>
    </row>
    <row r="286" s="13" customFormat="1">
      <c r="A286" s="13"/>
      <c r="B286" s="238"/>
      <c r="C286" s="239"/>
      <c r="D286" s="201" t="s">
        <v>248</v>
      </c>
      <c r="E286" s="240" t="s">
        <v>35</v>
      </c>
      <c r="F286" s="241" t="s">
        <v>1060</v>
      </c>
      <c r="G286" s="239"/>
      <c r="H286" s="242">
        <v>2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248</v>
      </c>
      <c r="AU286" s="248" t="s">
        <v>90</v>
      </c>
      <c r="AV286" s="13" t="s">
        <v>90</v>
      </c>
      <c r="AW286" s="13" t="s">
        <v>40</v>
      </c>
      <c r="AX286" s="13" t="s">
        <v>88</v>
      </c>
      <c r="AY286" s="248" t="s">
        <v>155</v>
      </c>
    </row>
    <row r="287" s="2" customFormat="1" ht="16.5" customHeight="1">
      <c r="A287" s="41"/>
      <c r="B287" s="42"/>
      <c r="C287" s="262" t="s">
        <v>471</v>
      </c>
      <c r="D287" s="262" t="s">
        <v>464</v>
      </c>
      <c r="E287" s="263" t="s">
        <v>1061</v>
      </c>
      <c r="F287" s="264" t="s">
        <v>1062</v>
      </c>
      <c r="G287" s="265" t="s">
        <v>246</v>
      </c>
      <c r="H287" s="266">
        <v>4</v>
      </c>
      <c r="I287" s="267"/>
      <c r="J287" s="268">
        <f>ROUND(I287*H287,2)</f>
        <v>0</v>
      </c>
      <c r="K287" s="264" t="s">
        <v>252</v>
      </c>
      <c r="L287" s="269"/>
      <c r="M287" s="270" t="s">
        <v>35</v>
      </c>
      <c r="N287" s="271" t="s">
        <v>51</v>
      </c>
      <c r="O287" s="87"/>
      <c r="P287" s="197">
        <f>O287*H287</f>
        <v>0</v>
      </c>
      <c r="Q287" s="197">
        <v>0.068000000000000005</v>
      </c>
      <c r="R287" s="197">
        <f>Q287*H287</f>
        <v>0.27200000000000002</v>
      </c>
      <c r="S287" s="197">
        <v>0</v>
      </c>
      <c r="T287" s="19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199" t="s">
        <v>180</v>
      </c>
      <c r="AT287" s="199" t="s">
        <v>464</v>
      </c>
      <c r="AU287" s="199" t="s">
        <v>90</v>
      </c>
      <c r="AY287" s="19" t="s">
        <v>155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9" t="s">
        <v>88</v>
      </c>
      <c r="BK287" s="200">
        <f>ROUND(I287*H287,2)</f>
        <v>0</v>
      </c>
      <c r="BL287" s="19" t="s">
        <v>164</v>
      </c>
      <c r="BM287" s="199" t="s">
        <v>1063</v>
      </c>
    </row>
    <row r="288" s="13" customFormat="1">
      <c r="A288" s="13"/>
      <c r="B288" s="238"/>
      <c r="C288" s="239"/>
      <c r="D288" s="201" t="s">
        <v>248</v>
      </c>
      <c r="E288" s="240" t="s">
        <v>35</v>
      </c>
      <c r="F288" s="241" t="s">
        <v>1064</v>
      </c>
      <c r="G288" s="239"/>
      <c r="H288" s="242">
        <v>4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248</v>
      </c>
      <c r="AU288" s="248" t="s">
        <v>90</v>
      </c>
      <c r="AV288" s="13" t="s">
        <v>90</v>
      </c>
      <c r="AW288" s="13" t="s">
        <v>40</v>
      </c>
      <c r="AX288" s="13" t="s">
        <v>88</v>
      </c>
      <c r="AY288" s="248" t="s">
        <v>155</v>
      </c>
    </row>
    <row r="289" s="2" customFormat="1" ht="16.5" customHeight="1">
      <c r="A289" s="41"/>
      <c r="B289" s="42"/>
      <c r="C289" s="188" t="s">
        <v>478</v>
      </c>
      <c r="D289" s="188" t="s">
        <v>150</v>
      </c>
      <c r="E289" s="189" t="s">
        <v>1065</v>
      </c>
      <c r="F289" s="190" t="s">
        <v>1066</v>
      </c>
      <c r="G289" s="191" t="s">
        <v>246</v>
      </c>
      <c r="H289" s="192">
        <v>4</v>
      </c>
      <c r="I289" s="193"/>
      <c r="J289" s="194">
        <f>ROUND(I289*H289,2)</f>
        <v>0</v>
      </c>
      <c r="K289" s="190" t="s">
        <v>252</v>
      </c>
      <c r="L289" s="47"/>
      <c r="M289" s="195" t="s">
        <v>35</v>
      </c>
      <c r="N289" s="196" t="s">
        <v>51</v>
      </c>
      <c r="O289" s="87"/>
      <c r="P289" s="197">
        <f>O289*H289</f>
        <v>0</v>
      </c>
      <c r="Q289" s="197">
        <v>0.087419999999999998</v>
      </c>
      <c r="R289" s="197">
        <f>Q289*H289</f>
        <v>0.34967999999999999</v>
      </c>
      <c r="S289" s="197">
        <v>0</v>
      </c>
      <c r="T289" s="19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199" t="s">
        <v>164</v>
      </c>
      <c r="AT289" s="199" t="s">
        <v>150</v>
      </c>
      <c r="AU289" s="199" t="s">
        <v>90</v>
      </c>
      <c r="AY289" s="19" t="s">
        <v>155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9" t="s">
        <v>88</v>
      </c>
      <c r="BK289" s="200">
        <f>ROUND(I289*H289,2)</f>
        <v>0</v>
      </c>
      <c r="BL289" s="19" t="s">
        <v>164</v>
      </c>
      <c r="BM289" s="199" t="s">
        <v>1067</v>
      </c>
    </row>
    <row r="290" s="2" customFormat="1">
      <c r="A290" s="41"/>
      <c r="B290" s="42"/>
      <c r="C290" s="43"/>
      <c r="D290" s="249" t="s">
        <v>254</v>
      </c>
      <c r="E290" s="43"/>
      <c r="F290" s="250" t="s">
        <v>1068</v>
      </c>
      <c r="G290" s="43"/>
      <c r="H290" s="43"/>
      <c r="I290" s="203"/>
      <c r="J290" s="43"/>
      <c r="K290" s="43"/>
      <c r="L290" s="47"/>
      <c r="M290" s="204"/>
      <c r="N290" s="20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254</v>
      </c>
      <c r="AU290" s="19" t="s">
        <v>90</v>
      </c>
    </row>
    <row r="291" s="2" customFormat="1" ht="16.5" customHeight="1">
      <c r="A291" s="41"/>
      <c r="B291" s="42"/>
      <c r="C291" s="262" t="s">
        <v>485</v>
      </c>
      <c r="D291" s="262" t="s">
        <v>464</v>
      </c>
      <c r="E291" s="263" t="s">
        <v>1069</v>
      </c>
      <c r="F291" s="264" t="s">
        <v>1070</v>
      </c>
      <c r="G291" s="265" t="s">
        <v>246</v>
      </c>
      <c r="H291" s="266">
        <v>1</v>
      </c>
      <c r="I291" s="267"/>
      <c r="J291" s="268">
        <f>ROUND(I291*H291,2)</f>
        <v>0</v>
      </c>
      <c r="K291" s="264" t="s">
        <v>252</v>
      </c>
      <c r="L291" s="269"/>
      <c r="M291" s="270" t="s">
        <v>35</v>
      </c>
      <c r="N291" s="271" t="s">
        <v>51</v>
      </c>
      <c r="O291" s="87"/>
      <c r="P291" s="197">
        <f>O291*H291</f>
        <v>0</v>
      </c>
      <c r="Q291" s="197">
        <v>0.040000000000000001</v>
      </c>
      <c r="R291" s="197">
        <f>Q291*H291</f>
        <v>0.040000000000000001</v>
      </c>
      <c r="S291" s="197">
        <v>0</v>
      </c>
      <c r="T291" s="19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199" t="s">
        <v>180</v>
      </c>
      <c r="AT291" s="199" t="s">
        <v>464</v>
      </c>
      <c r="AU291" s="199" t="s">
        <v>90</v>
      </c>
      <c r="AY291" s="19" t="s">
        <v>155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9" t="s">
        <v>88</v>
      </c>
      <c r="BK291" s="200">
        <f>ROUND(I291*H291,2)</f>
        <v>0</v>
      </c>
      <c r="BL291" s="19" t="s">
        <v>164</v>
      </c>
      <c r="BM291" s="199" t="s">
        <v>1071</v>
      </c>
    </row>
    <row r="292" s="13" customFormat="1">
      <c r="A292" s="13"/>
      <c r="B292" s="238"/>
      <c r="C292" s="239"/>
      <c r="D292" s="201" t="s">
        <v>248</v>
      </c>
      <c r="E292" s="240" t="s">
        <v>35</v>
      </c>
      <c r="F292" s="241" t="s">
        <v>1072</v>
      </c>
      <c r="G292" s="239"/>
      <c r="H292" s="242">
        <v>1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248</v>
      </c>
      <c r="AU292" s="248" t="s">
        <v>90</v>
      </c>
      <c r="AV292" s="13" t="s">
        <v>90</v>
      </c>
      <c r="AW292" s="13" t="s">
        <v>40</v>
      </c>
      <c r="AX292" s="13" t="s">
        <v>88</v>
      </c>
      <c r="AY292" s="248" t="s">
        <v>155</v>
      </c>
    </row>
    <row r="293" s="2" customFormat="1" ht="16.5" customHeight="1">
      <c r="A293" s="41"/>
      <c r="B293" s="42"/>
      <c r="C293" s="262" t="s">
        <v>490</v>
      </c>
      <c r="D293" s="262" t="s">
        <v>464</v>
      </c>
      <c r="E293" s="263" t="s">
        <v>1073</v>
      </c>
      <c r="F293" s="264" t="s">
        <v>1074</v>
      </c>
      <c r="G293" s="265" t="s">
        <v>246</v>
      </c>
      <c r="H293" s="266">
        <v>3</v>
      </c>
      <c r="I293" s="267"/>
      <c r="J293" s="268">
        <f>ROUND(I293*H293,2)</f>
        <v>0</v>
      </c>
      <c r="K293" s="264" t="s">
        <v>252</v>
      </c>
      <c r="L293" s="269"/>
      <c r="M293" s="270" t="s">
        <v>35</v>
      </c>
      <c r="N293" s="271" t="s">
        <v>51</v>
      </c>
      <c r="O293" s="87"/>
      <c r="P293" s="197">
        <f>O293*H293</f>
        <v>0</v>
      </c>
      <c r="Q293" s="197">
        <v>0.050999999999999997</v>
      </c>
      <c r="R293" s="197">
        <f>Q293*H293</f>
        <v>0.153</v>
      </c>
      <c r="S293" s="197">
        <v>0</v>
      </c>
      <c r="T293" s="19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199" t="s">
        <v>180</v>
      </c>
      <c r="AT293" s="199" t="s">
        <v>464</v>
      </c>
      <c r="AU293" s="199" t="s">
        <v>90</v>
      </c>
      <c r="AY293" s="19" t="s">
        <v>155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88</v>
      </c>
      <c r="BK293" s="200">
        <f>ROUND(I293*H293,2)</f>
        <v>0</v>
      </c>
      <c r="BL293" s="19" t="s">
        <v>164</v>
      </c>
      <c r="BM293" s="199" t="s">
        <v>1075</v>
      </c>
    </row>
    <row r="294" s="13" customFormat="1">
      <c r="A294" s="13"/>
      <c r="B294" s="238"/>
      <c r="C294" s="239"/>
      <c r="D294" s="201" t="s">
        <v>248</v>
      </c>
      <c r="E294" s="240" t="s">
        <v>35</v>
      </c>
      <c r="F294" s="241" t="s">
        <v>1076</v>
      </c>
      <c r="G294" s="239"/>
      <c r="H294" s="242">
        <v>3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248</v>
      </c>
      <c r="AU294" s="248" t="s">
        <v>90</v>
      </c>
      <c r="AV294" s="13" t="s">
        <v>90</v>
      </c>
      <c r="AW294" s="13" t="s">
        <v>40</v>
      </c>
      <c r="AX294" s="13" t="s">
        <v>88</v>
      </c>
      <c r="AY294" s="248" t="s">
        <v>155</v>
      </c>
    </row>
    <row r="295" s="2" customFormat="1" ht="16.5" customHeight="1">
      <c r="A295" s="41"/>
      <c r="B295" s="42"/>
      <c r="C295" s="188" t="s">
        <v>495</v>
      </c>
      <c r="D295" s="188" t="s">
        <v>150</v>
      </c>
      <c r="E295" s="189" t="s">
        <v>1077</v>
      </c>
      <c r="F295" s="190" t="s">
        <v>1078</v>
      </c>
      <c r="G295" s="191" t="s">
        <v>246</v>
      </c>
      <c r="H295" s="192">
        <v>5</v>
      </c>
      <c r="I295" s="193"/>
      <c r="J295" s="194">
        <f>ROUND(I295*H295,2)</f>
        <v>0</v>
      </c>
      <c r="K295" s="190" t="s">
        <v>252</v>
      </c>
      <c r="L295" s="47"/>
      <c r="M295" s="195" t="s">
        <v>35</v>
      </c>
      <c r="N295" s="196" t="s">
        <v>51</v>
      </c>
      <c r="O295" s="87"/>
      <c r="P295" s="197">
        <f>O295*H295</f>
        <v>0</v>
      </c>
      <c r="Q295" s="197">
        <v>0.039269999999999999</v>
      </c>
      <c r="R295" s="197">
        <f>Q295*H295</f>
        <v>0.19635</v>
      </c>
      <c r="S295" s="197">
        <v>0</v>
      </c>
      <c r="T295" s="19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199" t="s">
        <v>164</v>
      </c>
      <c r="AT295" s="199" t="s">
        <v>150</v>
      </c>
      <c r="AU295" s="199" t="s">
        <v>90</v>
      </c>
      <c r="AY295" s="19" t="s">
        <v>155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9" t="s">
        <v>88</v>
      </c>
      <c r="BK295" s="200">
        <f>ROUND(I295*H295,2)</f>
        <v>0</v>
      </c>
      <c r="BL295" s="19" t="s">
        <v>164</v>
      </c>
      <c r="BM295" s="199" t="s">
        <v>1079</v>
      </c>
    </row>
    <row r="296" s="2" customFormat="1">
      <c r="A296" s="41"/>
      <c r="B296" s="42"/>
      <c r="C296" s="43"/>
      <c r="D296" s="249" t="s">
        <v>254</v>
      </c>
      <c r="E296" s="43"/>
      <c r="F296" s="250" t="s">
        <v>1080</v>
      </c>
      <c r="G296" s="43"/>
      <c r="H296" s="43"/>
      <c r="I296" s="203"/>
      <c r="J296" s="43"/>
      <c r="K296" s="43"/>
      <c r="L296" s="47"/>
      <c r="M296" s="204"/>
      <c r="N296" s="20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254</v>
      </c>
      <c r="AU296" s="19" t="s">
        <v>90</v>
      </c>
    </row>
    <row r="297" s="2" customFormat="1" ht="16.5" customHeight="1">
      <c r="A297" s="41"/>
      <c r="B297" s="42"/>
      <c r="C297" s="262" t="s">
        <v>497</v>
      </c>
      <c r="D297" s="262" t="s">
        <v>464</v>
      </c>
      <c r="E297" s="263" t="s">
        <v>1081</v>
      </c>
      <c r="F297" s="264" t="s">
        <v>1082</v>
      </c>
      <c r="G297" s="265" t="s">
        <v>246</v>
      </c>
      <c r="H297" s="266">
        <v>1</v>
      </c>
      <c r="I297" s="267"/>
      <c r="J297" s="268">
        <f>ROUND(I297*H297,2)</f>
        <v>0</v>
      </c>
      <c r="K297" s="264" t="s">
        <v>252</v>
      </c>
      <c r="L297" s="269"/>
      <c r="M297" s="270" t="s">
        <v>35</v>
      </c>
      <c r="N297" s="271" t="s">
        <v>51</v>
      </c>
      <c r="O297" s="87"/>
      <c r="P297" s="197">
        <f>O297*H297</f>
        <v>0</v>
      </c>
      <c r="Q297" s="197">
        <v>0.44900000000000001</v>
      </c>
      <c r="R297" s="197">
        <f>Q297*H297</f>
        <v>0.44900000000000001</v>
      </c>
      <c r="S297" s="197">
        <v>0</v>
      </c>
      <c r="T297" s="19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199" t="s">
        <v>180</v>
      </c>
      <c r="AT297" s="199" t="s">
        <v>464</v>
      </c>
      <c r="AU297" s="199" t="s">
        <v>90</v>
      </c>
      <c r="AY297" s="19" t="s">
        <v>155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88</v>
      </c>
      <c r="BK297" s="200">
        <f>ROUND(I297*H297,2)</f>
        <v>0</v>
      </c>
      <c r="BL297" s="19" t="s">
        <v>164</v>
      </c>
      <c r="BM297" s="199" t="s">
        <v>1083</v>
      </c>
    </row>
    <row r="298" s="13" customFormat="1">
      <c r="A298" s="13"/>
      <c r="B298" s="238"/>
      <c r="C298" s="239"/>
      <c r="D298" s="201" t="s">
        <v>248</v>
      </c>
      <c r="E298" s="240" t="s">
        <v>35</v>
      </c>
      <c r="F298" s="241" t="s">
        <v>1072</v>
      </c>
      <c r="G298" s="239"/>
      <c r="H298" s="242">
        <v>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248</v>
      </c>
      <c r="AU298" s="248" t="s">
        <v>90</v>
      </c>
      <c r="AV298" s="13" t="s">
        <v>90</v>
      </c>
      <c r="AW298" s="13" t="s">
        <v>40</v>
      </c>
      <c r="AX298" s="13" t="s">
        <v>88</v>
      </c>
      <c r="AY298" s="248" t="s">
        <v>155</v>
      </c>
    </row>
    <row r="299" s="2" customFormat="1" ht="16.5" customHeight="1">
      <c r="A299" s="41"/>
      <c r="B299" s="42"/>
      <c r="C299" s="262" t="s">
        <v>500</v>
      </c>
      <c r="D299" s="262" t="s">
        <v>464</v>
      </c>
      <c r="E299" s="263" t="s">
        <v>1084</v>
      </c>
      <c r="F299" s="264" t="s">
        <v>1085</v>
      </c>
      <c r="G299" s="265" t="s">
        <v>246</v>
      </c>
      <c r="H299" s="266">
        <v>2</v>
      </c>
      <c r="I299" s="267"/>
      <c r="J299" s="268">
        <f>ROUND(I299*H299,2)</f>
        <v>0</v>
      </c>
      <c r="K299" s="264" t="s">
        <v>252</v>
      </c>
      <c r="L299" s="269"/>
      <c r="M299" s="270" t="s">
        <v>35</v>
      </c>
      <c r="N299" s="271" t="s">
        <v>51</v>
      </c>
      <c r="O299" s="87"/>
      <c r="P299" s="197">
        <f>O299*H299</f>
        <v>0</v>
      </c>
      <c r="Q299" s="197">
        <v>0.69999999999999996</v>
      </c>
      <c r="R299" s="197">
        <f>Q299*H299</f>
        <v>1.3999999999999999</v>
      </c>
      <c r="S299" s="197">
        <v>0</v>
      </c>
      <c r="T299" s="19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199" t="s">
        <v>180</v>
      </c>
      <c r="AT299" s="199" t="s">
        <v>464</v>
      </c>
      <c r="AU299" s="199" t="s">
        <v>90</v>
      </c>
      <c r="AY299" s="19" t="s">
        <v>155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88</v>
      </c>
      <c r="BK299" s="200">
        <f>ROUND(I299*H299,2)</f>
        <v>0</v>
      </c>
      <c r="BL299" s="19" t="s">
        <v>164</v>
      </c>
      <c r="BM299" s="199" t="s">
        <v>1086</v>
      </c>
    </row>
    <row r="300" s="13" customFormat="1">
      <c r="A300" s="13"/>
      <c r="B300" s="238"/>
      <c r="C300" s="239"/>
      <c r="D300" s="201" t="s">
        <v>248</v>
      </c>
      <c r="E300" s="240" t="s">
        <v>35</v>
      </c>
      <c r="F300" s="241" t="s">
        <v>1060</v>
      </c>
      <c r="G300" s="239"/>
      <c r="H300" s="242">
        <v>2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248</v>
      </c>
      <c r="AU300" s="248" t="s">
        <v>90</v>
      </c>
      <c r="AV300" s="13" t="s">
        <v>90</v>
      </c>
      <c r="AW300" s="13" t="s">
        <v>40</v>
      </c>
      <c r="AX300" s="13" t="s">
        <v>88</v>
      </c>
      <c r="AY300" s="248" t="s">
        <v>155</v>
      </c>
    </row>
    <row r="301" s="2" customFormat="1" ht="16.5" customHeight="1">
      <c r="A301" s="41"/>
      <c r="B301" s="42"/>
      <c r="C301" s="262" t="s">
        <v>504</v>
      </c>
      <c r="D301" s="262" t="s">
        <v>464</v>
      </c>
      <c r="E301" s="263" t="s">
        <v>1087</v>
      </c>
      <c r="F301" s="264" t="s">
        <v>1088</v>
      </c>
      <c r="G301" s="265" t="s">
        <v>246</v>
      </c>
      <c r="H301" s="266">
        <v>2</v>
      </c>
      <c r="I301" s="267"/>
      <c r="J301" s="268">
        <f>ROUND(I301*H301,2)</f>
        <v>0</v>
      </c>
      <c r="K301" s="264" t="s">
        <v>252</v>
      </c>
      <c r="L301" s="269"/>
      <c r="M301" s="270" t="s">
        <v>35</v>
      </c>
      <c r="N301" s="271" t="s">
        <v>51</v>
      </c>
      <c r="O301" s="87"/>
      <c r="P301" s="197">
        <f>O301*H301</f>
        <v>0</v>
      </c>
      <c r="Q301" s="197">
        <v>1.0900000000000001</v>
      </c>
      <c r="R301" s="197">
        <f>Q301*H301</f>
        <v>2.1800000000000002</v>
      </c>
      <c r="S301" s="197">
        <v>0</v>
      </c>
      <c r="T301" s="19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199" t="s">
        <v>180</v>
      </c>
      <c r="AT301" s="199" t="s">
        <v>464</v>
      </c>
      <c r="AU301" s="199" t="s">
        <v>90</v>
      </c>
      <c r="AY301" s="19" t="s">
        <v>155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9" t="s">
        <v>88</v>
      </c>
      <c r="BK301" s="200">
        <f>ROUND(I301*H301,2)</f>
        <v>0</v>
      </c>
      <c r="BL301" s="19" t="s">
        <v>164</v>
      </c>
      <c r="BM301" s="199" t="s">
        <v>1089</v>
      </c>
    </row>
    <row r="302" s="13" customFormat="1">
      <c r="A302" s="13"/>
      <c r="B302" s="238"/>
      <c r="C302" s="239"/>
      <c r="D302" s="201" t="s">
        <v>248</v>
      </c>
      <c r="E302" s="240" t="s">
        <v>35</v>
      </c>
      <c r="F302" s="241" t="s">
        <v>1060</v>
      </c>
      <c r="G302" s="239"/>
      <c r="H302" s="242">
        <v>2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248</v>
      </c>
      <c r="AU302" s="248" t="s">
        <v>90</v>
      </c>
      <c r="AV302" s="13" t="s">
        <v>90</v>
      </c>
      <c r="AW302" s="13" t="s">
        <v>40</v>
      </c>
      <c r="AX302" s="13" t="s">
        <v>88</v>
      </c>
      <c r="AY302" s="248" t="s">
        <v>155</v>
      </c>
    </row>
    <row r="303" s="2" customFormat="1" ht="16.5" customHeight="1">
      <c r="A303" s="41"/>
      <c r="B303" s="42"/>
      <c r="C303" s="188" t="s">
        <v>510</v>
      </c>
      <c r="D303" s="188" t="s">
        <v>150</v>
      </c>
      <c r="E303" s="189" t="s">
        <v>1090</v>
      </c>
      <c r="F303" s="190" t="s">
        <v>1091</v>
      </c>
      <c r="G303" s="191" t="s">
        <v>246</v>
      </c>
      <c r="H303" s="192">
        <v>4</v>
      </c>
      <c r="I303" s="193"/>
      <c r="J303" s="194">
        <f>ROUND(I303*H303,2)</f>
        <v>0</v>
      </c>
      <c r="K303" s="190" t="s">
        <v>252</v>
      </c>
      <c r="L303" s="47"/>
      <c r="M303" s="195" t="s">
        <v>35</v>
      </c>
      <c r="N303" s="196" t="s">
        <v>51</v>
      </c>
      <c r="O303" s="87"/>
      <c r="P303" s="197">
        <f>O303*H303</f>
        <v>0</v>
      </c>
      <c r="Q303" s="197">
        <v>0.010189999999999999</v>
      </c>
      <c r="R303" s="197">
        <f>Q303*H303</f>
        <v>0.040759999999999998</v>
      </c>
      <c r="S303" s="197">
        <v>0</v>
      </c>
      <c r="T303" s="19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199" t="s">
        <v>164</v>
      </c>
      <c r="AT303" s="199" t="s">
        <v>150</v>
      </c>
      <c r="AU303" s="199" t="s">
        <v>90</v>
      </c>
      <c r="AY303" s="19" t="s">
        <v>155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9" t="s">
        <v>88</v>
      </c>
      <c r="BK303" s="200">
        <f>ROUND(I303*H303,2)</f>
        <v>0</v>
      </c>
      <c r="BL303" s="19" t="s">
        <v>164</v>
      </c>
      <c r="BM303" s="199" t="s">
        <v>1092</v>
      </c>
    </row>
    <row r="304" s="2" customFormat="1">
      <c r="A304" s="41"/>
      <c r="B304" s="42"/>
      <c r="C304" s="43"/>
      <c r="D304" s="249" t="s">
        <v>254</v>
      </c>
      <c r="E304" s="43"/>
      <c r="F304" s="250" t="s">
        <v>1093</v>
      </c>
      <c r="G304" s="43"/>
      <c r="H304" s="43"/>
      <c r="I304" s="203"/>
      <c r="J304" s="43"/>
      <c r="K304" s="43"/>
      <c r="L304" s="47"/>
      <c r="M304" s="204"/>
      <c r="N304" s="20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254</v>
      </c>
      <c r="AU304" s="19" t="s">
        <v>90</v>
      </c>
    </row>
    <row r="305" s="2" customFormat="1" ht="16.5" customHeight="1">
      <c r="A305" s="41"/>
      <c r="B305" s="42"/>
      <c r="C305" s="262" t="s">
        <v>512</v>
      </c>
      <c r="D305" s="262" t="s">
        <v>464</v>
      </c>
      <c r="E305" s="263" t="s">
        <v>1094</v>
      </c>
      <c r="F305" s="264" t="s">
        <v>1095</v>
      </c>
      <c r="G305" s="265" t="s">
        <v>246</v>
      </c>
      <c r="H305" s="266">
        <v>2</v>
      </c>
      <c r="I305" s="267"/>
      <c r="J305" s="268">
        <f>ROUND(I305*H305,2)</f>
        <v>0</v>
      </c>
      <c r="K305" s="264" t="s">
        <v>252</v>
      </c>
      <c r="L305" s="269"/>
      <c r="M305" s="270" t="s">
        <v>35</v>
      </c>
      <c r="N305" s="271" t="s">
        <v>51</v>
      </c>
      <c r="O305" s="87"/>
      <c r="P305" s="197">
        <f>O305*H305</f>
        <v>0</v>
      </c>
      <c r="Q305" s="197">
        <v>0.69999999999999996</v>
      </c>
      <c r="R305" s="197">
        <f>Q305*H305</f>
        <v>1.3999999999999999</v>
      </c>
      <c r="S305" s="197">
        <v>0</v>
      </c>
      <c r="T305" s="19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199" t="s">
        <v>180</v>
      </c>
      <c r="AT305" s="199" t="s">
        <v>464</v>
      </c>
      <c r="AU305" s="199" t="s">
        <v>90</v>
      </c>
      <c r="AY305" s="19" t="s">
        <v>155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9" t="s">
        <v>88</v>
      </c>
      <c r="BK305" s="200">
        <f>ROUND(I305*H305,2)</f>
        <v>0</v>
      </c>
      <c r="BL305" s="19" t="s">
        <v>164</v>
      </c>
      <c r="BM305" s="199" t="s">
        <v>1096</v>
      </c>
    </row>
    <row r="306" s="13" customFormat="1">
      <c r="A306" s="13"/>
      <c r="B306" s="238"/>
      <c r="C306" s="239"/>
      <c r="D306" s="201" t="s">
        <v>248</v>
      </c>
      <c r="E306" s="240" t="s">
        <v>35</v>
      </c>
      <c r="F306" s="241" t="s">
        <v>1060</v>
      </c>
      <c r="G306" s="239"/>
      <c r="H306" s="242">
        <v>2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248</v>
      </c>
      <c r="AU306" s="248" t="s">
        <v>90</v>
      </c>
      <c r="AV306" s="13" t="s">
        <v>90</v>
      </c>
      <c r="AW306" s="13" t="s">
        <v>40</v>
      </c>
      <c r="AX306" s="13" t="s">
        <v>88</v>
      </c>
      <c r="AY306" s="248" t="s">
        <v>155</v>
      </c>
    </row>
    <row r="307" s="2" customFormat="1" ht="16.5" customHeight="1">
      <c r="A307" s="41"/>
      <c r="B307" s="42"/>
      <c r="C307" s="262" t="s">
        <v>517</v>
      </c>
      <c r="D307" s="262" t="s">
        <v>464</v>
      </c>
      <c r="E307" s="263" t="s">
        <v>1097</v>
      </c>
      <c r="F307" s="264" t="s">
        <v>1098</v>
      </c>
      <c r="G307" s="265" t="s">
        <v>246</v>
      </c>
      <c r="H307" s="266">
        <v>2</v>
      </c>
      <c r="I307" s="267"/>
      <c r="J307" s="268">
        <f>ROUND(I307*H307,2)</f>
        <v>0</v>
      </c>
      <c r="K307" s="264" t="s">
        <v>252</v>
      </c>
      <c r="L307" s="269"/>
      <c r="M307" s="270" t="s">
        <v>35</v>
      </c>
      <c r="N307" s="271" t="s">
        <v>51</v>
      </c>
      <c r="O307" s="87"/>
      <c r="P307" s="197">
        <f>O307*H307</f>
        <v>0</v>
      </c>
      <c r="Q307" s="197">
        <v>1.3999999999999999</v>
      </c>
      <c r="R307" s="197">
        <f>Q307*H307</f>
        <v>2.7999999999999998</v>
      </c>
      <c r="S307" s="197">
        <v>0</v>
      </c>
      <c r="T307" s="19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199" t="s">
        <v>180</v>
      </c>
      <c r="AT307" s="199" t="s">
        <v>464</v>
      </c>
      <c r="AU307" s="199" t="s">
        <v>90</v>
      </c>
      <c r="AY307" s="19" t="s">
        <v>155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9" t="s">
        <v>88</v>
      </c>
      <c r="BK307" s="200">
        <f>ROUND(I307*H307,2)</f>
        <v>0</v>
      </c>
      <c r="BL307" s="19" t="s">
        <v>164</v>
      </c>
      <c r="BM307" s="199" t="s">
        <v>1099</v>
      </c>
    </row>
    <row r="308" s="13" customFormat="1">
      <c r="A308" s="13"/>
      <c r="B308" s="238"/>
      <c r="C308" s="239"/>
      <c r="D308" s="201" t="s">
        <v>248</v>
      </c>
      <c r="E308" s="240" t="s">
        <v>35</v>
      </c>
      <c r="F308" s="241" t="s">
        <v>1060</v>
      </c>
      <c r="G308" s="239"/>
      <c r="H308" s="242">
        <v>2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248</v>
      </c>
      <c r="AU308" s="248" t="s">
        <v>90</v>
      </c>
      <c r="AV308" s="13" t="s">
        <v>90</v>
      </c>
      <c r="AW308" s="13" t="s">
        <v>40</v>
      </c>
      <c r="AX308" s="13" t="s">
        <v>88</v>
      </c>
      <c r="AY308" s="248" t="s">
        <v>155</v>
      </c>
    </row>
    <row r="309" s="2" customFormat="1" ht="16.5" customHeight="1">
      <c r="A309" s="41"/>
      <c r="B309" s="42"/>
      <c r="C309" s="188" t="s">
        <v>519</v>
      </c>
      <c r="D309" s="188" t="s">
        <v>150</v>
      </c>
      <c r="E309" s="189" t="s">
        <v>1100</v>
      </c>
      <c r="F309" s="190" t="s">
        <v>1101</v>
      </c>
      <c r="G309" s="191" t="s">
        <v>246</v>
      </c>
      <c r="H309" s="192">
        <v>5</v>
      </c>
      <c r="I309" s="193"/>
      <c r="J309" s="194">
        <f>ROUND(I309*H309,2)</f>
        <v>0</v>
      </c>
      <c r="K309" s="190" t="s">
        <v>252</v>
      </c>
      <c r="L309" s="47"/>
      <c r="M309" s="195" t="s">
        <v>35</v>
      </c>
      <c r="N309" s="196" t="s">
        <v>51</v>
      </c>
      <c r="O309" s="87"/>
      <c r="P309" s="197">
        <f>O309*H309</f>
        <v>0</v>
      </c>
      <c r="Q309" s="197">
        <v>0.028539999999999999</v>
      </c>
      <c r="R309" s="197">
        <f>Q309*H309</f>
        <v>0.14269999999999999</v>
      </c>
      <c r="S309" s="197">
        <v>0</v>
      </c>
      <c r="T309" s="19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199" t="s">
        <v>164</v>
      </c>
      <c r="AT309" s="199" t="s">
        <v>150</v>
      </c>
      <c r="AU309" s="199" t="s">
        <v>90</v>
      </c>
      <c r="AY309" s="19" t="s">
        <v>155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9" t="s">
        <v>88</v>
      </c>
      <c r="BK309" s="200">
        <f>ROUND(I309*H309,2)</f>
        <v>0</v>
      </c>
      <c r="BL309" s="19" t="s">
        <v>164</v>
      </c>
      <c r="BM309" s="199" t="s">
        <v>1102</v>
      </c>
    </row>
    <row r="310" s="2" customFormat="1">
      <c r="A310" s="41"/>
      <c r="B310" s="42"/>
      <c r="C310" s="43"/>
      <c r="D310" s="249" t="s">
        <v>254</v>
      </c>
      <c r="E310" s="43"/>
      <c r="F310" s="250" t="s">
        <v>1103</v>
      </c>
      <c r="G310" s="43"/>
      <c r="H310" s="43"/>
      <c r="I310" s="203"/>
      <c r="J310" s="43"/>
      <c r="K310" s="43"/>
      <c r="L310" s="47"/>
      <c r="M310" s="204"/>
      <c r="N310" s="20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254</v>
      </c>
      <c r="AU310" s="19" t="s">
        <v>90</v>
      </c>
    </row>
    <row r="311" s="2" customFormat="1" ht="16.5" customHeight="1">
      <c r="A311" s="41"/>
      <c r="B311" s="42"/>
      <c r="C311" s="262" t="s">
        <v>526</v>
      </c>
      <c r="D311" s="262" t="s">
        <v>464</v>
      </c>
      <c r="E311" s="263" t="s">
        <v>1104</v>
      </c>
      <c r="F311" s="264" t="s">
        <v>1105</v>
      </c>
      <c r="G311" s="265" t="s">
        <v>246</v>
      </c>
      <c r="H311" s="266">
        <v>5</v>
      </c>
      <c r="I311" s="267"/>
      <c r="J311" s="268">
        <f>ROUND(I311*H311,2)</f>
        <v>0</v>
      </c>
      <c r="K311" s="264" t="s">
        <v>252</v>
      </c>
      <c r="L311" s="269"/>
      <c r="M311" s="270" t="s">
        <v>35</v>
      </c>
      <c r="N311" s="271" t="s">
        <v>51</v>
      </c>
      <c r="O311" s="87"/>
      <c r="P311" s="197">
        <f>O311*H311</f>
        <v>0</v>
      </c>
      <c r="Q311" s="197">
        <v>9.1839999999999993</v>
      </c>
      <c r="R311" s="197">
        <f>Q311*H311</f>
        <v>45.919999999999995</v>
      </c>
      <c r="S311" s="197">
        <v>0</v>
      </c>
      <c r="T311" s="19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199" t="s">
        <v>180</v>
      </c>
      <c r="AT311" s="199" t="s">
        <v>464</v>
      </c>
      <c r="AU311" s="199" t="s">
        <v>90</v>
      </c>
      <c r="AY311" s="19" t="s">
        <v>155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88</v>
      </c>
      <c r="BK311" s="200">
        <f>ROUND(I311*H311,2)</f>
        <v>0</v>
      </c>
      <c r="BL311" s="19" t="s">
        <v>164</v>
      </c>
      <c r="BM311" s="199" t="s">
        <v>1106</v>
      </c>
    </row>
    <row r="312" s="13" customFormat="1">
      <c r="A312" s="13"/>
      <c r="B312" s="238"/>
      <c r="C312" s="239"/>
      <c r="D312" s="201" t="s">
        <v>248</v>
      </c>
      <c r="E312" s="240" t="s">
        <v>35</v>
      </c>
      <c r="F312" s="241" t="s">
        <v>1052</v>
      </c>
      <c r="G312" s="239"/>
      <c r="H312" s="242">
        <v>5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248</v>
      </c>
      <c r="AU312" s="248" t="s">
        <v>90</v>
      </c>
      <c r="AV312" s="13" t="s">
        <v>90</v>
      </c>
      <c r="AW312" s="13" t="s">
        <v>40</v>
      </c>
      <c r="AX312" s="13" t="s">
        <v>88</v>
      </c>
      <c r="AY312" s="248" t="s">
        <v>155</v>
      </c>
    </row>
    <row r="313" s="2" customFormat="1" ht="16.5" customHeight="1">
      <c r="A313" s="41"/>
      <c r="B313" s="42"/>
      <c r="C313" s="262" t="s">
        <v>532</v>
      </c>
      <c r="D313" s="262" t="s">
        <v>464</v>
      </c>
      <c r="E313" s="263" t="s">
        <v>1107</v>
      </c>
      <c r="F313" s="264" t="s">
        <v>1108</v>
      </c>
      <c r="G313" s="265" t="s">
        <v>246</v>
      </c>
      <c r="H313" s="266">
        <v>1</v>
      </c>
      <c r="I313" s="267"/>
      <c r="J313" s="268">
        <f>ROUND(I313*H313,2)</f>
        <v>0</v>
      </c>
      <c r="K313" s="264" t="s">
        <v>252</v>
      </c>
      <c r="L313" s="269"/>
      <c r="M313" s="270" t="s">
        <v>35</v>
      </c>
      <c r="N313" s="271" t="s">
        <v>51</v>
      </c>
      <c r="O313" s="87"/>
      <c r="P313" s="197">
        <f>O313*H313</f>
        <v>0</v>
      </c>
      <c r="Q313" s="197">
        <v>0.002</v>
      </c>
      <c r="R313" s="197">
        <f>Q313*H313</f>
        <v>0.002</v>
      </c>
      <c r="S313" s="197">
        <v>0</v>
      </c>
      <c r="T313" s="19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199" t="s">
        <v>180</v>
      </c>
      <c r="AT313" s="199" t="s">
        <v>464</v>
      </c>
      <c r="AU313" s="199" t="s">
        <v>90</v>
      </c>
      <c r="AY313" s="19" t="s">
        <v>155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9" t="s">
        <v>88</v>
      </c>
      <c r="BK313" s="200">
        <f>ROUND(I313*H313,2)</f>
        <v>0</v>
      </c>
      <c r="BL313" s="19" t="s">
        <v>164</v>
      </c>
      <c r="BM313" s="199" t="s">
        <v>1109</v>
      </c>
    </row>
    <row r="314" s="13" customFormat="1">
      <c r="A314" s="13"/>
      <c r="B314" s="238"/>
      <c r="C314" s="239"/>
      <c r="D314" s="201" t="s">
        <v>248</v>
      </c>
      <c r="E314" s="240" t="s">
        <v>35</v>
      </c>
      <c r="F314" s="241" t="s">
        <v>1072</v>
      </c>
      <c r="G314" s="239"/>
      <c r="H314" s="242">
        <v>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248</v>
      </c>
      <c r="AU314" s="248" t="s">
        <v>90</v>
      </c>
      <c r="AV314" s="13" t="s">
        <v>90</v>
      </c>
      <c r="AW314" s="13" t="s">
        <v>40</v>
      </c>
      <c r="AX314" s="13" t="s">
        <v>88</v>
      </c>
      <c r="AY314" s="248" t="s">
        <v>155</v>
      </c>
    </row>
    <row r="315" s="2" customFormat="1" ht="16.5" customHeight="1">
      <c r="A315" s="41"/>
      <c r="B315" s="42"/>
      <c r="C315" s="262" t="s">
        <v>537</v>
      </c>
      <c r="D315" s="262" t="s">
        <v>464</v>
      </c>
      <c r="E315" s="263" t="s">
        <v>1110</v>
      </c>
      <c r="F315" s="264" t="s">
        <v>1111</v>
      </c>
      <c r="G315" s="265" t="s">
        <v>246</v>
      </c>
      <c r="H315" s="266">
        <v>6</v>
      </c>
      <c r="I315" s="267"/>
      <c r="J315" s="268">
        <f>ROUND(I315*H315,2)</f>
        <v>0</v>
      </c>
      <c r="K315" s="264" t="s">
        <v>252</v>
      </c>
      <c r="L315" s="269"/>
      <c r="M315" s="270" t="s">
        <v>35</v>
      </c>
      <c r="N315" s="271" t="s">
        <v>51</v>
      </c>
      <c r="O315" s="87"/>
      <c r="P315" s="197">
        <f>O315*H315</f>
        <v>0</v>
      </c>
      <c r="Q315" s="197">
        <v>0.0030000000000000001</v>
      </c>
      <c r="R315" s="197">
        <f>Q315*H315</f>
        <v>0.018000000000000002</v>
      </c>
      <c r="S315" s="197">
        <v>0</v>
      </c>
      <c r="T315" s="19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199" t="s">
        <v>180</v>
      </c>
      <c r="AT315" s="199" t="s">
        <v>464</v>
      </c>
      <c r="AU315" s="199" t="s">
        <v>90</v>
      </c>
      <c r="AY315" s="19" t="s">
        <v>155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9" t="s">
        <v>88</v>
      </c>
      <c r="BK315" s="200">
        <f>ROUND(I315*H315,2)</f>
        <v>0</v>
      </c>
      <c r="BL315" s="19" t="s">
        <v>164</v>
      </c>
      <c r="BM315" s="199" t="s">
        <v>1112</v>
      </c>
    </row>
    <row r="316" s="13" customFormat="1">
      <c r="A316" s="13"/>
      <c r="B316" s="238"/>
      <c r="C316" s="239"/>
      <c r="D316" s="201" t="s">
        <v>248</v>
      </c>
      <c r="E316" s="240" t="s">
        <v>35</v>
      </c>
      <c r="F316" s="241" t="s">
        <v>1113</v>
      </c>
      <c r="G316" s="239"/>
      <c r="H316" s="242">
        <v>6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248</v>
      </c>
      <c r="AU316" s="248" t="s">
        <v>90</v>
      </c>
      <c r="AV316" s="13" t="s">
        <v>90</v>
      </c>
      <c r="AW316" s="13" t="s">
        <v>40</v>
      </c>
      <c r="AX316" s="13" t="s">
        <v>88</v>
      </c>
      <c r="AY316" s="248" t="s">
        <v>155</v>
      </c>
    </row>
    <row r="317" s="2" customFormat="1" ht="16.5" customHeight="1">
      <c r="A317" s="41"/>
      <c r="B317" s="42"/>
      <c r="C317" s="262" t="s">
        <v>542</v>
      </c>
      <c r="D317" s="262" t="s">
        <v>464</v>
      </c>
      <c r="E317" s="263" t="s">
        <v>1114</v>
      </c>
      <c r="F317" s="264" t="s">
        <v>1115</v>
      </c>
      <c r="G317" s="265" t="s">
        <v>246</v>
      </c>
      <c r="H317" s="266">
        <v>2</v>
      </c>
      <c r="I317" s="267"/>
      <c r="J317" s="268">
        <f>ROUND(I317*H317,2)</f>
        <v>0</v>
      </c>
      <c r="K317" s="264" t="s">
        <v>252</v>
      </c>
      <c r="L317" s="269"/>
      <c r="M317" s="270" t="s">
        <v>35</v>
      </c>
      <c r="N317" s="271" t="s">
        <v>51</v>
      </c>
      <c r="O317" s="87"/>
      <c r="P317" s="197">
        <f>O317*H317</f>
        <v>0</v>
      </c>
      <c r="Q317" s="197">
        <v>0.0040000000000000001</v>
      </c>
      <c r="R317" s="197">
        <f>Q317*H317</f>
        <v>0.0080000000000000002</v>
      </c>
      <c r="S317" s="197">
        <v>0</v>
      </c>
      <c r="T317" s="19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199" t="s">
        <v>180</v>
      </c>
      <c r="AT317" s="199" t="s">
        <v>464</v>
      </c>
      <c r="AU317" s="199" t="s">
        <v>90</v>
      </c>
      <c r="AY317" s="19" t="s">
        <v>155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9" t="s">
        <v>88</v>
      </c>
      <c r="BK317" s="200">
        <f>ROUND(I317*H317,2)</f>
        <v>0</v>
      </c>
      <c r="BL317" s="19" t="s">
        <v>164</v>
      </c>
      <c r="BM317" s="199" t="s">
        <v>1116</v>
      </c>
    </row>
    <row r="318" s="13" customFormat="1">
      <c r="A318" s="13"/>
      <c r="B318" s="238"/>
      <c r="C318" s="239"/>
      <c r="D318" s="201" t="s">
        <v>248</v>
      </c>
      <c r="E318" s="240" t="s">
        <v>35</v>
      </c>
      <c r="F318" s="241" t="s">
        <v>1060</v>
      </c>
      <c r="G318" s="239"/>
      <c r="H318" s="242">
        <v>2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248</v>
      </c>
      <c r="AU318" s="248" t="s">
        <v>90</v>
      </c>
      <c r="AV318" s="13" t="s">
        <v>90</v>
      </c>
      <c r="AW318" s="13" t="s">
        <v>40</v>
      </c>
      <c r="AX318" s="13" t="s">
        <v>88</v>
      </c>
      <c r="AY318" s="248" t="s">
        <v>155</v>
      </c>
    </row>
    <row r="319" s="12" customFormat="1" ht="22.8" customHeight="1">
      <c r="A319" s="12"/>
      <c r="B319" s="222"/>
      <c r="C319" s="223"/>
      <c r="D319" s="224" t="s">
        <v>79</v>
      </c>
      <c r="E319" s="236" t="s">
        <v>1117</v>
      </c>
      <c r="F319" s="236" t="s">
        <v>1118</v>
      </c>
      <c r="G319" s="223"/>
      <c r="H319" s="223"/>
      <c r="I319" s="226"/>
      <c r="J319" s="237">
        <f>BK319</f>
        <v>0</v>
      </c>
      <c r="K319" s="223"/>
      <c r="L319" s="228"/>
      <c r="M319" s="229"/>
      <c r="N319" s="230"/>
      <c r="O319" s="230"/>
      <c r="P319" s="231">
        <f>SUM(P320:P347)</f>
        <v>0</v>
      </c>
      <c r="Q319" s="230"/>
      <c r="R319" s="231">
        <f>SUM(R320:R347)</f>
        <v>0.0072679999999999984</v>
      </c>
      <c r="S319" s="230"/>
      <c r="T319" s="232">
        <f>SUM(T320:T347)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3" t="s">
        <v>88</v>
      </c>
      <c r="AT319" s="234" t="s">
        <v>79</v>
      </c>
      <c r="AU319" s="234" t="s">
        <v>88</v>
      </c>
      <c r="AY319" s="233" t="s">
        <v>155</v>
      </c>
      <c r="BK319" s="235">
        <f>SUM(BK320:BK347)</f>
        <v>0</v>
      </c>
    </row>
    <row r="320" s="2" customFormat="1" ht="16.5" customHeight="1">
      <c r="A320" s="41"/>
      <c r="B320" s="42"/>
      <c r="C320" s="188" t="s">
        <v>548</v>
      </c>
      <c r="D320" s="188" t="s">
        <v>150</v>
      </c>
      <c r="E320" s="189" t="s">
        <v>1119</v>
      </c>
      <c r="F320" s="190" t="s">
        <v>1120</v>
      </c>
      <c r="G320" s="191" t="s">
        <v>275</v>
      </c>
      <c r="H320" s="192">
        <v>39.399999999999999</v>
      </c>
      <c r="I320" s="193"/>
      <c r="J320" s="194">
        <f>ROUND(I320*H320,2)</f>
        <v>0</v>
      </c>
      <c r="K320" s="190" t="s">
        <v>252</v>
      </c>
      <c r="L320" s="47"/>
      <c r="M320" s="195" t="s">
        <v>35</v>
      </c>
      <c r="N320" s="196" t="s">
        <v>51</v>
      </c>
      <c r="O320" s="87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199" t="s">
        <v>164</v>
      </c>
      <c r="AT320" s="199" t="s">
        <v>150</v>
      </c>
      <c r="AU320" s="199" t="s">
        <v>90</v>
      </c>
      <c r="AY320" s="19" t="s">
        <v>155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9" t="s">
        <v>88</v>
      </c>
      <c r="BK320" s="200">
        <f>ROUND(I320*H320,2)</f>
        <v>0</v>
      </c>
      <c r="BL320" s="19" t="s">
        <v>164</v>
      </c>
      <c r="BM320" s="199" t="s">
        <v>1121</v>
      </c>
    </row>
    <row r="321" s="2" customFormat="1">
      <c r="A321" s="41"/>
      <c r="B321" s="42"/>
      <c r="C321" s="43"/>
      <c r="D321" s="249" t="s">
        <v>254</v>
      </c>
      <c r="E321" s="43"/>
      <c r="F321" s="250" t="s">
        <v>1122</v>
      </c>
      <c r="G321" s="43"/>
      <c r="H321" s="43"/>
      <c r="I321" s="203"/>
      <c r="J321" s="43"/>
      <c r="K321" s="43"/>
      <c r="L321" s="47"/>
      <c r="M321" s="204"/>
      <c r="N321" s="20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254</v>
      </c>
      <c r="AU321" s="19" t="s">
        <v>90</v>
      </c>
    </row>
    <row r="322" s="13" customFormat="1">
      <c r="A322" s="13"/>
      <c r="B322" s="238"/>
      <c r="C322" s="239"/>
      <c r="D322" s="201" t="s">
        <v>248</v>
      </c>
      <c r="E322" s="240" t="s">
        <v>35</v>
      </c>
      <c r="F322" s="241" t="s">
        <v>972</v>
      </c>
      <c r="G322" s="239"/>
      <c r="H322" s="242">
        <v>4.5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248</v>
      </c>
      <c r="AU322" s="248" t="s">
        <v>90</v>
      </c>
      <c r="AV322" s="13" t="s">
        <v>90</v>
      </c>
      <c r="AW322" s="13" t="s">
        <v>40</v>
      </c>
      <c r="AX322" s="13" t="s">
        <v>80</v>
      </c>
      <c r="AY322" s="248" t="s">
        <v>155</v>
      </c>
    </row>
    <row r="323" s="13" customFormat="1">
      <c r="A323" s="13"/>
      <c r="B323" s="238"/>
      <c r="C323" s="239"/>
      <c r="D323" s="201" t="s">
        <v>248</v>
      </c>
      <c r="E323" s="240" t="s">
        <v>35</v>
      </c>
      <c r="F323" s="241" t="s">
        <v>973</v>
      </c>
      <c r="G323" s="239"/>
      <c r="H323" s="242">
        <v>7.5999999999999996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248</v>
      </c>
      <c r="AU323" s="248" t="s">
        <v>90</v>
      </c>
      <c r="AV323" s="13" t="s">
        <v>90</v>
      </c>
      <c r="AW323" s="13" t="s">
        <v>40</v>
      </c>
      <c r="AX323" s="13" t="s">
        <v>80</v>
      </c>
      <c r="AY323" s="248" t="s">
        <v>155</v>
      </c>
    </row>
    <row r="324" s="13" customFormat="1">
      <c r="A324" s="13"/>
      <c r="B324" s="238"/>
      <c r="C324" s="239"/>
      <c r="D324" s="201" t="s">
        <v>248</v>
      </c>
      <c r="E324" s="240" t="s">
        <v>35</v>
      </c>
      <c r="F324" s="241" t="s">
        <v>974</v>
      </c>
      <c r="G324" s="239"/>
      <c r="H324" s="242">
        <v>14.9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248</v>
      </c>
      <c r="AU324" s="248" t="s">
        <v>90</v>
      </c>
      <c r="AV324" s="13" t="s">
        <v>90</v>
      </c>
      <c r="AW324" s="13" t="s">
        <v>40</v>
      </c>
      <c r="AX324" s="13" t="s">
        <v>80</v>
      </c>
      <c r="AY324" s="248" t="s">
        <v>155</v>
      </c>
    </row>
    <row r="325" s="13" customFormat="1">
      <c r="A325" s="13"/>
      <c r="B325" s="238"/>
      <c r="C325" s="239"/>
      <c r="D325" s="201" t="s">
        <v>248</v>
      </c>
      <c r="E325" s="240" t="s">
        <v>35</v>
      </c>
      <c r="F325" s="241" t="s">
        <v>975</v>
      </c>
      <c r="G325" s="239"/>
      <c r="H325" s="242">
        <v>5.4000000000000004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248</v>
      </c>
      <c r="AU325" s="248" t="s">
        <v>90</v>
      </c>
      <c r="AV325" s="13" t="s">
        <v>90</v>
      </c>
      <c r="AW325" s="13" t="s">
        <v>40</v>
      </c>
      <c r="AX325" s="13" t="s">
        <v>80</v>
      </c>
      <c r="AY325" s="248" t="s">
        <v>155</v>
      </c>
    </row>
    <row r="326" s="13" customFormat="1">
      <c r="A326" s="13"/>
      <c r="B326" s="238"/>
      <c r="C326" s="239"/>
      <c r="D326" s="201" t="s">
        <v>248</v>
      </c>
      <c r="E326" s="240" t="s">
        <v>35</v>
      </c>
      <c r="F326" s="241" t="s">
        <v>976</v>
      </c>
      <c r="G326" s="239"/>
      <c r="H326" s="242">
        <v>7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248</v>
      </c>
      <c r="AU326" s="248" t="s">
        <v>90</v>
      </c>
      <c r="AV326" s="13" t="s">
        <v>90</v>
      </c>
      <c r="AW326" s="13" t="s">
        <v>40</v>
      </c>
      <c r="AX326" s="13" t="s">
        <v>80</v>
      </c>
      <c r="AY326" s="248" t="s">
        <v>155</v>
      </c>
    </row>
    <row r="327" s="14" customFormat="1">
      <c r="A327" s="14"/>
      <c r="B327" s="251"/>
      <c r="C327" s="252"/>
      <c r="D327" s="201" t="s">
        <v>248</v>
      </c>
      <c r="E327" s="253" t="s">
        <v>35</v>
      </c>
      <c r="F327" s="254" t="s">
        <v>268</v>
      </c>
      <c r="G327" s="252"/>
      <c r="H327" s="255">
        <v>39.399999999999999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248</v>
      </c>
      <c r="AU327" s="261" t="s">
        <v>90</v>
      </c>
      <c r="AV327" s="14" t="s">
        <v>164</v>
      </c>
      <c r="AW327" s="14" t="s">
        <v>40</v>
      </c>
      <c r="AX327" s="14" t="s">
        <v>88</v>
      </c>
      <c r="AY327" s="261" t="s">
        <v>155</v>
      </c>
    </row>
    <row r="328" s="2" customFormat="1" ht="16.5" customHeight="1">
      <c r="A328" s="41"/>
      <c r="B328" s="42"/>
      <c r="C328" s="188" t="s">
        <v>554</v>
      </c>
      <c r="D328" s="188" t="s">
        <v>150</v>
      </c>
      <c r="E328" s="189" t="s">
        <v>1123</v>
      </c>
      <c r="F328" s="190" t="s">
        <v>1124</v>
      </c>
      <c r="G328" s="191" t="s">
        <v>275</v>
      </c>
      <c r="H328" s="192">
        <v>39.399999999999999</v>
      </c>
      <c r="I328" s="193"/>
      <c r="J328" s="194">
        <f>ROUND(I328*H328,2)</f>
        <v>0</v>
      </c>
      <c r="K328" s="190" t="s">
        <v>252</v>
      </c>
      <c r="L328" s="47"/>
      <c r="M328" s="195" t="s">
        <v>35</v>
      </c>
      <c r="N328" s="196" t="s">
        <v>51</v>
      </c>
      <c r="O328" s="87"/>
      <c r="P328" s="197">
        <f>O328*H328</f>
        <v>0</v>
      </c>
      <c r="Q328" s="197">
        <v>6.9999999999999994E-05</v>
      </c>
      <c r="R328" s="197">
        <f>Q328*H328</f>
        <v>0.0027579999999999996</v>
      </c>
      <c r="S328" s="197">
        <v>0</v>
      </c>
      <c r="T328" s="19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199" t="s">
        <v>213</v>
      </c>
      <c r="AT328" s="199" t="s">
        <v>150</v>
      </c>
      <c r="AU328" s="199" t="s">
        <v>90</v>
      </c>
      <c r="AY328" s="19" t="s">
        <v>155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88</v>
      </c>
      <c r="BK328" s="200">
        <f>ROUND(I328*H328,2)</f>
        <v>0</v>
      </c>
      <c r="BL328" s="19" t="s">
        <v>213</v>
      </c>
      <c r="BM328" s="199" t="s">
        <v>1125</v>
      </c>
    </row>
    <row r="329" s="2" customFormat="1">
      <c r="A329" s="41"/>
      <c r="B329" s="42"/>
      <c r="C329" s="43"/>
      <c r="D329" s="249" t="s">
        <v>254</v>
      </c>
      <c r="E329" s="43"/>
      <c r="F329" s="250" t="s">
        <v>1126</v>
      </c>
      <c r="G329" s="43"/>
      <c r="H329" s="43"/>
      <c r="I329" s="203"/>
      <c r="J329" s="43"/>
      <c r="K329" s="43"/>
      <c r="L329" s="47"/>
      <c r="M329" s="204"/>
      <c r="N329" s="20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254</v>
      </c>
      <c r="AU329" s="19" t="s">
        <v>90</v>
      </c>
    </row>
    <row r="330" s="13" customFormat="1">
      <c r="A330" s="13"/>
      <c r="B330" s="238"/>
      <c r="C330" s="239"/>
      <c r="D330" s="201" t="s">
        <v>248</v>
      </c>
      <c r="E330" s="240" t="s">
        <v>35</v>
      </c>
      <c r="F330" s="241" t="s">
        <v>972</v>
      </c>
      <c r="G330" s="239"/>
      <c r="H330" s="242">
        <v>4.5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248</v>
      </c>
      <c r="AU330" s="248" t="s">
        <v>90</v>
      </c>
      <c r="AV330" s="13" t="s">
        <v>90</v>
      </c>
      <c r="AW330" s="13" t="s">
        <v>40</v>
      </c>
      <c r="AX330" s="13" t="s">
        <v>80</v>
      </c>
      <c r="AY330" s="248" t="s">
        <v>155</v>
      </c>
    </row>
    <row r="331" s="13" customFormat="1">
      <c r="A331" s="13"/>
      <c r="B331" s="238"/>
      <c r="C331" s="239"/>
      <c r="D331" s="201" t="s">
        <v>248</v>
      </c>
      <c r="E331" s="240" t="s">
        <v>35</v>
      </c>
      <c r="F331" s="241" t="s">
        <v>973</v>
      </c>
      <c r="G331" s="239"/>
      <c r="H331" s="242">
        <v>7.5999999999999996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248</v>
      </c>
      <c r="AU331" s="248" t="s">
        <v>90</v>
      </c>
      <c r="AV331" s="13" t="s">
        <v>90</v>
      </c>
      <c r="AW331" s="13" t="s">
        <v>40</v>
      </c>
      <c r="AX331" s="13" t="s">
        <v>80</v>
      </c>
      <c r="AY331" s="248" t="s">
        <v>155</v>
      </c>
    </row>
    <row r="332" s="13" customFormat="1">
      <c r="A332" s="13"/>
      <c r="B332" s="238"/>
      <c r="C332" s="239"/>
      <c r="D332" s="201" t="s">
        <v>248</v>
      </c>
      <c r="E332" s="240" t="s">
        <v>35</v>
      </c>
      <c r="F332" s="241" t="s">
        <v>974</v>
      </c>
      <c r="G332" s="239"/>
      <c r="H332" s="242">
        <v>14.9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248</v>
      </c>
      <c r="AU332" s="248" t="s">
        <v>90</v>
      </c>
      <c r="AV332" s="13" t="s">
        <v>90</v>
      </c>
      <c r="AW332" s="13" t="s">
        <v>40</v>
      </c>
      <c r="AX332" s="13" t="s">
        <v>80</v>
      </c>
      <c r="AY332" s="248" t="s">
        <v>155</v>
      </c>
    </row>
    <row r="333" s="13" customFormat="1">
      <c r="A333" s="13"/>
      <c r="B333" s="238"/>
      <c r="C333" s="239"/>
      <c r="D333" s="201" t="s">
        <v>248</v>
      </c>
      <c r="E333" s="240" t="s">
        <v>35</v>
      </c>
      <c r="F333" s="241" t="s">
        <v>975</v>
      </c>
      <c r="G333" s="239"/>
      <c r="H333" s="242">
        <v>5.4000000000000004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248</v>
      </c>
      <c r="AU333" s="248" t="s">
        <v>90</v>
      </c>
      <c r="AV333" s="13" t="s">
        <v>90</v>
      </c>
      <c r="AW333" s="13" t="s">
        <v>40</v>
      </c>
      <c r="AX333" s="13" t="s">
        <v>80</v>
      </c>
      <c r="AY333" s="248" t="s">
        <v>155</v>
      </c>
    </row>
    <row r="334" s="13" customFormat="1">
      <c r="A334" s="13"/>
      <c r="B334" s="238"/>
      <c r="C334" s="239"/>
      <c r="D334" s="201" t="s">
        <v>248</v>
      </c>
      <c r="E334" s="240" t="s">
        <v>35</v>
      </c>
      <c r="F334" s="241" t="s">
        <v>976</v>
      </c>
      <c r="G334" s="239"/>
      <c r="H334" s="242">
        <v>7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248</v>
      </c>
      <c r="AU334" s="248" t="s">
        <v>90</v>
      </c>
      <c r="AV334" s="13" t="s">
        <v>90</v>
      </c>
      <c r="AW334" s="13" t="s">
        <v>40</v>
      </c>
      <c r="AX334" s="13" t="s">
        <v>80</v>
      </c>
      <c r="AY334" s="248" t="s">
        <v>155</v>
      </c>
    </row>
    <row r="335" s="14" customFormat="1">
      <c r="A335" s="14"/>
      <c r="B335" s="251"/>
      <c r="C335" s="252"/>
      <c r="D335" s="201" t="s">
        <v>248</v>
      </c>
      <c r="E335" s="253" t="s">
        <v>35</v>
      </c>
      <c r="F335" s="254" t="s">
        <v>268</v>
      </c>
      <c r="G335" s="252"/>
      <c r="H335" s="255">
        <v>39.399999999999999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248</v>
      </c>
      <c r="AU335" s="261" t="s">
        <v>90</v>
      </c>
      <c r="AV335" s="14" t="s">
        <v>164</v>
      </c>
      <c r="AW335" s="14" t="s">
        <v>40</v>
      </c>
      <c r="AX335" s="14" t="s">
        <v>88</v>
      </c>
      <c r="AY335" s="261" t="s">
        <v>155</v>
      </c>
    </row>
    <row r="336" s="2" customFormat="1" ht="16.5" customHeight="1">
      <c r="A336" s="41"/>
      <c r="B336" s="42"/>
      <c r="C336" s="188" t="s">
        <v>560</v>
      </c>
      <c r="D336" s="188" t="s">
        <v>150</v>
      </c>
      <c r="E336" s="189" t="s">
        <v>1127</v>
      </c>
      <c r="F336" s="190" t="s">
        <v>1128</v>
      </c>
      <c r="G336" s="191" t="s">
        <v>1129</v>
      </c>
      <c r="H336" s="192">
        <v>2</v>
      </c>
      <c r="I336" s="193"/>
      <c r="J336" s="194">
        <f>ROUND(I336*H336,2)</f>
        <v>0</v>
      </c>
      <c r="K336" s="190" t="s">
        <v>252</v>
      </c>
      <c r="L336" s="47"/>
      <c r="M336" s="195" t="s">
        <v>35</v>
      </c>
      <c r="N336" s="196" t="s">
        <v>51</v>
      </c>
      <c r="O336" s="87"/>
      <c r="P336" s="197">
        <f>O336*H336</f>
        <v>0</v>
      </c>
      <c r="Q336" s="197">
        <v>0.00031</v>
      </c>
      <c r="R336" s="197">
        <f>Q336*H336</f>
        <v>0.00062</v>
      </c>
      <c r="S336" s="197">
        <v>0</v>
      </c>
      <c r="T336" s="19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199" t="s">
        <v>164</v>
      </c>
      <c r="AT336" s="199" t="s">
        <v>150</v>
      </c>
      <c r="AU336" s="199" t="s">
        <v>90</v>
      </c>
      <c r="AY336" s="19" t="s">
        <v>155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9" t="s">
        <v>88</v>
      </c>
      <c r="BK336" s="200">
        <f>ROUND(I336*H336,2)</f>
        <v>0</v>
      </c>
      <c r="BL336" s="19" t="s">
        <v>164</v>
      </c>
      <c r="BM336" s="199" t="s">
        <v>1130</v>
      </c>
    </row>
    <row r="337" s="2" customFormat="1">
      <c r="A337" s="41"/>
      <c r="B337" s="42"/>
      <c r="C337" s="43"/>
      <c r="D337" s="249" t="s">
        <v>254</v>
      </c>
      <c r="E337" s="43"/>
      <c r="F337" s="250" t="s">
        <v>1131</v>
      </c>
      <c r="G337" s="43"/>
      <c r="H337" s="43"/>
      <c r="I337" s="203"/>
      <c r="J337" s="43"/>
      <c r="K337" s="43"/>
      <c r="L337" s="47"/>
      <c r="M337" s="204"/>
      <c r="N337" s="20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254</v>
      </c>
      <c r="AU337" s="19" t="s">
        <v>90</v>
      </c>
    </row>
    <row r="338" s="13" customFormat="1">
      <c r="A338" s="13"/>
      <c r="B338" s="238"/>
      <c r="C338" s="239"/>
      <c r="D338" s="201" t="s">
        <v>248</v>
      </c>
      <c r="E338" s="240" t="s">
        <v>35</v>
      </c>
      <c r="F338" s="241" t="s">
        <v>90</v>
      </c>
      <c r="G338" s="239"/>
      <c r="H338" s="242">
        <v>2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248</v>
      </c>
      <c r="AU338" s="248" t="s">
        <v>90</v>
      </c>
      <c r="AV338" s="13" t="s">
        <v>90</v>
      </c>
      <c r="AW338" s="13" t="s">
        <v>40</v>
      </c>
      <c r="AX338" s="13" t="s">
        <v>88</v>
      </c>
      <c r="AY338" s="248" t="s">
        <v>155</v>
      </c>
    </row>
    <row r="339" s="2" customFormat="1" ht="16.5" customHeight="1">
      <c r="A339" s="41"/>
      <c r="B339" s="42"/>
      <c r="C339" s="188" t="s">
        <v>567</v>
      </c>
      <c r="D339" s="188" t="s">
        <v>150</v>
      </c>
      <c r="E339" s="189" t="s">
        <v>1132</v>
      </c>
      <c r="F339" s="190" t="s">
        <v>1133</v>
      </c>
      <c r="G339" s="191" t="s">
        <v>1129</v>
      </c>
      <c r="H339" s="192">
        <v>1</v>
      </c>
      <c r="I339" s="193"/>
      <c r="J339" s="194">
        <f>ROUND(I339*H339,2)</f>
        <v>0</v>
      </c>
      <c r="K339" s="190" t="s">
        <v>252</v>
      </c>
      <c r="L339" s="47"/>
      <c r="M339" s="195" t="s">
        <v>35</v>
      </c>
      <c r="N339" s="196" t="s">
        <v>51</v>
      </c>
      <c r="O339" s="87"/>
      <c r="P339" s="197">
        <f>O339*H339</f>
        <v>0</v>
      </c>
      <c r="Q339" s="197">
        <v>0.00025000000000000001</v>
      </c>
      <c r="R339" s="197">
        <f>Q339*H339</f>
        <v>0.00025000000000000001</v>
      </c>
      <c r="S339" s="197">
        <v>0</v>
      </c>
      <c r="T339" s="19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199" t="s">
        <v>164</v>
      </c>
      <c r="AT339" s="199" t="s">
        <v>150</v>
      </c>
      <c r="AU339" s="199" t="s">
        <v>90</v>
      </c>
      <c r="AY339" s="19" t="s">
        <v>155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9" t="s">
        <v>88</v>
      </c>
      <c r="BK339" s="200">
        <f>ROUND(I339*H339,2)</f>
        <v>0</v>
      </c>
      <c r="BL339" s="19" t="s">
        <v>164</v>
      </c>
      <c r="BM339" s="199" t="s">
        <v>1134</v>
      </c>
    </row>
    <row r="340" s="2" customFormat="1">
      <c r="A340" s="41"/>
      <c r="B340" s="42"/>
      <c r="C340" s="43"/>
      <c r="D340" s="249" t="s">
        <v>254</v>
      </c>
      <c r="E340" s="43"/>
      <c r="F340" s="250" t="s">
        <v>1135</v>
      </c>
      <c r="G340" s="43"/>
      <c r="H340" s="43"/>
      <c r="I340" s="203"/>
      <c r="J340" s="43"/>
      <c r="K340" s="43"/>
      <c r="L340" s="47"/>
      <c r="M340" s="204"/>
      <c r="N340" s="20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254</v>
      </c>
      <c r="AU340" s="19" t="s">
        <v>90</v>
      </c>
    </row>
    <row r="341" s="13" customFormat="1">
      <c r="A341" s="13"/>
      <c r="B341" s="238"/>
      <c r="C341" s="239"/>
      <c r="D341" s="201" t="s">
        <v>248</v>
      </c>
      <c r="E341" s="240" t="s">
        <v>35</v>
      </c>
      <c r="F341" s="241" t="s">
        <v>88</v>
      </c>
      <c r="G341" s="239"/>
      <c r="H341" s="242">
        <v>1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248</v>
      </c>
      <c r="AU341" s="248" t="s">
        <v>90</v>
      </c>
      <c r="AV341" s="13" t="s">
        <v>90</v>
      </c>
      <c r="AW341" s="13" t="s">
        <v>40</v>
      </c>
      <c r="AX341" s="13" t="s">
        <v>88</v>
      </c>
      <c r="AY341" s="248" t="s">
        <v>155</v>
      </c>
    </row>
    <row r="342" s="2" customFormat="1" ht="16.5" customHeight="1">
      <c r="A342" s="41"/>
      <c r="B342" s="42"/>
      <c r="C342" s="188" t="s">
        <v>572</v>
      </c>
      <c r="D342" s="188" t="s">
        <v>150</v>
      </c>
      <c r="E342" s="189" t="s">
        <v>1136</v>
      </c>
      <c r="F342" s="190" t="s">
        <v>1137</v>
      </c>
      <c r="G342" s="191" t="s">
        <v>1129</v>
      </c>
      <c r="H342" s="192">
        <v>1</v>
      </c>
      <c r="I342" s="193"/>
      <c r="J342" s="194">
        <f>ROUND(I342*H342,2)</f>
        <v>0</v>
      </c>
      <c r="K342" s="190" t="s">
        <v>252</v>
      </c>
      <c r="L342" s="47"/>
      <c r="M342" s="195" t="s">
        <v>35</v>
      </c>
      <c r="N342" s="196" t="s">
        <v>51</v>
      </c>
      <c r="O342" s="87"/>
      <c r="P342" s="197">
        <f>O342*H342</f>
        <v>0</v>
      </c>
      <c r="Q342" s="197">
        <v>0.0011999999999999999</v>
      </c>
      <c r="R342" s="197">
        <f>Q342*H342</f>
        <v>0.0011999999999999999</v>
      </c>
      <c r="S342" s="197">
        <v>0</v>
      </c>
      <c r="T342" s="19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199" t="s">
        <v>164</v>
      </c>
      <c r="AT342" s="199" t="s">
        <v>150</v>
      </c>
      <c r="AU342" s="199" t="s">
        <v>90</v>
      </c>
      <c r="AY342" s="19" t="s">
        <v>155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9" t="s">
        <v>88</v>
      </c>
      <c r="BK342" s="200">
        <f>ROUND(I342*H342,2)</f>
        <v>0</v>
      </c>
      <c r="BL342" s="19" t="s">
        <v>164</v>
      </c>
      <c r="BM342" s="199" t="s">
        <v>1138</v>
      </c>
    </row>
    <row r="343" s="2" customFormat="1">
      <c r="A343" s="41"/>
      <c r="B343" s="42"/>
      <c r="C343" s="43"/>
      <c r="D343" s="249" t="s">
        <v>254</v>
      </c>
      <c r="E343" s="43"/>
      <c r="F343" s="250" t="s">
        <v>1139</v>
      </c>
      <c r="G343" s="43"/>
      <c r="H343" s="43"/>
      <c r="I343" s="203"/>
      <c r="J343" s="43"/>
      <c r="K343" s="43"/>
      <c r="L343" s="47"/>
      <c r="M343" s="204"/>
      <c r="N343" s="20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254</v>
      </c>
      <c r="AU343" s="19" t="s">
        <v>90</v>
      </c>
    </row>
    <row r="344" s="13" customFormat="1">
      <c r="A344" s="13"/>
      <c r="B344" s="238"/>
      <c r="C344" s="239"/>
      <c r="D344" s="201" t="s">
        <v>248</v>
      </c>
      <c r="E344" s="240" t="s">
        <v>35</v>
      </c>
      <c r="F344" s="241" t="s">
        <v>88</v>
      </c>
      <c r="G344" s="239"/>
      <c r="H344" s="242">
        <v>1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248</v>
      </c>
      <c r="AU344" s="248" t="s">
        <v>90</v>
      </c>
      <c r="AV344" s="13" t="s">
        <v>90</v>
      </c>
      <c r="AW344" s="13" t="s">
        <v>40</v>
      </c>
      <c r="AX344" s="13" t="s">
        <v>88</v>
      </c>
      <c r="AY344" s="248" t="s">
        <v>155</v>
      </c>
    </row>
    <row r="345" s="2" customFormat="1" ht="16.5" customHeight="1">
      <c r="A345" s="41"/>
      <c r="B345" s="42"/>
      <c r="C345" s="188" t="s">
        <v>580</v>
      </c>
      <c r="D345" s="188" t="s">
        <v>150</v>
      </c>
      <c r="E345" s="189" t="s">
        <v>1140</v>
      </c>
      <c r="F345" s="190" t="s">
        <v>1141</v>
      </c>
      <c r="G345" s="191" t="s">
        <v>1129</v>
      </c>
      <c r="H345" s="192">
        <v>2</v>
      </c>
      <c r="I345" s="193"/>
      <c r="J345" s="194">
        <f>ROUND(I345*H345,2)</f>
        <v>0</v>
      </c>
      <c r="K345" s="190" t="s">
        <v>252</v>
      </c>
      <c r="L345" s="47"/>
      <c r="M345" s="195" t="s">
        <v>35</v>
      </c>
      <c r="N345" s="196" t="s">
        <v>51</v>
      </c>
      <c r="O345" s="87"/>
      <c r="P345" s="197">
        <f>O345*H345</f>
        <v>0</v>
      </c>
      <c r="Q345" s="197">
        <v>0.00122</v>
      </c>
      <c r="R345" s="197">
        <f>Q345*H345</f>
        <v>0.0024399999999999999</v>
      </c>
      <c r="S345" s="197">
        <v>0</v>
      </c>
      <c r="T345" s="19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199" t="s">
        <v>164</v>
      </c>
      <c r="AT345" s="199" t="s">
        <v>150</v>
      </c>
      <c r="AU345" s="199" t="s">
        <v>90</v>
      </c>
      <c r="AY345" s="19" t="s">
        <v>155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9" t="s">
        <v>88</v>
      </c>
      <c r="BK345" s="200">
        <f>ROUND(I345*H345,2)</f>
        <v>0</v>
      </c>
      <c r="BL345" s="19" t="s">
        <v>164</v>
      </c>
      <c r="BM345" s="199" t="s">
        <v>1142</v>
      </c>
    </row>
    <row r="346" s="2" customFormat="1">
      <c r="A346" s="41"/>
      <c r="B346" s="42"/>
      <c r="C346" s="43"/>
      <c r="D346" s="249" t="s">
        <v>254</v>
      </c>
      <c r="E346" s="43"/>
      <c r="F346" s="250" t="s">
        <v>1143</v>
      </c>
      <c r="G346" s="43"/>
      <c r="H346" s="43"/>
      <c r="I346" s="203"/>
      <c r="J346" s="43"/>
      <c r="K346" s="43"/>
      <c r="L346" s="47"/>
      <c r="M346" s="204"/>
      <c r="N346" s="20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254</v>
      </c>
      <c r="AU346" s="19" t="s">
        <v>90</v>
      </c>
    </row>
    <row r="347" s="13" customFormat="1">
      <c r="A347" s="13"/>
      <c r="B347" s="238"/>
      <c r="C347" s="239"/>
      <c r="D347" s="201" t="s">
        <v>248</v>
      </c>
      <c r="E347" s="240" t="s">
        <v>35</v>
      </c>
      <c r="F347" s="241" t="s">
        <v>90</v>
      </c>
      <c r="G347" s="239"/>
      <c r="H347" s="242">
        <v>2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248</v>
      </c>
      <c r="AU347" s="248" t="s">
        <v>90</v>
      </c>
      <c r="AV347" s="13" t="s">
        <v>90</v>
      </c>
      <c r="AW347" s="13" t="s">
        <v>40</v>
      </c>
      <c r="AX347" s="13" t="s">
        <v>88</v>
      </c>
      <c r="AY347" s="248" t="s">
        <v>155</v>
      </c>
    </row>
    <row r="348" s="12" customFormat="1" ht="22.8" customHeight="1">
      <c r="A348" s="12"/>
      <c r="B348" s="222"/>
      <c r="C348" s="223"/>
      <c r="D348" s="224" t="s">
        <v>79</v>
      </c>
      <c r="E348" s="236" t="s">
        <v>631</v>
      </c>
      <c r="F348" s="236" t="s">
        <v>632</v>
      </c>
      <c r="G348" s="223"/>
      <c r="H348" s="223"/>
      <c r="I348" s="226"/>
      <c r="J348" s="237">
        <f>BK348</f>
        <v>0</v>
      </c>
      <c r="K348" s="223"/>
      <c r="L348" s="228"/>
      <c r="M348" s="229"/>
      <c r="N348" s="230"/>
      <c r="O348" s="230"/>
      <c r="P348" s="231">
        <f>SUM(P349:P352)</f>
        <v>0</v>
      </c>
      <c r="Q348" s="230"/>
      <c r="R348" s="231">
        <f>SUM(R349:R352)</f>
        <v>0</v>
      </c>
      <c r="S348" s="230"/>
      <c r="T348" s="232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3" t="s">
        <v>88</v>
      </c>
      <c r="AT348" s="234" t="s">
        <v>79</v>
      </c>
      <c r="AU348" s="234" t="s">
        <v>88</v>
      </c>
      <c r="AY348" s="233" t="s">
        <v>155</v>
      </c>
      <c r="BK348" s="235">
        <f>SUM(BK349:BK352)</f>
        <v>0</v>
      </c>
    </row>
    <row r="349" s="2" customFormat="1" ht="24.15" customHeight="1">
      <c r="A349" s="41"/>
      <c r="B349" s="42"/>
      <c r="C349" s="188" t="s">
        <v>591</v>
      </c>
      <c r="D349" s="188" t="s">
        <v>150</v>
      </c>
      <c r="E349" s="189" t="s">
        <v>848</v>
      </c>
      <c r="F349" s="190" t="s">
        <v>849</v>
      </c>
      <c r="G349" s="191" t="s">
        <v>563</v>
      </c>
      <c r="H349" s="192">
        <v>387.882</v>
      </c>
      <c r="I349" s="193"/>
      <c r="J349" s="194">
        <f>ROUND(I349*H349,2)</f>
        <v>0</v>
      </c>
      <c r="K349" s="190" t="s">
        <v>252</v>
      </c>
      <c r="L349" s="47"/>
      <c r="M349" s="195" t="s">
        <v>35</v>
      </c>
      <c r="N349" s="196" t="s">
        <v>51</v>
      </c>
      <c r="O349" s="87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199" t="s">
        <v>164</v>
      </c>
      <c r="AT349" s="199" t="s">
        <v>150</v>
      </c>
      <c r="AU349" s="199" t="s">
        <v>90</v>
      </c>
      <c r="AY349" s="19" t="s">
        <v>155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9" t="s">
        <v>88</v>
      </c>
      <c r="BK349" s="200">
        <f>ROUND(I349*H349,2)</f>
        <v>0</v>
      </c>
      <c r="BL349" s="19" t="s">
        <v>164</v>
      </c>
      <c r="BM349" s="199" t="s">
        <v>1144</v>
      </c>
    </row>
    <row r="350" s="2" customFormat="1">
      <c r="A350" s="41"/>
      <c r="B350" s="42"/>
      <c r="C350" s="43"/>
      <c r="D350" s="249" t="s">
        <v>254</v>
      </c>
      <c r="E350" s="43"/>
      <c r="F350" s="250" t="s">
        <v>851</v>
      </c>
      <c r="G350" s="43"/>
      <c r="H350" s="43"/>
      <c r="I350" s="203"/>
      <c r="J350" s="43"/>
      <c r="K350" s="43"/>
      <c r="L350" s="47"/>
      <c r="M350" s="204"/>
      <c r="N350" s="20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254</v>
      </c>
      <c r="AU350" s="19" t="s">
        <v>90</v>
      </c>
    </row>
    <row r="351" s="2" customFormat="1" ht="24.15" customHeight="1">
      <c r="A351" s="41"/>
      <c r="B351" s="42"/>
      <c r="C351" s="188" t="s">
        <v>604</v>
      </c>
      <c r="D351" s="188" t="s">
        <v>150</v>
      </c>
      <c r="E351" s="189" t="s">
        <v>1145</v>
      </c>
      <c r="F351" s="190" t="s">
        <v>1146</v>
      </c>
      <c r="G351" s="191" t="s">
        <v>563</v>
      </c>
      <c r="H351" s="192">
        <v>387.882</v>
      </c>
      <c r="I351" s="193"/>
      <c r="J351" s="194">
        <f>ROUND(I351*H351,2)</f>
        <v>0</v>
      </c>
      <c r="K351" s="190" t="s">
        <v>252</v>
      </c>
      <c r="L351" s="47"/>
      <c r="M351" s="195" t="s">
        <v>35</v>
      </c>
      <c r="N351" s="196" t="s">
        <v>51</v>
      </c>
      <c r="O351" s="87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199" t="s">
        <v>164</v>
      </c>
      <c r="AT351" s="199" t="s">
        <v>150</v>
      </c>
      <c r="AU351" s="199" t="s">
        <v>90</v>
      </c>
      <c r="AY351" s="19" t="s">
        <v>155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9" t="s">
        <v>88</v>
      </c>
      <c r="BK351" s="200">
        <f>ROUND(I351*H351,2)</f>
        <v>0</v>
      </c>
      <c r="BL351" s="19" t="s">
        <v>164</v>
      </c>
      <c r="BM351" s="199" t="s">
        <v>1147</v>
      </c>
    </row>
    <row r="352" s="2" customFormat="1">
      <c r="A352" s="41"/>
      <c r="B352" s="42"/>
      <c r="C352" s="43"/>
      <c r="D352" s="249" t="s">
        <v>254</v>
      </c>
      <c r="E352" s="43"/>
      <c r="F352" s="250" t="s">
        <v>1148</v>
      </c>
      <c r="G352" s="43"/>
      <c r="H352" s="43"/>
      <c r="I352" s="203"/>
      <c r="J352" s="43"/>
      <c r="K352" s="43"/>
      <c r="L352" s="47"/>
      <c r="M352" s="283"/>
      <c r="N352" s="284"/>
      <c r="O352" s="208"/>
      <c r="P352" s="208"/>
      <c r="Q352" s="208"/>
      <c r="R352" s="208"/>
      <c r="S352" s="208"/>
      <c r="T352" s="285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254</v>
      </c>
      <c r="AU352" s="19" t="s">
        <v>90</v>
      </c>
    </row>
    <row r="353" s="2" customFormat="1" ht="6.96" customHeight="1">
      <c r="A353" s="41"/>
      <c r="B353" s="62"/>
      <c r="C353" s="63"/>
      <c r="D353" s="63"/>
      <c r="E353" s="63"/>
      <c r="F353" s="63"/>
      <c r="G353" s="63"/>
      <c r="H353" s="63"/>
      <c r="I353" s="63"/>
      <c r="J353" s="63"/>
      <c r="K353" s="63"/>
      <c r="L353" s="47"/>
      <c r="M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</sheetData>
  <sheetProtection sheet="1" autoFilter="0" formatColumns="0" formatRows="0" objects="1" scenarios="1" spinCount="100000" saltValue="guqGpJ0edrwB4Mgl8Bs8vRVd2kOzVlVl8dvpYo7I4qm0G+1LFBhHPiR+2AnpiVyKnUWTKFGD324s5S+Aak+dcQ==" hashValue="MfNnXg8I/WHFkeQdqekOZDZ+Pe03A8zgFVaC9h1tRVPJDmQBGZcUbaqtfwR5Enst0UcLHFXpuTqf6Tqz7GV0rg==" algorithmName="SHA-512" password="CC35"/>
  <autoFilter ref="C92:K3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5101202"/>
    <hyperlink ref="F100" r:id="rId2" display="https://podminky.urs.cz/item/CS_URS_2024_01/115101203"/>
    <hyperlink ref="F103" r:id="rId3" display="https://podminky.urs.cz/item/CS_URS_2024_01/115101302"/>
    <hyperlink ref="F106" r:id="rId4" display="https://podminky.urs.cz/item/CS_URS_2024_01/115101303"/>
    <hyperlink ref="F109" r:id="rId5" display="https://podminky.urs.cz/item/CS_URS_2024_01/119001421"/>
    <hyperlink ref="F112" r:id="rId6" display="https://podminky.urs.cz/item/CS_URS_2024_01/139001101"/>
    <hyperlink ref="F115" r:id="rId7" display="https://podminky.urs.cz/item/CS_URS_2024_01/131151203"/>
    <hyperlink ref="F125" r:id="rId8" display="https://podminky.urs.cz/item/CS_URS_2024_01/131251203"/>
    <hyperlink ref="F135" r:id="rId9" display="https://podminky.urs.cz/item/CS_URS_2024_01/131351203"/>
    <hyperlink ref="F145" r:id="rId10" display="https://podminky.urs.cz/item/CS_URS_2024_01/131451203"/>
    <hyperlink ref="F155" r:id="rId11" display="https://podminky.urs.cz/item/CS_URS_2024_01/151811132"/>
    <hyperlink ref="F163" r:id="rId12" display="https://podminky.urs.cz/item/CS_URS_2024_01/151811232"/>
    <hyperlink ref="F172" r:id="rId13" display="https://podminky.urs.cz/item/CS_URS_2024_01/162651112"/>
    <hyperlink ref="F178" r:id="rId14" display="https://podminky.urs.cz/item/CS_URS_2024_01/162651132"/>
    <hyperlink ref="F181" r:id="rId15" display="https://podminky.urs.cz/item/CS_URS_2024_01/167151101"/>
    <hyperlink ref="F184" r:id="rId16" display="https://podminky.urs.cz/item/CS_URS_2024_01/162351103"/>
    <hyperlink ref="F189" r:id="rId17" display="https://podminky.urs.cz/item/CS_URS_2024_01/171201231"/>
    <hyperlink ref="F194" r:id="rId18" display="https://podminky.urs.cz/item/CS_URS_2024_01/171251201"/>
    <hyperlink ref="F198" r:id="rId19" display="https://podminky.urs.cz/item/CS_URS_2024_01/174101101"/>
    <hyperlink ref="F213" r:id="rId20" display="https://podminky.urs.cz/item/CS_URS_2024_01/175151101"/>
    <hyperlink ref="F229" r:id="rId21" display="https://podminky.urs.cz/item/CS_URS_2024_01/212750104"/>
    <hyperlink ref="F237" r:id="rId22" display="https://podminky.urs.cz/item/CS_URS_2024_01/452312131"/>
    <hyperlink ref="F242" r:id="rId23" display="https://podminky.urs.cz/item/CS_URS_2024_01/452311131"/>
    <hyperlink ref="F248" r:id="rId24" display="https://podminky.urs.cz/item/CS_URS_2024_01/451572111"/>
    <hyperlink ref="F255" r:id="rId25" display="https://podminky.urs.cz/item/CS_URS_2024_01/871373121"/>
    <hyperlink ref="F259" r:id="rId26" display="https://podminky.urs.cz/item/CS_URS_2024_01/871393121"/>
    <hyperlink ref="F265" r:id="rId27" display="https://podminky.urs.cz/item/CS_URS_2024_01/871473123"/>
    <hyperlink ref="F269" r:id="rId28" display="https://podminky.urs.cz/item/CS_URS_2024_01/822492112"/>
    <hyperlink ref="F275" r:id="rId29" display="https://podminky.urs.cz/item/CS_URS_2024_01/877390310"/>
    <hyperlink ref="F280" r:id="rId30" display="https://podminky.urs.cz/item/CS_URS_2024_01/899104112"/>
    <hyperlink ref="F284" r:id="rId31" display="https://podminky.urs.cz/item/CS_URS_2024_01/452112122"/>
    <hyperlink ref="F290" r:id="rId32" display="https://podminky.urs.cz/item/CS_URS_2024_01/452112112"/>
    <hyperlink ref="F296" r:id="rId33" display="https://podminky.urs.cz/item/CS_URS_2024_01/894414211"/>
    <hyperlink ref="F304" r:id="rId34" display="https://podminky.urs.cz/item/CS_URS_2024_01/894411311"/>
    <hyperlink ref="F310" r:id="rId35" display="https://podminky.urs.cz/item/CS_URS_2024_01/894414111"/>
    <hyperlink ref="F321" r:id="rId36" display="https://podminky.urs.cz/item/CS_URS_2024_01/359901211"/>
    <hyperlink ref="F329" r:id="rId37" display="https://podminky.urs.cz/item/CS_URS_2024_01/899722112"/>
    <hyperlink ref="F337" r:id="rId38" display="https://podminky.urs.cz/item/CS_URS_2024_01/892372121"/>
    <hyperlink ref="F340" r:id="rId39" display="https://podminky.urs.cz/item/CS_URS_2024_01/892392121"/>
    <hyperlink ref="F343" r:id="rId40" display="https://podminky.urs.cz/item/CS_URS_2024_01/892472121"/>
    <hyperlink ref="F346" r:id="rId41" display="https://podminky.urs.cz/item/CS_URS_2024_01/892492121"/>
    <hyperlink ref="F350" r:id="rId42" display="https://podminky.urs.cz/item/CS_URS_2024_01/998274101"/>
    <hyperlink ref="F352" r:id="rId43" display="https://podminky.urs.cz/item/CS_URS_2024_01/998274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852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1149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ROUND((SUM(BE93:BE288)),  2)</f>
        <v>0</v>
      </c>
      <c r="G35" s="41"/>
      <c r="H35" s="41"/>
      <c r="I35" s="160">
        <v>0.20999999999999999</v>
      </c>
      <c r="J35" s="159">
        <f>ROUND(((SUM(BE93:BE288))*I35),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ROUND((SUM(BF93:BF288)),  2)</f>
        <v>0</v>
      </c>
      <c r="G36" s="41"/>
      <c r="H36" s="41"/>
      <c r="I36" s="160">
        <v>0.14999999999999999</v>
      </c>
      <c r="J36" s="159">
        <f>ROUND(((SUM(BF93:BF288))*I36),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ROUND((SUM(BG93:BG288)),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ROUND((SUM(BH93:BH288)),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ROUND((SUM(BI93:BI288)),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852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Vypouštění nádrže na ČSOV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J94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639</v>
      </c>
      <c r="E65" s="219"/>
      <c r="F65" s="219"/>
      <c r="G65" s="219"/>
      <c r="H65" s="219"/>
      <c r="I65" s="219"/>
      <c r="J65" s="220">
        <f>J95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640</v>
      </c>
      <c r="E66" s="219"/>
      <c r="F66" s="219"/>
      <c r="G66" s="219"/>
      <c r="H66" s="219"/>
      <c r="I66" s="219"/>
      <c r="J66" s="220">
        <f>J152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641</v>
      </c>
      <c r="E67" s="219"/>
      <c r="F67" s="219"/>
      <c r="G67" s="219"/>
      <c r="H67" s="219"/>
      <c r="I67" s="219"/>
      <c r="J67" s="220">
        <f>J178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855</v>
      </c>
      <c r="E68" s="219"/>
      <c r="F68" s="219"/>
      <c r="G68" s="219"/>
      <c r="H68" s="219"/>
      <c r="I68" s="219"/>
      <c r="J68" s="220">
        <f>J215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856</v>
      </c>
      <c r="E69" s="219"/>
      <c r="F69" s="219"/>
      <c r="G69" s="219"/>
      <c r="H69" s="219"/>
      <c r="I69" s="219"/>
      <c r="J69" s="220">
        <f>J237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857</v>
      </c>
      <c r="E70" s="219"/>
      <c r="F70" s="219"/>
      <c r="G70" s="219"/>
      <c r="H70" s="219"/>
      <c r="I70" s="219"/>
      <c r="J70" s="220">
        <f>J272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11" customFormat="1" ht="19.92" customHeight="1">
      <c r="A71" s="11"/>
      <c r="B71" s="217"/>
      <c r="C71" s="128"/>
      <c r="D71" s="218" t="s">
        <v>240</v>
      </c>
      <c r="E71" s="219"/>
      <c r="F71" s="219"/>
      <c r="G71" s="219"/>
      <c r="H71" s="219"/>
      <c r="I71" s="219"/>
      <c r="J71" s="220">
        <f>J286</f>
        <v>0</v>
      </c>
      <c r="K71" s="128"/>
      <c r="L71" s="2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přečerpávací stanice a odlehčovací komory 10 v ulici Sportovní</v>
      </c>
      <c r="F81" s="34"/>
      <c r="G81" s="34"/>
      <c r="H81" s="34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3"/>
      <c r="C82" s="34" t="s">
        <v>131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1"/>
      <c r="B83" s="42"/>
      <c r="C83" s="43"/>
      <c r="D83" s="43"/>
      <c r="E83" s="172" t="s">
        <v>852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853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02 - Vypouštění nádrže na ČSOV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F14</f>
        <v>Český Brod</v>
      </c>
      <c r="G87" s="43"/>
      <c r="H87" s="43"/>
      <c r="I87" s="34" t="s">
        <v>24</v>
      </c>
      <c r="J87" s="75" t="str">
        <f>IF(J14="","",J14)</f>
        <v>31. 1. 2024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30</v>
      </c>
      <c r="D89" s="43"/>
      <c r="E89" s="43"/>
      <c r="F89" s="29" t="str">
        <f>E17</f>
        <v>Město Český Brod</v>
      </c>
      <c r="G89" s="43"/>
      <c r="H89" s="43"/>
      <c r="I89" s="34" t="s">
        <v>38</v>
      </c>
      <c r="J89" s="39" t="str">
        <f>E23</f>
        <v>Ing. Petr Koblenc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36</v>
      </c>
      <c r="D90" s="43"/>
      <c r="E90" s="43"/>
      <c r="F90" s="29" t="str">
        <f>IF(E20="","",E20)</f>
        <v>Vyplň údaj</v>
      </c>
      <c r="G90" s="43"/>
      <c r="H90" s="43"/>
      <c r="I90" s="34" t="s">
        <v>41</v>
      </c>
      <c r="J90" s="39" t="str">
        <f>E26</f>
        <v>Vodohospodářský rozvoj a výstavba a.s.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9" customFormat="1" ht="29.28" customHeight="1">
      <c r="A92" s="177"/>
      <c r="B92" s="178"/>
      <c r="C92" s="179" t="s">
        <v>138</v>
      </c>
      <c r="D92" s="180" t="s">
        <v>65</v>
      </c>
      <c r="E92" s="180" t="s">
        <v>61</v>
      </c>
      <c r="F92" s="180" t="s">
        <v>62</v>
      </c>
      <c r="G92" s="180" t="s">
        <v>139</v>
      </c>
      <c r="H92" s="180" t="s">
        <v>140</v>
      </c>
      <c r="I92" s="180" t="s">
        <v>141</v>
      </c>
      <c r="J92" s="180" t="s">
        <v>135</v>
      </c>
      <c r="K92" s="181" t="s">
        <v>142</v>
      </c>
      <c r="L92" s="182"/>
      <c r="M92" s="95" t="s">
        <v>35</v>
      </c>
      <c r="N92" s="96" t="s">
        <v>50</v>
      </c>
      <c r="O92" s="96" t="s">
        <v>143</v>
      </c>
      <c r="P92" s="96" t="s">
        <v>144</v>
      </c>
      <c r="Q92" s="96" t="s">
        <v>145</v>
      </c>
      <c r="R92" s="96" t="s">
        <v>146</v>
      </c>
      <c r="S92" s="96" t="s">
        <v>147</v>
      </c>
      <c r="T92" s="97" t="s">
        <v>148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41"/>
      <c r="B93" s="42"/>
      <c r="C93" s="102" t="s">
        <v>149</v>
      </c>
      <c r="D93" s="43"/>
      <c r="E93" s="43"/>
      <c r="F93" s="43"/>
      <c r="G93" s="43"/>
      <c r="H93" s="43"/>
      <c r="I93" s="43"/>
      <c r="J93" s="183">
        <f>BK93</f>
        <v>0</v>
      </c>
      <c r="K93" s="43"/>
      <c r="L93" s="47"/>
      <c r="M93" s="98"/>
      <c r="N93" s="184"/>
      <c r="O93" s="99"/>
      <c r="P93" s="185">
        <f>P94</f>
        <v>0</v>
      </c>
      <c r="Q93" s="99"/>
      <c r="R93" s="185">
        <f>R94</f>
        <v>24.351854199999998</v>
      </c>
      <c r="S93" s="99"/>
      <c r="T93" s="186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79</v>
      </c>
      <c r="AU93" s="19" t="s">
        <v>136</v>
      </c>
      <c r="BK93" s="187">
        <f>BK94</f>
        <v>0</v>
      </c>
    </row>
    <row r="94" s="12" customFormat="1" ht="25.92" customHeight="1">
      <c r="A94" s="12"/>
      <c r="B94" s="222"/>
      <c r="C94" s="223"/>
      <c r="D94" s="224" t="s">
        <v>79</v>
      </c>
      <c r="E94" s="225" t="s">
        <v>241</v>
      </c>
      <c r="F94" s="225" t="s">
        <v>242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P95+P152+P178+P215+P237+P272+P286</f>
        <v>0</v>
      </c>
      <c r="Q94" s="230"/>
      <c r="R94" s="231">
        <f>R95+R152+R178+R215+R237+R272+R286</f>
        <v>24.351854199999998</v>
      </c>
      <c r="S94" s="230"/>
      <c r="T94" s="232">
        <f>T95+T152+T178+T215+T237+T272+T286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33" t="s">
        <v>88</v>
      </c>
      <c r="AT94" s="234" t="s">
        <v>79</v>
      </c>
      <c r="AU94" s="234" t="s">
        <v>80</v>
      </c>
      <c r="AY94" s="233" t="s">
        <v>155</v>
      </c>
      <c r="BK94" s="235">
        <f>BK95+BK152+BK178+BK215+BK237+BK272+BK286</f>
        <v>0</v>
      </c>
    </row>
    <row r="95" s="12" customFormat="1" ht="22.8" customHeight="1">
      <c r="A95" s="12"/>
      <c r="B95" s="222"/>
      <c r="C95" s="223"/>
      <c r="D95" s="224" t="s">
        <v>79</v>
      </c>
      <c r="E95" s="236" t="s">
        <v>643</v>
      </c>
      <c r="F95" s="236" t="s">
        <v>644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SUM(P96:P151)</f>
        <v>0</v>
      </c>
      <c r="Q95" s="230"/>
      <c r="R95" s="231">
        <f>SUM(R96:R151)</f>
        <v>0.30533320000000003</v>
      </c>
      <c r="S95" s="230"/>
      <c r="T95" s="232">
        <f>SUM(T96:T151)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33" t="s">
        <v>88</v>
      </c>
      <c r="AT95" s="234" t="s">
        <v>79</v>
      </c>
      <c r="AU95" s="234" t="s">
        <v>88</v>
      </c>
      <c r="AY95" s="233" t="s">
        <v>155</v>
      </c>
      <c r="BK95" s="235">
        <f>SUM(BK96:BK151)</f>
        <v>0</v>
      </c>
    </row>
    <row r="96" s="2" customFormat="1" ht="21.75" customHeight="1">
      <c r="A96" s="41"/>
      <c r="B96" s="42"/>
      <c r="C96" s="188" t="s">
        <v>88</v>
      </c>
      <c r="D96" s="188" t="s">
        <v>150</v>
      </c>
      <c r="E96" s="189" t="s">
        <v>858</v>
      </c>
      <c r="F96" s="190" t="s">
        <v>859</v>
      </c>
      <c r="G96" s="191" t="s">
        <v>860</v>
      </c>
      <c r="H96" s="192">
        <v>50</v>
      </c>
      <c r="I96" s="193"/>
      <c r="J96" s="194">
        <f>ROUND(I96*H96,2)</f>
        <v>0</v>
      </c>
      <c r="K96" s="190" t="s">
        <v>252</v>
      </c>
      <c r="L96" s="47"/>
      <c r="M96" s="195" t="s">
        <v>35</v>
      </c>
      <c r="N96" s="196" t="s">
        <v>51</v>
      </c>
      <c r="O96" s="87"/>
      <c r="P96" s="197">
        <f>O96*H96</f>
        <v>0</v>
      </c>
      <c r="Q96" s="197">
        <v>4.0000000000000003E-05</v>
      </c>
      <c r="R96" s="197">
        <f>Q96*H96</f>
        <v>0.002</v>
      </c>
      <c r="S96" s="197">
        <v>0</v>
      </c>
      <c r="T96" s="19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99" t="s">
        <v>164</v>
      </c>
      <c r="AT96" s="199" t="s">
        <v>150</v>
      </c>
      <c r="AU96" s="199" t="s">
        <v>90</v>
      </c>
      <c r="AY96" s="19" t="s">
        <v>155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9" t="s">
        <v>88</v>
      </c>
      <c r="BK96" s="200">
        <f>ROUND(I96*H96,2)</f>
        <v>0</v>
      </c>
      <c r="BL96" s="19" t="s">
        <v>164</v>
      </c>
      <c r="BM96" s="199" t="s">
        <v>1150</v>
      </c>
    </row>
    <row r="97" s="2" customFormat="1">
      <c r="A97" s="41"/>
      <c r="B97" s="42"/>
      <c r="C97" s="43"/>
      <c r="D97" s="249" t="s">
        <v>254</v>
      </c>
      <c r="E97" s="43"/>
      <c r="F97" s="250" t="s">
        <v>862</v>
      </c>
      <c r="G97" s="43"/>
      <c r="H97" s="43"/>
      <c r="I97" s="203"/>
      <c r="J97" s="43"/>
      <c r="K97" s="43"/>
      <c r="L97" s="47"/>
      <c r="M97" s="204"/>
      <c r="N97" s="20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254</v>
      </c>
      <c r="AU97" s="19" t="s">
        <v>90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863</v>
      </c>
      <c r="G98" s="239"/>
      <c r="H98" s="242">
        <v>50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88</v>
      </c>
      <c r="AY98" s="248" t="s">
        <v>155</v>
      </c>
    </row>
    <row r="99" s="2" customFormat="1" ht="21.75" customHeight="1">
      <c r="A99" s="41"/>
      <c r="B99" s="42"/>
      <c r="C99" s="188" t="s">
        <v>90</v>
      </c>
      <c r="D99" s="188" t="s">
        <v>150</v>
      </c>
      <c r="E99" s="189" t="s">
        <v>864</v>
      </c>
      <c r="F99" s="190" t="s">
        <v>865</v>
      </c>
      <c r="G99" s="191" t="s">
        <v>860</v>
      </c>
      <c r="H99" s="192">
        <v>1440</v>
      </c>
      <c r="I99" s="193"/>
      <c r="J99" s="194">
        <f>ROUND(I99*H99,2)</f>
        <v>0</v>
      </c>
      <c r="K99" s="190" t="s">
        <v>252</v>
      </c>
      <c r="L99" s="47"/>
      <c r="M99" s="195" t="s">
        <v>35</v>
      </c>
      <c r="N99" s="196" t="s">
        <v>51</v>
      </c>
      <c r="O99" s="87"/>
      <c r="P99" s="197">
        <f>O99*H99</f>
        <v>0</v>
      </c>
      <c r="Q99" s="197">
        <v>5.0000000000000002E-05</v>
      </c>
      <c r="R99" s="197">
        <f>Q99*H99</f>
        <v>0.072000000000000008</v>
      </c>
      <c r="S99" s="197">
        <v>0</v>
      </c>
      <c r="T99" s="19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99" t="s">
        <v>164</v>
      </c>
      <c r="AT99" s="199" t="s">
        <v>150</v>
      </c>
      <c r="AU99" s="199" t="s">
        <v>90</v>
      </c>
      <c r="AY99" s="19" t="s">
        <v>155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9" t="s">
        <v>88</v>
      </c>
      <c r="BK99" s="200">
        <f>ROUND(I99*H99,2)</f>
        <v>0</v>
      </c>
      <c r="BL99" s="19" t="s">
        <v>164</v>
      </c>
      <c r="BM99" s="199" t="s">
        <v>1151</v>
      </c>
    </row>
    <row r="100" s="2" customFormat="1">
      <c r="A100" s="41"/>
      <c r="B100" s="42"/>
      <c r="C100" s="43"/>
      <c r="D100" s="249" t="s">
        <v>254</v>
      </c>
      <c r="E100" s="43"/>
      <c r="F100" s="250" t="s">
        <v>867</v>
      </c>
      <c r="G100" s="43"/>
      <c r="H100" s="43"/>
      <c r="I100" s="203"/>
      <c r="J100" s="43"/>
      <c r="K100" s="43"/>
      <c r="L100" s="47"/>
      <c r="M100" s="204"/>
      <c r="N100" s="20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254</v>
      </c>
      <c r="AU100" s="19" t="s">
        <v>90</v>
      </c>
    </row>
    <row r="101" s="13" customFormat="1">
      <c r="A101" s="13"/>
      <c r="B101" s="238"/>
      <c r="C101" s="239"/>
      <c r="D101" s="201" t="s">
        <v>248</v>
      </c>
      <c r="E101" s="240" t="s">
        <v>35</v>
      </c>
      <c r="F101" s="241" t="s">
        <v>1152</v>
      </c>
      <c r="G101" s="239"/>
      <c r="H101" s="242">
        <v>1440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248</v>
      </c>
      <c r="AU101" s="248" t="s">
        <v>90</v>
      </c>
      <c r="AV101" s="13" t="s">
        <v>90</v>
      </c>
      <c r="AW101" s="13" t="s">
        <v>40</v>
      </c>
      <c r="AX101" s="13" t="s">
        <v>88</v>
      </c>
      <c r="AY101" s="248" t="s">
        <v>155</v>
      </c>
    </row>
    <row r="102" s="2" customFormat="1" ht="24.15" customHeight="1">
      <c r="A102" s="41"/>
      <c r="B102" s="42"/>
      <c r="C102" s="188" t="s">
        <v>160</v>
      </c>
      <c r="D102" s="188" t="s">
        <v>150</v>
      </c>
      <c r="E102" s="189" t="s">
        <v>869</v>
      </c>
      <c r="F102" s="190" t="s">
        <v>870</v>
      </c>
      <c r="G102" s="191" t="s">
        <v>871</v>
      </c>
      <c r="H102" s="192">
        <v>100</v>
      </c>
      <c r="I102" s="193"/>
      <c r="J102" s="194">
        <f>ROUND(I102*H102,2)</f>
        <v>0</v>
      </c>
      <c r="K102" s="190" t="s">
        <v>252</v>
      </c>
      <c r="L102" s="47"/>
      <c r="M102" s="195" t="s">
        <v>35</v>
      </c>
      <c r="N102" s="196" t="s">
        <v>51</v>
      </c>
      <c r="O102" s="87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99" t="s">
        <v>164</v>
      </c>
      <c r="AT102" s="199" t="s">
        <v>150</v>
      </c>
      <c r="AU102" s="199" t="s">
        <v>90</v>
      </c>
      <c r="AY102" s="19" t="s">
        <v>155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9" t="s">
        <v>88</v>
      </c>
      <c r="BK102" s="200">
        <f>ROUND(I102*H102,2)</f>
        <v>0</v>
      </c>
      <c r="BL102" s="19" t="s">
        <v>164</v>
      </c>
      <c r="BM102" s="199" t="s">
        <v>1153</v>
      </c>
    </row>
    <row r="103" s="2" customFormat="1">
      <c r="A103" s="41"/>
      <c r="B103" s="42"/>
      <c r="C103" s="43"/>
      <c r="D103" s="249" t="s">
        <v>254</v>
      </c>
      <c r="E103" s="43"/>
      <c r="F103" s="250" t="s">
        <v>873</v>
      </c>
      <c r="G103" s="43"/>
      <c r="H103" s="43"/>
      <c r="I103" s="203"/>
      <c r="J103" s="43"/>
      <c r="K103" s="43"/>
      <c r="L103" s="47"/>
      <c r="M103" s="204"/>
      <c r="N103" s="20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254</v>
      </c>
      <c r="AU103" s="19" t="s">
        <v>90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874</v>
      </c>
      <c r="G104" s="239"/>
      <c r="H104" s="242">
        <v>100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24.15" customHeight="1">
      <c r="A105" s="41"/>
      <c r="B105" s="42"/>
      <c r="C105" s="188" t="s">
        <v>164</v>
      </c>
      <c r="D105" s="188" t="s">
        <v>150</v>
      </c>
      <c r="E105" s="189" t="s">
        <v>875</v>
      </c>
      <c r="F105" s="190" t="s">
        <v>876</v>
      </c>
      <c r="G105" s="191" t="s">
        <v>871</v>
      </c>
      <c r="H105" s="192">
        <v>60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1154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878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1155</v>
      </c>
      <c r="G107" s="239"/>
      <c r="H107" s="242">
        <v>60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88</v>
      </c>
      <c r="AY107" s="248" t="s">
        <v>155</v>
      </c>
    </row>
    <row r="108" s="2" customFormat="1" ht="49.05" customHeight="1">
      <c r="A108" s="41"/>
      <c r="B108" s="42"/>
      <c r="C108" s="188" t="s">
        <v>168</v>
      </c>
      <c r="D108" s="188" t="s">
        <v>150</v>
      </c>
      <c r="E108" s="189" t="s">
        <v>645</v>
      </c>
      <c r="F108" s="190" t="s">
        <v>646</v>
      </c>
      <c r="G108" s="191" t="s">
        <v>275</v>
      </c>
      <c r="H108" s="192">
        <v>2.6000000000000001</v>
      </c>
      <c r="I108" s="193"/>
      <c r="J108" s="194">
        <f>ROUND(I108*H108,2)</f>
        <v>0</v>
      </c>
      <c r="K108" s="190" t="s">
        <v>252</v>
      </c>
      <c r="L108" s="47"/>
      <c r="M108" s="195" t="s">
        <v>35</v>
      </c>
      <c r="N108" s="196" t="s">
        <v>51</v>
      </c>
      <c r="O108" s="87"/>
      <c r="P108" s="197">
        <f>O108*H108</f>
        <v>0</v>
      </c>
      <c r="Q108" s="197">
        <v>0.036900000000000002</v>
      </c>
      <c r="R108" s="197">
        <f>Q108*H108</f>
        <v>0.095940000000000011</v>
      </c>
      <c r="S108" s="197">
        <v>0</v>
      </c>
      <c r="T108" s="19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99" t="s">
        <v>164</v>
      </c>
      <c r="AT108" s="199" t="s">
        <v>150</v>
      </c>
      <c r="AU108" s="199" t="s">
        <v>90</v>
      </c>
      <c r="AY108" s="19" t="s">
        <v>155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" t="s">
        <v>88</v>
      </c>
      <c r="BK108" s="200">
        <f>ROUND(I108*H108,2)</f>
        <v>0</v>
      </c>
      <c r="BL108" s="19" t="s">
        <v>164</v>
      </c>
      <c r="BM108" s="199" t="s">
        <v>1156</v>
      </c>
    </row>
    <row r="109" s="2" customFormat="1">
      <c r="A109" s="41"/>
      <c r="B109" s="42"/>
      <c r="C109" s="43"/>
      <c r="D109" s="249" t="s">
        <v>254</v>
      </c>
      <c r="E109" s="43"/>
      <c r="F109" s="250" t="s">
        <v>648</v>
      </c>
      <c r="G109" s="43"/>
      <c r="H109" s="43"/>
      <c r="I109" s="203"/>
      <c r="J109" s="43"/>
      <c r="K109" s="43"/>
      <c r="L109" s="47"/>
      <c r="M109" s="204"/>
      <c r="N109" s="20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254</v>
      </c>
      <c r="AU109" s="19" t="s">
        <v>90</v>
      </c>
    </row>
    <row r="110" s="13" customFormat="1">
      <c r="A110" s="13"/>
      <c r="B110" s="238"/>
      <c r="C110" s="239"/>
      <c r="D110" s="201" t="s">
        <v>248</v>
      </c>
      <c r="E110" s="240" t="s">
        <v>35</v>
      </c>
      <c r="F110" s="241" t="s">
        <v>1157</v>
      </c>
      <c r="G110" s="239"/>
      <c r="H110" s="242">
        <v>2.6000000000000001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248</v>
      </c>
      <c r="AU110" s="248" t="s">
        <v>90</v>
      </c>
      <c r="AV110" s="13" t="s">
        <v>90</v>
      </c>
      <c r="AW110" s="13" t="s">
        <v>40</v>
      </c>
      <c r="AX110" s="13" t="s">
        <v>88</v>
      </c>
      <c r="AY110" s="248" t="s">
        <v>155</v>
      </c>
    </row>
    <row r="111" s="2" customFormat="1" ht="24.15" customHeight="1">
      <c r="A111" s="41"/>
      <c r="B111" s="42"/>
      <c r="C111" s="188" t="s">
        <v>172</v>
      </c>
      <c r="D111" s="188" t="s">
        <v>150</v>
      </c>
      <c r="E111" s="189" t="s">
        <v>661</v>
      </c>
      <c r="F111" s="190" t="s">
        <v>662</v>
      </c>
      <c r="G111" s="191" t="s">
        <v>663</v>
      </c>
      <c r="H111" s="192">
        <v>3.8999999999999999</v>
      </c>
      <c r="I111" s="193"/>
      <c r="J111" s="194">
        <f>ROUND(I111*H111,2)</f>
        <v>0</v>
      </c>
      <c r="K111" s="190" t="s">
        <v>252</v>
      </c>
      <c r="L111" s="47"/>
      <c r="M111" s="195" t="s">
        <v>35</v>
      </c>
      <c r="N111" s="196" t="s">
        <v>51</v>
      </c>
      <c r="O111" s="87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199" t="s">
        <v>164</v>
      </c>
      <c r="AT111" s="199" t="s">
        <v>150</v>
      </c>
      <c r="AU111" s="199" t="s">
        <v>90</v>
      </c>
      <c r="AY111" s="19" t="s">
        <v>155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9" t="s">
        <v>88</v>
      </c>
      <c r="BK111" s="200">
        <f>ROUND(I111*H111,2)</f>
        <v>0</v>
      </c>
      <c r="BL111" s="19" t="s">
        <v>164</v>
      </c>
      <c r="BM111" s="199" t="s">
        <v>1158</v>
      </c>
    </row>
    <row r="112" s="2" customFormat="1">
      <c r="A112" s="41"/>
      <c r="B112" s="42"/>
      <c r="C112" s="43"/>
      <c r="D112" s="249" t="s">
        <v>254</v>
      </c>
      <c r="E112" s="43"/>
      <c r="F112" s="250" t="s">
        <v>665</v>
      </c>
      <c r="G112" s="43"/>
      <c r="H112" s="43"/>
      <c r="I112" s="203"/>
      <c r="J112" s="43"/>
      <c r="K112" s="43"/>
      <c r="L112" s="47"/>
      <c r="M112" s="204"/>
      <c r="N112" s="20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254</v>
      </c>
      <c r="AU112" s="19" t="s">
        <v>90</v>
      </c>
    </row>
    <row r="113" s="13" customFormat="1">
      <c r="A113" s="13"/>
      <c r="B113" s="238"/>
      <c r="C113" s="239"/>
      <c r="D113" s="201" t="s">
        <v>248</v>
      </c>
      <c r="E113" s="240" t="s">
        <v>35</v>
      </c>
      <c r="F113" s="241" t="s">
        <v>1159</v>
      </c>
      <c r="G113" s="239"/>
      <c r="H113" s="242">
        <v>3.8999999999999999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248</v>
      </c>
      <c r="AU113" s="248" t="s">
        <v>90</v>
      </c>
      <c r="AV113" s="13" t="s">
        <v>90</v>
      </c>
      <c r="AW113" s="13" t="s">
        <v>40</v>
      </c>
      <c r="AX113" s="13" t="s">
        <v>88</v>
      </c>
      <c r="AY113" s="248" t="s">
        <v>155</v>
      </c>
    </row>
    <row r="114" s="2" customFormat="1" ht="24.15" customHeight="1">
      <c r="A114" s="41"/>
      <c r="B114" s="42"/>
      <c r="C114" s="188" t="s">
        <v>176</v>
      </c>
      <c r="D114" s="188" t="s">
        <v>150</v>
      </c>
      <c r="E114" s="189" t="s">
        <v>667</v>
      </c>
      <c r="F114" s="190" t="s">
        <v>668</v>
      </c>
      <c r="G114" s="191" t="s">
        <v>663</v>
      </c>
      <c r="H114" s="192">
        <v>73.099000000000004</v>
      </c>
      <c r="I114" s="193"/>
      <c r="J114" s="194">
        <f>ROUND(I114*H114,2)</f>
        <v>0</v>
      </c>
      <c r="K114" s="190" t="s">
        <v>252</v>
      </c>
      <c r="L114" s="47"/>
      <c r="M114" s="195" t="s">
        <v>35</v>
      </c>
      <c r="N114" s="196" t="s">
        <v>51</v>
      </c>
      <c r="O114" s="87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99" t="s">
        <v>164</v>
      </c>
      <c r="AT114" s="199" t="s">
        <v>150</v>
      </c>
      <c r="AU114" s="199" t="s">
        <v>90</v>
      </c>
      <c r="AY114" s="19" t="s">
        <v>155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9" t="s">
        <v>88</v>
      </c>
      <c r="BK114" s="200">
        <f>ROUND(I114*H114,2)</f>
        <v>0</v>
      </c>
      <c r="BL114" s="19" t="s">
        <v>164</v>
      </c>
      <c r="BM114" s="199" t="s">
        <v>1160</v>
      </c>
    </row>
    <row r="115" s="2" customFormat="1">
      <c r="A115" s="41"/>
      <c r="B115" s="42"/>
      <c r="C115" s="43"/>
      <c r="D115" s="249" t="s">
        <v>254</v>
      </c>
      <c r="E115" s="43"/>
      <c r="F115" s="250" t="s">
        <v>670</v>
      </c>
      <c r="G115" s="43"/>
      <c r="H115" s="43"/>
      <c r="I115" s="203"/>
      <c r="J115" s="43"/>
      <c r="K115" s="43"/>
      <c r="L115" s="47"/>
      <c r="M115" s="204"/>
      <c r="N115" s="20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254</v>
      </c>
      <c r="AU115" s="19" t="s">
        <v>90</v>
      </c>
    </row>
    <row r="116" s="13" customFormat="1">
      <c r="A116" s="13"/>
      <c r="B116" s="238"/>
      <c r="C116" s="239"/>
      <c r="D116" s="201" t="s">
        <v>248</v>
      </c>
      <c r="E116" s="240" t="s">
        <v>35</v>
      </c>
      <c r="F116" s="241" t="s">
        <v>1161</v>
      </c>
      <c r="G116" s="239"/>
      <c r="H116" s="242">
        <v>134.31999999999999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248</v>
      </c>
      <c r="AU116" s="248" t="s">
        <v>90</v>
      </c>
      <c r="AV116" s="13" t="s">
        <v>90</v>
      </c>
      <c r="AW116" s="13" t="s">
        <v>40</v>
      </c>
      <c r="AX116" s="13" t="s">
        <v>80</v>
      </c>
      <c r="AY116" s="248" t="s">
        <v>155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1162</v>
      </c>
      <c r="G117" s="239"/>
      <c r="H117" s="242">
        <v>14.842000000000001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1163</v>
      </c>
      <c r="G118" s="239"/>
      <c r="H118" s="242">
        <v>94.5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5" customFormat="1">
      <c r="A119" s="15"/>
      <c r="B119" s="272"/>
      <c r="C119" s="273"/>
      <c r="D119" s="201" t="s">
        <v>248</v>
      </c>
      <c r="E119" s="274" t="s">
        <v>35</v>
      </c>
      <c r="F119" s="275" t="s">
        <v>483</v>
      </c>
      <c r="G119" s="273"/>
      <c r="H119" s="276">
        <v>243.66200000000001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2" t="s">
        <v>248</v>
      </c>
      <c r="AU119" s="282" t="s">
        <v>90</v>
      </c>
      <c r="AV119" s="15" t="s">
        <v>160</v>
      </c>
      <c r="AW119" s="15" t="s">
        <v>40</v>
      </c>
      <c r="AX119" s="15" t="s">
        <v>80</v>
      </c>
      <c r="AY119" s="282" t="s">
        <v>155</v>
      </c>
    </row>
    <row r="120" s="13" customFormat="1">
      <c r="A120" s="13"/>
      <c r="B120" s="238"/>
      <c r="C120" s="239"/>
      <c r="D120" s="201" t="s">
        <v>248</v>
      </c>
      <c r="E120" s="240" t="s">
        <v>35</v>
      </c>
      <c r="F120" s="241" t="s">
        <v>1164</v>
      </c>
      <c r="G120" s="239"/>
      <c r="H120" s="242">
        <v>73.099000000000004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248</v>
      </c>
      <c r="AU120" s="248" t="s">
        <v>90</v>
      </c>
      <c r="AV120" s="13" t="s">
        <v>90</v>
      </c>
      <c r="AW120" s="13" t="s">
        <v>40</v>
      </c>
      <c r="AX120" s="13" t="s">
        <v>88</v>
      </c>
      <c r="AY120" s="248" t="s">
        <v>155</v>
      </c>
    </row>
    <row r="121" s="2" customFormat="1" ht="24.15" customHeight="1">
      <c r="A121" s="41"/>
      <c r="B121" s="42"/>
      <c r="C121" s="188" t="s">
        <v>180</v>
      </c>
      <c r="D121" s="188" t="s">
        <v>150</v>
      </c>
      <c r="E121" s="189" t="s">
        <v>1165</v>
      </c>
      <c r="F121" s="190" t="s">
        <v>1166</v>
      </c>
      <c r="G121" s="191" t="s">
        <v>663</v>
      </c>
      <c r="H121" s="192">
        <v>48.731999999999999</v>
      </c>
      <c r="I121" s="193"/>
      <c r="J121" s="194">
        <f>ROUND(I121*H121,2)</f>
        <v>0</v>
      </c>
      <c r="K121" s="190" t="s">
        <v>252</v>
      </c>
      <c r="L121" s="47"/>
      <c r="M121" s="195" t="s">
        <v>35</v>
      </c>
      <c r="N121" s="196" t="s">
        <v>51</v>
      </c>
      <c r="O121" s="87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99" t="s">
        <v>164</v>
      </c>
      <c r="AT121" s="199" t="s">
        <v>150</v>
      </c>
      <c r="AU121" s="199" t="s">
        <v>90</v>
      </c>
      <c r="AY121" s="19" t="s">
        <v>155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88</v>
      </c>
      <c r="BK121" s="200">
        <f>ROUND(I121*H121,2)</f>
        <v>0</v>
      </c>
      <c r="BL121" s="19" t="s">
        <v>164</v>
      </c>
      <c r="BM121" s="199" t="s">
        <v>1167</v>
      </c>
    </row>
    <row r="122" s="2" customFormat="1">
      <c r="A122" s="41"/>
      <c r="B122" s="42"/>
      <c r="C122" s="43"/>
      <c r="D122" s="249" t="s">
        <v>254</v>
      </c>
      <c r="E122" s="43"/>
      <c r="F122" s="250" t="s">
        <v>1168</v>
      </c>
      <c r="G122" s="43"/>
      <c r="H122" s="43"/>
      <c r="I122" s="203"/>
      <c r="J122" s="43"/>
      <c r="K122" s="43"/>
      <c r="L122" s="47"/>
      <c r="M122" s="204"/>
      <c r="N122" s="20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254</v>
      </c>
      <c r="AU122" s="19" t="s">
        <v>90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1161</v>
      </c>
      <c r="G123" s="239"/>
      <c r="H123" s="242">
        <v>134.31999999999999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80</v>
      </c>
      <c r="AY123" s="248" t="s">
        <v>155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1162</v>
      </c>
      <c r="G124" s="239"/>
      <c r="H124" s="242">
        <v>14.842000000000001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80</v>
      </c>
      <c r="AY124" s="248" t="s">
        <v>155</v>
      </c>
    </row>
    <row r="125" s="13" customFormat="1">
      <c r="A125" s="13"/>
      <c r="B125" s="238"/>
      <c r="C125" s="239"/>
      <c r="D125" s="201" t="s">
        <v>248</v>
      </c>
      <c r="E125" s="240" t="s">
        <v>35</v>
      </c>
      <c r="F125" s="241" t="s">
        <v>1163</v>
      </c>
      <c r="G125" s="239"/>
      <c r="H125" s="242">
        <v>94.5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248</v>
      </c>
      <c r="AU125" s="248" t="s">
        <v>90</v>
      </c>
      <c r="AV125" s="13" t="s">
        <v>90</v>
      </c>
      <c r="AW125" s="13" t="s">
        <v>40</v>
      </c>
      <c r="AX125" s="13" t="s">
        <v>80</v>
      </c>
      <c r="AY125" s="248" t="s">
        <v>155</v>
      </c>
    </row>
    <row r="126" s="15" customFormat="1">
      <c r="A126" s="15"/>
      <c r="B126" s="272"/>
      <c r="C126" s="273"/>
      <c r="D126" s="201" t="s">
        <v>248</v>
      </c>
      <c r="E126" s="274" t="s">
        <v>35</v>
      </c>
      <c r="F126" s="275" t="s">
        <v>483</v>
      </c>
      <c r="G126" s="273"/>
      <c r="H126" s="276">
        <v>243.66200000000001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248</v>
      </c>
      <c r="AU126" s="282" t="s">
        <v>90</v>
      </c>
      <c r="AV126" s="15" t="s">
        <v>160</v>
      </c>
      <c r="AW126" s="15" t="s">
        <v>40</v>
      </c>
      <c r="AX126" s="15" t="s">
        <v>80</v>
      </c>
      <c r="AY126" s="282" t="s">
        <v>155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1169</v>
      </c>
      <c r="G127" s="239"/>
      <c r="H127" s="242">
        <v>48.731999999999999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88</v>
      </c>
      <c r="AY127" s="248" t="s">
        <v>155</v>
      </c>
    </row>
    <row r="128" s="2" customFormat="1" ht="24.15" customHeight="1">
      <c r="A128" s="41"/>
      <c r="B128" s="42"/>
      <c r="C128" s="188" t="s">
        <v>184</v>
      </c>
      <c r="D128" s="188" t="s">
        <v>150</v>
      </c>
      <c r="E128" s="189" t="s">
        <v>1170</v>
      </c>
      <c r="F128" s="190" t="s">
        <v>1171</v>
      </c>
      <c r="G128" s="191" t="s">
        <v>663</v>
      </c>
      <c r="H128" s="192">
        <v>73.099000000000004</v>
      </c>
      <c r="I128" s="193"/>
      <c r="J128" s="194">
        <f>ROUND(I128*H128,2)</f>
        <v>0</v>
      </c>
      <c r="K128" s="190" t="s">
        <v>252</v>
      </c>
      <c r="L128" s="47"/>
      <c r="M128" s="195" t="s">
        <v>35</v>
      </c>
      <c r="N128" s="196" t="s">
        <v>51</v>
      </c>
      <c r="O128" s="8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99" t="s">
        <v>164</v>
      </c>
      <c r="AT128" s="199" t="s">
        <v>150</v>
      </c>
      <c r="AU128" s="199" t="s">
        <v>90</v>
      </c>
      <c r="AY128" s="19" t="s">
        <v>155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88</v>
      </c>
      <c r="BK128" s="200">
        <f>ROUND(I128*H128,2)</f>
        <v>0</v>
      </c>
      <c r="BL128" s="19" t="s">
        <v>164</v>
      </c>
      <c r="BM128" s="199" t="s">
        <v>1172</v>
      </c>
    </row>
    <row r="129" s="2" customFormat="1">
      <c r="A129" s="41"/>
      <c r="B129" s="42"/>
      <c r="C129" s="43"/>
      <c r="D129" s="249" t="s">
        <v>254</v>
      </c>
      <c r="E129" s="43"/>
      <c r="F129" s="250" t="s">
        <v>1173</v>
      </c>
      <c r="G129" s="43"/>
      <c r="H129" s="43"/>
      <c r="I129" s="203"/>
      <c r="J129" s="43"/>
      <c r="K129" s="43"/>
      <c r="L129" s="47"/>
      <c r="M129" s="204"/>
      <c r="N129" s="20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254</v>
      </c>
      <c r="AU129" s="19" t="s">
        <v>90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1161</v>
      </c>
      <c r="G130" s="239"/>
      <c r="H130" s="242">
        <v>134.31999999999999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1162</v>
      </c>
      <c r="G131" s="239"/>
      <c r="H131" s="242">
        <v>14.842000000000001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80</v>
      </c>
      <c r="AY131" s="248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1163</v>
      </c>
      <c r="G132" s="239"/>
      <c r="H132" s="242">
        <v>94.5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80</v>
      </c>
      <c r="AY132" s="248" t="s">
        <v>155</v>
      </c>
    </row>
    <row r="133" s="15" customFormat="1">
      <c r="A133" s="15"/>
      <c r="B133" s="272"/>
      <c r="C133" s="273"/>
      <c r="D133" s="201" t="s">
        <v>248</v>
      </c>
      <c r="E133" s="274" t="s">
        <v>35</v>
      </c>
      <c r="F133" s="275" t="s">
        <v>483</v>
      </c>
      <c r="G133" s="273"/>
      <c r="H133" s="276">
        <v>243.66200000000001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248</v>
      </c>
      <c r="AU133" s="282" t="s">
        <v>90</v>
      </c>
      <c r="AV133" s="15" t="s">
        <v>160</v>
      </c>
      <c r="AW133" s="15" t="s">
        <v>40</v>
      </c>
      <c r="AX133" s="15" t="s">
        <v>80</v>
      </c>
      <c r="AY133" s="282" t="s">
        <v>155</v>
      </c>
    </row>
    <row r="134" s="13" customFormat="1">
      <c r="A134" s="13"/>
      <c r="B134" s="238"/>
      <c r="C134" s="239"/>
      <c r="D134" s="201" t="s">
        <v>248</v>
      </c>
      <c r="E134" s="240" t="s">
        <v>35</v>
      </c>
      <c r="F134" s="241" t="s">
        <v>1164</v>
      </c>
      <c r="G134" s="239"/>
      <c r="H134" s="242">
        <v>73.099000000000004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248</v>
      </c>
      <c r="AU134" s="248" t="s">
        <v>90</v>
      </c>
      <c r="AV134" s="13" t="s">
        <v>90</v>
      </c>
      <c r="AW134" s="13" t="s">
        <v>40</v>
      </c>
      <c r="AX134" s="13" t="s">
        <v>88</v>
      </c>
      <c r="AY134" s="248" t="s">
        <v>155</v>
      </c>
    </row>
    <row r="135" s="2" customFormat="1" ht="24.15" customHeight="1">
      <c r="A135" s="41"/>
      <c r="B135" s="42"/>
      <c r="C135" s="188" t="s">
        <v>188</v>
      </c>
      <c r="D135" s="188" t="s">
        <v>150</v>
      </c>
      <c r="E135" s="189" t="s">
        <v>1174</v>
      </c>
      <c r="F135" s="190" t="s">
        <v>1175</v>
      </c>
      <c r="G135" s="191" t="s">
        <v>663</v>
      </c>
      <c r="H135" s="192">
        <v>48.731999999999999</v>
      </c>
      <c r="I135" s="193"/>
      <c r="J135" s="194">
        <f>ROUND(I135*H135,2)</f>
        <v>0</v>
      </c>
      <c r="K135" s="190" t="s">
        <v>252</v>
      </c>
      <c r="L135" s="47"/>
      <c r="M135" s="195" t="s">
        <v>35</v>
      </c>
      <c r="N135" s="196" t="s">
        <v>51</v>
      </c>
      <c r="O135" s="8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99" t="s">
        <v>164</v>
      </c>
      <c r="AT135" s="199" t="s">
        <v>150</v>
      </c>
      <c r="AU135" s="199" t="s">
        <v>90</v>
      </c>
      <c r="AY135" s="19" t="s">
        <v>155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88</v>
      </c>
      <c r="BK135" s="200">
        <f>ROUND(I135*H135,2)</f>
        <v>0</v>
      </c>
      <c r="BL135" s="19" t="s">
        <v>164</v>
      </c>
      <c r="BM135" s="199" t="s">
        <v>1176</v>
      </c>
    </row>
    <row r="136" s="2" customFormat="1">
      <c r="A136" s="41"/>
      <c r="B136" s="42"/>
      <c r="C136" s="43"/>
      <c r="D136" s="249" t="s">
        <v>254</v>
      </c>
      <c r="E136" s="43"/>
      <c r="F136" s="250" t="s">
        <v>1177</v>
      </c>
      <c r="G136" s="43"/>
      <c r="H136" s="43"/>
      <c r="I136" s="203"/>
      <c r="J136" s="43"/>
      <c r="K136" s="43"/>
      <c r="L136" s="47"/>
      <c r="M136" s="204"/>
      <c r="N136" s="20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254</v>
      </c>
      <c r="AU136" s="19" t="s">
        <v>90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1161</v>
      </c>
      <c r="G137" s="239"/>
      <c r="H137" s="242">
        <v>134.31999999999999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80</v>
      </c>
      <c r="AY137" s="248" t="s">
        <v>155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1162</v>
      </c>
      <c r="G138" s="239"/>
      <c r="H138" s="242">
        <v>14.842000000000001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80</v>
      </c>
      <c r="AY138" s="248" t="s">
        <v>155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1163</v>
      </c>
      <c r="G139" s="239"/>
      <c r="H139" s="242">
        <v>94.5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80</v>
      </c>
      <c r="AY139" s="248" t="s">
        <v>155</v>
      </c>
    </row>
    <row r="140" s="15" customFormat="1">
      <c r="A140" s="15"/>
      <c r="B140" s="272"/>
      <c r="C140" s="273"/>
      <c r="D140" s="201" t="s">
        <v>248</v>
      </c>
      <c r="E140" s="274" t="s">
        <v>35</v>
      </c>
      <c r="F140" s="275" t="s">
        <v>483</v>
      </c>
      <c r="G140" s="273"/>
      <c r="H140" s="276">
        <v>243.66200000000001</v>
      </c>
      <c r="I140" s="277"/>
      <c r="J140" s="273"/>
      <c r="K140" s="273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248</v>
      </c>
      <c r="AU140" s="282" t="s">
        <v>90</v>
      </c>
      <c r="AV140" s="15" t="s">
        <v>160</v>
      </c>
      <c r="AW140" s="15" t="s">
        <v>40</v>
      </c>
      <c r="AX140" s="15" t="s">
        <v>80</v>
      </c>
      <c r="AY140" s="282" t="s">
        <v>155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1169</v>
      </c>
      <c r="G141" s="239"/>
      <c r="H141" s="242">
        <v>48.731999999999999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88</v>
      </c>
      <c r="AY141" s="248" t="s">
        <v>155</v>
      </c>
    </row>
    <row r="142" s="2" customFormat="1" ht="24.15" customHeight="1">
      <c r="A142" s="41"/>
      <c r="B142" s="42"/>
      <c r="C142" s="188" t="s">
        <v>194</v>
      </c>
      <c r="D142" s="188" t="s">
        <v>150</v>
      </c>
      <c r="E142" s="189" t="s">
        <v>684</v>
      </c>
      <c r="F142" s="190" t="s">
        <v>685</v>
      </c>
      <c r="G142" s="191" t="s">
        <v>309</v>
      </c>
      <c r="H142" s="192">
        <v>229.47999999999999</v>
      </c>
      <c r="I142" s="193"/>
      <c r="J142" s="194">
        <f>ROUND(I142*H142,2)</f>
        <v>0</v>
      </c>
      <c r="K142" s="190" t="s">
        <v>252</v>
      </c>
      <c r="L142" s="47"/>
      <c r="M142" s="195" t="s">
        <v>35</v>
      </c>
      <c r="N142" s="196" t="s">
        <v>51</v>
      </c>
      <c r="O142" s="87"/>
      <c r="P142" s="197">
        <f>O142*H142</f>
        <v>0</v>
      </c>
      <c r="Q142" s="197">
        <v>0.00059000000000000003</v>
      </c>
      <c r="R142" s="197">
        <f>Q142*H142</f>
        <v>0.13539319999999999</v>
      </c>
      <c r="S142" s="197">
        <v>0</v>
      </c>
      <c r="T142" s="19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99" t="s">
        <v>164</v>
      </c>
      <c r="AT142" s="199" t="s">
        <v>150</v>
      </c>
      <c r="AU142" s="199" t="s">
        <v>90</v>
      </c>
      <c r="AY142" s="19" t="s">
        <v>155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88</v>
      </c>
      <c r="BK142" s="200">
        <f>ROUND(I142*H142,2)</f>
        <v>0</v>
      </c>
      <c r="BL142" s="19" t="s">
        <v>164</v>
      </c>
      <c r="BM142" s="199" t="s">
        <v>1178</v>
      </c>
    </row>
    <row r="143" s="2" customFormat="1">
      <c r="A143" s="41"/>
      <c r="B143" s="42"/>
      <c r="C143" s="43"/>
      <c r="D143" s="249" t="s">
        <v>254</v>
      </c>
      <c r="E143" s="43"/>
      <c r="F143" s="250" t="s">
        <v>687</v>
      </c>
      <c r="G143" s="43"/>
      <c r="H143" s="43"/>
      <c r="I143" s="203"/>
      <c r="J143" s="43"/>
      <c r="K143" s="43"/>
      <c r="L143" s="47"/>
      <c r="M143" s="204"/>
      <c r="N143" s="20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254</v>
      </c>
      <c r="AU143" s="19" t="s">
        <v>90</v>
      </c>
    </row>
    <row r="144" s="13" customFormat="1">
      <c r="A144" s="13"/>
      <c r="B144" s="238"/>
      <c r="C144" s="239"/>
      <c r="D144" s="201" t="s">
        <v>248</v>
      </c>
      <c r="E144" s="240" t="s">
        <v>35</v>
      </c>
      <c r="F144" s="241" t="s">
        <v>1179</v>
      </c>
      <c r="G144" s="239"/>
      <c r="H144" s="242">
        <v>206.64599999999999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248</v>
      </c>
      <c r="AU144" s="248" t="s">
        <v>90</v>
      </c>
      <c r="AV144" s="13" t="s">
        <v>90</v>
      </c>
      <c r="AW144" s="13" t="s">
        <v>40</v>
      </c>
      <c r="AX144" s="13" t="s">
        <v>80</v>
      </c>
      <c r="AY144" s="248" t="s">
        <v>155</v>
      </c>
    </row>
    <row r="145" s="13" customFormat="1">
      <c r="A145" s="13"/>
      <c r="B145" s="238"/>
      <c r="C145" s="239"/>
      <c r="D145" s="201" t="s">
        <v>248</v>
      </c>
      <c r="E145" s="240" t="s">
        <v>35</v>
      </c>
      <c r="F145" s="241" t="s">
        <v>1180</v>
      </c>
      <c r="G145" s="239"/>
      <c r="H145" s="242">
        <v>22.834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248</v>
      </c>
      <c r="AU145" s="248" t="s">
        <v>90</v>
      </c>
      <c r="AV145" s="13" t="s">
        <v>90</v>
      </c>
      <c r="AW145" s="13" t="s">
        <v>40</v>
      </c>
      <c r="AX145" s="13" t="s">
        <v>80</v>
      </c>
      <c r="AY145" s="248" t="s">
        <v>155</v>
      </c>
    </row>
    <row r="146" s="14" customFormat="1">
      <c r="A146" s="14"/>
      <c r="B146" s="251"/>
      <c r="C146" s="252"/>
      <c r="D146" s="201" t="s">
        <v>248</v>
      </c>
      <c r="E146" s="253" t="s">
        <v>35</v>
      </c>
      <c r="F146" s="254" t="s">
        <v>268</v>
      </c>
      <c r="G146" s="252"/>
      <c r="H146" s="255">
        <v>229.47999999999999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248</v>
      </c>
      <c r="AU146" s="261" t="s">
        <v>90</v>
      </c>
      <c r="AV146" s="14" t="s">
        <v>164</v>
      </c>
      <c r="AW146" s="14" t="s">
        <v>40</v>
      </c>
      <c r="AX146" s="14" t="s">
        <v>88</v>
      </c>
      <c r="AY146" s="261" t="s">
        <v>155</v>
      </c>
    </row>
    <row r="147" s="2" customFormat="1" ht="24.15" customHeight="1">
      <c r="A147" s="41"/>
      <c r="B147" s="42"/>
      <c r="C147" s="188" t="s">
        <v>198</v>
      </c>
      <c r="D147" s="188" t="s">
        <v>150</v>
      </c>
      <c r="E147" s="189" t="s">
        <v>694</v>
      </c>
      <c r="F147" s="190" t="s">
        <v>695</v>
      </c>
      <c r="G147" s="191" t="s">
        <v>309</v>
      </c>
      <c r="H147" s="192">
        <v>229.47999999999999</v>
      </c>
      <c r="I147" s="193"/>
      <c r="J147" s="194">
        <f>ROUND(I147*H147,2)</f>
        <v>0</v>
      </c>
      <c r="K147" s="190" t="s">
        <v>252</v>
      </c>
      <c r="L147" s="47"/>
      <c r="M147" s="195" t="s">
        <v>35</v>
      </c>
      <c r="N147" s="196" t="s">
        <v>51</v>
      </c>
      <c r="O147" s="8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99" t="s">
        <v>164</v>
      </c>
      <c r="AT147" s="199" t="s">
        <v>150</v>
      </c>
      <c r="AU147" s="199" t="s">
        <v>90</v>
      </c>
      <c r="AY147" s="19" t="s">
        <v>155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88</v>
      </c>
      <c r="BK147" s="200">
        <f>ROUND(I147*H147,2)</f>
        <v>0</v>
      </c>
      <c r="BL147" s="19" t="s">
        <v>164</v>
      </c>
      <c r="BM147" s="199" t="s">
        <v>1181</v>
      </c>
    </row>
    <row r="148" s="2" customFormat="1">
      <c r="A148" s="41"/>
      <c r="B148" s="42"/>
      <c r="C148" s="43"/>
      <c r="D148" s="249" t="s">
        <v>254</v>
      </c>
      <c r="E148" s="43"/>
      <c r="F148" s="250" t="s">
        <v>697</v>
      </c>
      <c r="G148" s="43"/>
      <c r="H148" s="43"/>
      <c r="I148" s="203"/>
      <c r="J148" s="43"/>
      <c r="K148" s="43"/>
      <c r="L148" s="47"/>
      <c r="M148" s="204"/>
      <c r="N148" s="20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254</v>
      </c>
      <c r="AU148" s="19" t="s">
        <v>90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1179</v>
      </c>
      <c r="G149" s="239"/>
      <c r="H149" s="242">
        <v>206.64599999999999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80</v>
      </c>
      <c r="AY149" s="248" t="s">
        <v>155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1180</v>
      </c>
      <c r="G150" s="239"/>
      <c r="H150" s="242">
        <v>22.834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80</v>
      </c>
      <c r="AY150" s="248" t="s">
        <v>155</v>
      </c>
    </row>
    <row r="151" s="14" customFormat="1">
      <c r="A151" s="14"/>
      <c r="B151" s="251"/>
      <c r="C151" s="252"/>
      <c r="D151" s="201" t="s">
        <v>248</v>
      </c>
      <c r="E151" s="253" t="s">
        <v>35</v>
      </c>
      <c r="F151" s="254" t="s">
        <v>268</v>
      </c>
      <c r="G151" s="252"/>
      <c r="H151" s="255">
        <v>229.47999999999999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248</v>
      </c>
      <c r="AU151" s="261" t="s">
        <v>90</v>
      </c>
      <c r="AV151" s="14" t="s">
        <v>164</v>
      </c>
      <c r="AW151" s="14" t="s">
        <v>40</v>
      </c>
      <c r="AX151" s="14" t="s">
        <v>88</v>
      </c>
      <c r="AY151" s="261" t="s">
        <v>155</v>
      </c>
    </row>
    <row r="152" s="12" customFormat="1" ht="22.8" customHeight="1">
      <c r="A152" s="12"/>
      <c r="B152" s="222"/>
      <c r="C152" s="223"/>
      <c r="D152" s="224" t="s">
        <v>79</v>
      </c>
      <c r="E152" s="236" t="s">
        <v>698</v>
      </c>
      <c r="F152" s="236" t="s">
        <v>699</v>
      </c>
      <c r="G152" s="223"/>
      <c r="H152" s="223"/>
      <c r="I152" s="226"/>
      <c r="J152" s="237">
        <f>BK152</f>
        <v>0</v>
      </c>
      <c r="K152" s="223"/>
      <c r="L152" s="228"/>
      <c r="M152" s="229"/>
      <c r="N152" s="230"/>
      <c r="O152" s="230"/>
      <c r="P152" s="231">
        <f>SUM(P153:P177)</f>
        <v>0</v>
      </c>
      <c r="Q152" s="230"/>
      <c r="R152" s="231">
        <f>SUM(R153:R177)</f>
        <v>0</v>
      </c>
      <c r="S152" s="230"/>
      <c r="T152" s="232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3" t="s">
        <v>88</v>
      </c>
      <c r="AT152" s="234" t="s">
        <v>79</v>
      </c>
      <c r="AU152" s="234" t="s">
        <v>88</v>
      </c>
      <c r="AY152" s="233" t="s">
        <v>155</v>
      </c>
      <c r="BK152" s="235">
        <f>SUM(BK153:BK177)</f>
        <v>0</v>
      </c>
    </row>
    <row r="153" s="2" customFormat="1" ht="37.8" customHeight="1">
      <c r="A153" s="41"/>
      <c r="B153" s="42"/>
      <c r="C153" s="188" t="s">
        <v>202</v>
      </c>
      <c r="D153" s="188" t="s">
        <v>150</v>
      </c>
      <c r="E153" s="189" t="s">
        <v>700</v>
      </c>
      <c r="F153" s="190" t="s">
        <v>701</v>
      </c>
      <c r="G153" s="191" t="s">
        <v>663</v>
      </c>
      <c r="H153" s="192">
        <v>71.295000000000002</v>
      </c>
      <c r="I153" s="193"/>
      <c r="J153" s="194">
        <f>ROUND(I153*H153,2)</f>
        <v>0</v>
      </c>
      <c r="K153" s="190" t="s">
        <v>252</v>
      </c>
      <c r="L153" s="47"/>
      <c r="M153" s="195" t="s">
        <v>35</v>
      </c>
      <c r="N153" s="196" t="s">
        <v>51</v>
      </c>
      <c r="O153" s="8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164</v>
      </c>
      <c r="AT153" s="199" t="s">
        <v>150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1182</v>
      </c>
    </row>
    <row r="154" s="2" customFormat="1">
      <c r="A154" s="41"/>
      <c r="B154" s="42"/>
      <c r="C154" s="43"/>
      <c r="D154" s="249" t="s">
        <v>254</v>
      </c>
      <c r="E154" s="43"/>
      <c r="F154" s="250" t="s">
        <v>703</v>
      </c>
      <c r="G154" s="43"/>
      <c r="H154" s="43"/>
      <c r="I154" s="203"/>
      <c r="J154" s="43"/>
      <c r="K154" s="43"/>
      <c r="L154" s="47"/>
      <c r="M154" s="204"/>
      <c r="N154" s="20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254</v>
      </c>
      <c r="AU154" s="19" t="s">
        <v>90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1183</v>
      </c>
      <c r="G155" s="239"/>
      <c r="H155" s="242">
        <v>121.831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80</v>
      </c>
      <c r="AY155" s="248" t="s">
        <v>155</v>
      </c>
    </row>
    <row r="156" s="13" customFormat="1">
      <c r="A156" s="13"/>
      <c r="B156" s="238"/>
      <c r="C156" s="239"/>
      <c r="D156" s="201" t="s">
        <v>248</v>
      </c>
      <c r="E156" s="240" t="s">
        <v>35</v>
      </c>
      <c r="F156" s="241" t="s">
        <v>1184</v>
      </c>
      <c r="G156" s="239"/>
      <c r="H156" s="242">
        <v>-50.536000000000001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248</v>
      </c>
      <c r="AU156" s="248" t="s">
        <v>90</v>
      </c>
      <c r="AV156" s="13" t="s">
        <v>90</v>
      </c>
      <c r="AW156" s="13" t="s">
        <v>40</v>
      </c>
      <c r="AX156" s="13" t="s">
        <v>80</v>
      </c>
      <c r="AY156" s="248" t="s">
        <v>155</v>
      </c>
    </row>
    <row r="157" s="15" customFormat="1">
      <c r="A157" s="15"/>
      <c r="B157" s="272"/>
      <c r="C157" s="273"/>
      <c r="D157" s="201" t="s">
        <v>248</v>
      </c>
      <c r="E157" s="274" t="s">
        <v>35</v>
      </c>
      <c r="F157" s="275" t="s">
        <v>483</v>
      </c>
      <c r="G157" s="273"/>
      <c r="H157" s="276">
        <v>71.295000000000002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248</v>
      </c>
      <c r="AU157" s="282" t="s">
        <v>90</v>
      </c>
      <c r="AV157" s="15" t="s">
        <v>160</v>
      </c>
      <c r="AW157" s="15" t="s">
        <v>40</v>
      </c>
      <c r="AX157" s="15" t="s">
        <v>80</v>
      </c>
      <c r="AY157" s="282" t="s">
        <v>155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1185</v>
      </c>
      <c r="G158" s="239"/>
      <c r="H158" s="242">
        <v>71.295000000000002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37.8" customHeight="1">
      <c r="A159" s="41"/>
      <c r="B159" s="42"/>
      <c r="C159" s="188" t="s">
        <v>206</v>
      </c>
      <c r="D159" s="188" t="s">
        <v>150</v>
      </c>
      <c r="E159" s="189" t="s">
        <v>919</v>
      </c>
      <c r="F159" s="190" t="s">
        <v>920</v>
      </c>
      <c r="G159" s="191" t="s">
        <v>663</v>
      </c>
      <c r="H159" s="192">
        <v>121.831</v>
      </c>
      <c r="I159" s="193"/>
      <c r="J159" s="194">
        <f>ROUND(I159*H159,2)</f>
        <v>0</v>
      </c>
      <c r="K159" s="190" t="s">
        <v>252</v>
      </c>
      <c r="L159" s="47"/>
      <c r="M159" s="195" t="s">
        <v>35</v>
      </c>
      <c r="N159" s="196" t="s">
        <v>51</v>
      </c>
      <c r="O159" s="8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164</v>
      </c>
      <c r="AT159" s="199" t="s">
        <v>150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1186</v>
      </c>
    </row>
    <row r="160" s="2" customFormat="1">
      <c r="A160" s="41"/>
      <c r="B160" s="42"/>
      <c r="C160" s="43"/>
      <c r="D160" s="249" t="s">
        <v>254</v>
      </c>
      <c r="E160" s="43"/>
      <c r="F160" s="250" t="s">
        <v>922</v>
      </c>
      <c r="G160" s="43"/>
      <c r="H160" s="43"/>
      <c r="I160" s="203"/>
      <c r="J160" s="43"/>
      <c r="K160" s="43"/>
      <c r="L160" s="47"/>
      <c r="M160" s="204"/>
      <c r="N160" s="20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254</v>
      </c>
      <c r="AU160" s="19" t="s">
        <v>90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1183</v>
      </c>
      <c r="G161" s="239"/>
      <c r="H161" s="242">
        <v>121.831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88</v>
      </c>
      <c r="AY161" s="248" t="s">
        <v>155</v>
      </c>
    </row>
    <row r="162" s="2" customFormat="1" ht="24.15" customHeight="1">
      <c r="A162" s="41"/>
      <c r="B162" s="42"/>
      <c r="C162" s="188" t="s">
        <v>8</v>
      </c>
      <c r="D162" s="188" t="s">
        <v>150</v>
      </c>
      <c r="E162" s="189" t="s">
        <v>923</v>
      </c>
      <c r="F162" s="190" t="s">
        <v>924</v>
      </c>
      <c r="G162" s="191" t="s">
        <v>663</v>
      </c>
      <c r="H162" s="192">
        <v>50.536000000000001</v>
      </c>
      <c r="I162" s="193"/>
      <c r="J162" s="194">
        <f>ROUND(I162*H162,2)</f>
        <v>0</v>
      </c>
      <c r="K162" s="190" t="s">
        <v>252</v>
      </c>
      <c r="L162" s="47"/>
      <c r="M162" s="195" t="s">
        <v>35</v>
      </c>
      <c r="N162" s="196" t="s">
        <v>51</v>
      </c>
      <c r="O162" s="8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99" t="s">
        <v>164</v>
      </c>
      <c r="AT162" s="199" t="s">
        <v>150</v>
      </c>
      <c r="AU162" s="199" t="s">
        <v>90</v>
      </c>
      <c r="AY162" s="19" t="s">
        <v>155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88</v>
      </c>
      <c r="BK162" s="200">
        <f>ROUND(I162*H162,2)</f>
        <v>0</v>
      </c>
      <c r="BL162" s="19" t="s">
        <v>164</v>
      </c>
      <c r="BM162" s="199" t="s">
        <v>1187</v>
      </c>
    </row>
    <row r="163" s="2" customFormat="1">
      <c r="A163" s="41"/>
      <c r="B163" s="42"/>
      <c r="C163" s="43"/>
      <c r="D163" s="249" t="s">
        <v>254</v>
      </c>
      <c r="E163" s="43"/>
      <c r="F163" s="250" t="s">
        <v>926</v>
      </c>
      <c r="G163" s="43"/>
      <c r="H163" s="43"/>
      <c r="I163" s="203"/>
      <c r="J163" s="43"/>
      <c r="K163" s="43"/>
      <c r="L163" s="47"/>
      <c r="M163" s="204"/>
      <c r="N163" s="20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254</v>
      </c>
      <c r="AU163" s="19" t="s">
        <v>90</v>
      </c>
    </row>
    <row r="164" s="13" customFormat="1">
      <c r="A164" s="13"/>
      <c r="B164" s="238"/>
      <c r="C164" s="239"/>
      <c r="D164" s="201" t="s">
        <v>248</v>
      </c>
      <c r="E164" s="240" t="s">
        <v>35</v>
      </c>
      <c r="F164" s="241" t="s">
        <v>1188</v>
      </c>
      <c r="G164" s="239"/>
      <c r="H164" s="242">
        <v>50.536000000000001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248</v>
      </c>
      <c r="AU164" s="248" t="s">
        <v>90</v>
      </c>
      <c r="AV164" s="13" t="s">
        <v>90</v>
      </c>
      <c r="AW164" s="13" t="s">
        <v>40</v>
      </c>
      <c r="AX164" s="13" t="s">
        <v>88</v>
      </c>
      <c r="AY164" s="248" t="s">
        <v>155</v>
      </c>
    </row>
    <row r="165" s="2" customFormat="1" ht="37.8" customHeight="1">
      <c r="A165" s="41"/>
      <c r="B165" s="42"/>
      <c r="C165" s="188" t="s">
        <v>213</v>
      </c>
      <c r="D165" s="188" t="s">
        <v>150</v>
      </c>
      <c r="E165" s="189" t="s">
        <v>928</v>
      </c>
      <c r="F165" s="190" t="s">
        <v>929</v>
      </c>
      <c r="G165" s="191" t="s">
        <v>663</v>
      </c>
      <c r="H165" s="192">
        <v>101.072</v>
      </c>
      <c r="I165" s="193"/>
      <c r="J165" s="194">
        <f>ROUND(I165*H165,2)</f>
        <v>0</v>
      </c>
      <c r="K165" s="190" t="s">
        <v>252</v>
      </c>
      <c r="L165" s="47"/>
      <c r="M165" s="195" t="s">
        <v>35</v>
      </c>
      <c r="N165" s="196" t="s">
        <v>51</v>
      </c>
      <c r="O165" s="87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199" t="s">
        <v>164</v>
      </c>
      <c r="AT165" s="199" t="s">
        <v>150</v>
      </c>
      <c r="AU165" s="199" t="s">
        <v>90</v>
      </c>
      <c r="AY165" s="19" t="s">
        <v>155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88</v>
      </c>
      <c r="BK165" s="200">
        <f>ROUND(I165*H165,2)</f>
        <v>0</v>
      </c>
      <c r="BL165" s="19" t="s">
        <v>164</v>
      </c>
      <c r="BM165" s="199" t="s">
        <v>1189</v>
      </c>
    </row>
    <row r="166" s="2" customFormat="1">
      <c r="A166" s="41"/>
      <c r="B166" s="42"/>
      <c r="C166" s="43"/>
      <c r="D166" s="249" t="s">
        <v>254</v>
      </c>
      <c r="E166" s="43"/>
      <c r="F166" s="250" t="s">
        <v>931</v>
      </c>
      <c r="G166" s="43"/>
      <c r="H166" s="43"/>
      <c r="I166" s="203"/>
      <c r="J166" s="43"/>
      <c r="K166" s="43"/>
      <c r="L166" s="47"/>
      <c r="M166" s="204"/>
      <c r="N166" s="20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254</v>
      </c>
      <c r="AU166" s="19" t="s">
        <v>90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1190</v>
      </c>
      <c r="G167" s="239"/>
      <c r="H167" s="242">
        <v>50.536000000000001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80</v>
      </c>
      <c r="AY167" s="248" t="s">
        <v>155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1191</v>
      </c>
      <c r="G168" s="239"/>
      <c r="H168" s="242">
        <v>50.536000000000001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80</v>
      </c>
      <c r="AY168" s="248" t="s">
        <v>155</v>
      </c>
    </row>
    <row r="169" s="14" customFormat="1">
      <c r="A169" s="14"/>
      <c r="B169" s="251"/>
      <c r="C169" s="252"/>
      <c r="D169" s="201" t="s">
        <v>248</v>
      </c>
      <c r="E169" s="253" t="s">
        <v>35</v>
      </c>
      <c r="F169" s="254" t="s">
        <v>268</v>
      </c>
      <c r="G169" s="252"/>
      <c r="H169" s="255">
        <v>101.072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248</v>
      </c>
      <c r="AU169" s="261" t="s">
        <v>90</v>
      </c>
      <c r="AV169" s="14" t="s">
        <v>164</v>
      </c>
      <c r="AW169" s="14" t="s">
        <v>40</v>
      </c>
      <c r="AX169" s="14" t="s">
        <v>88</v>
      </c>
      <c r="AY169" s="261" t="s">
        <v>155</v>
      </c>
    </row>
    <row r="170" s="2" customFormat="1" ht="24.15" customHeight="1">
      <c r="A170" s="41"/>
      <c r="B170" s="42"/>
      <c r="C170" s="188" t="s">
        <v>217</v>
      </c>
      <c r="D170" s="188" t="s">
        <v>150</v>
      </c>
      <c r="E170" s="189" t="s">
        <v>705</v>
      </c>
      <c r="F170" s="190" t="s">
        <v>611</v>
      </c>
      <c r="G170" s="191" t="s">
        <v>563</v>
      </c>
      <c r="H170" s="192">
        <v>366.93900000000002</v>
      </c>
      <c r="I170" s="193"/>
      <c r="J170" s="194">
        <f>ROUND(I170*H170,2)</f>
        <v>0</v>
      </c>
      <c r="K170" s="190" t="s">
        <v>252</v>
      </c>
      <c r="L170" s="47"/>
      <c r="M170" s="195" t="s">
        <v>35</v>
      </c>
      <c r="N170" s="196" t="s">
        <v>51</v>
      </c>
      <c r="O170" s="87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164</v>
      </c>
      <c r="AT170" s="199" t="s">
        <v>150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1192</v>
      </c>
    </row>
    <row r="171" s="2" customFormat="1">
      <c r="A171" s="41"/>
      <c r="B171" s="42"/>
      <c r="C171" s="43"/>
      <c r="D171" s="249" t="s">
        <v>254</v>
      </c>
      <c r="E171" s="43"/>
      <c r="F171" s="250" t="s">
        <v>707</v>
      </c>
      <c r="G171" s="43"/>
      <c r="H171" s="43"/>
      <c r="I171" s="203"/>
      <c r="J171" s="43"/>
      <c r="K171" s="43"/>
      <c r="L171" s="47"/>
      <c r="M171" s="204"/>
      <c r="N171" s="20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254</v>
      </c>
      <c r="AU171" s="19" t="s">
        <v>90</v>
      </c>
    </row>
    <row r="172" s="13" customFormat="1">
      <c r="A172" s="13"/>
      <c r="B172" s="238"/>
      <c r="C172" s="239"/>
      <c r="D172" s="201" t="s">
        <v>248</v>
      </c>
      <c r="E172" s="240" t="s">
        <v>35</v>
      </c>
      <c r="F172" s="241" t="s">
        <v>1193</v>
      </c>
      <c r="G172" s="239"/>
      <c r="H172" s="242">
        <v>193.12600000000001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248</v>
      </c>
      <c r="AU172" s="248" t="s">
        <v>90</v>
      </c>
      <c r="AV172" s="13" t="s">
        <v>90</v>
      </c>
      <c r="AW172" s="13" t="s">
        <v>40</v>
      </c>
      <c r="AX172" s="13" t="s">
        <v>80</v>
      </c>
      <c r="AY172" s="248" t="s">
        <v>155</v>
      </c>
    </row>
    <row r="173" s="15" customFormat="1">
      <c r="A173" s="15"/>
      <c r="B173" s="272"/>
      <c r="C173" s="273"/>
      <c r="D173" s="201" t="s">
        <v>248</v>
      </c>
      <c r="E173" s="274" t="s">
        <v>35</v>
      </c>
      <c r="F173" s="275" t="s">
        <v>483</v>
      </c>
      <c r="G173" s="273"/>
      <c r="H173" s="276">
        <v>193.12600000000001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248</v>
      </c>
      <c r="AU173" s="282" t="s">
        <v>90</v>
      </c>
      <c r="AV173" s="15" t="s">
        <v>160</v>
      </c>
      <c r="AW173" s="15" t="s">
        <v>40</v>
      </c>
      <c r="AX173" s="15" t="s">
        <v>80</v>
      </c>
      <c r="AY173" s="282" t="s">
        <v>155</v>
      </c>
    </row>
    <row r="174" s="13" customFormat="1">
      <c r="A174" s="13"/>
      <c r="B174" s="238"/>
      <c r="C174" s="239"/>
      <c r="D174" s="201" t="s">
        <v>248</v>
      </c>
      <c r="E174" s="240" t="s">
        <v>35</v>
      </c>
      <c r="F174" s="241" t="s">
        <v>1194</v>
      </c>
      <c r="G174" s="239"/>
      <c r="H174" s="242">
        <v>366.93900000000002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248</v>
      </c>
      <c r="AU174" s="248" t="s">
        <v>90</v>
      </c>
      <c r="AV174" s="13" t="s">
        <v>90</v>
      </c>
      <c r="AW174" s="13" t="s">
        <v>40</v>
      </c>
      <c r="AX174" s="13" t="s">
        <v>88</v>
      </c>
      <c r="AY174" s="248" t="s">
        <v>155</v>
      </c>
    </row>
    <row r="175" s="2" customFormat="1" ht="24.15" customHeight="1">
      <c r="A175" s="41"/>
      <c r="B175" s="42"/>
      <c r="C175" s="188" t="s">
        <v>221</v>
      </c>
      <c r="D175" s="188" t="s">
        <v>150</v>
      </c>
      <c r="E175" s="189" t="s">
        <v>710</v>
      </c>
      <c r="F175" s="190" t="s">
        <v>711</v>
      </c>
      <c r="G175" s="191" t="s">
        <v>663</v>
      </c>
      <c r="H175" s="192">
        <v>193.12600000000001</v>
      </c>
      <c r="I175" s="193"/>
      <c r="J175" s="194">
        <f>ROUND(I175*H175,2)</f>
        <v>0</v>
      </c>
      <c r="K175" s="190" t="s">
        <v>252</v>
      </c>
      <c r="L175" s="47"/>
      <c r="M175" s="195" t="s">
        <v>35</v>
      </c>
      <c r="N175" s="196" t="s">
        <v>51</v>
      </c>
      <c r="O175" s="8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199" t="s">
        <v>164</v>
      </c>
      <c r="AT175" s="199" t="s">
        <v>150</v>
      </c>
      <c r="AU175" s="199" t="s">
        <v>90</v>
      </c>
      <c r="AY175" s="19" t="s">
        <v>155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88</v>
      </c>
      <c r="BK175" s="200">
        <f>ROUND(I175*H175,2)</f>
        <v>0</v>
      </c>
      <c r="BL175" s="19" t="s">
        <v>164</v>
      </c>
      <c r="BM175" s="199" t="s">
        <v>1195</v>
      </c>
    </row>
    <row r="176" s="2" customFormat="1">
      <c r="A176" s="41"/>
      <c r="B176" s="42"/>
      <c r="C176" s="43"/>
      <c r="D176" s="249" t="s">
        <v>254</v>
      </c>
      <c r="E176" s="43"/>
      <c r="F176" s="250" t="s">
        <v>713</v>
      </c>
      <c r="G176" s="43"/>
      <c r="H176" s="43"/>
      <c r="I176" s="203"/>
      <c r="J176" s="43"/>
      <c r="K176" s="43"/>
      <c r="L176" s="47"/>
      <c r="M176" s="204"/>
      <c r="N176" s="20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254</v>
      </c>
      <c r="AU176" s="19" t="s">
        <v>90</v>
      </c>
    </row>
    <row r="177" s="13" customFormat="1">
      <c r="A177" s="13"/>
      <c r="B177" s="238"/>
      <c r="C177" s="239"/>
      <c r="D177" s="201" t="s">
        <v>248</v>
      </c>
      <c r="E177" s="240" t="s">
        <v>35</v>
      </c>
      <c r="F177" s="241" t="s">
        <v>1193</v>
      </c>
      <c r="G177" s="239"/>
      <c r="H177" s="242">
        <v>193.12600000000001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248</v>
      </c>
      <c r="AU177" s="248" t="s">
        <v>90</v>
      </c>
      <c r="AV177" s="13" t="s">
        <v>90</v>
      </c>
      <c r="AW177" s="13" t="s">
        <v>40</v>
      </c>
      <c r="AX177" s="13" t="s">
        <v>88</v>
      </c>
      <c r="AY177" s="248" t="s">
        <v>155</v>
      </c>
    </row>
    <row r="178" s="12" customFormat="1" ht="22.8" customHeight="1">
      <c r="A178" s="12"/>
      <c r="B178" s="222"/>
      <c r="C178" s="223"/>
      <c r="D178" s="224" t="s">
        <v>79</v>
      </c>
      <c r="E178" s="236" t="s">
        <v>164</v>
      </c>
      <c r="F178" s="236" t="s">
        <v>714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SUM(P179:P214)</f>
        <v>0</v>
      </c>
      <c r="Q178" s="230"/>
      <c r="R178" s="231">
        <f>SUM(R179:R214)</f>
        <v>9.3191309999999987</v>
      </c>
      <c r="S178" s="230"/>
      <c r="T178" s="232">
        <f>SUM(T179:T214)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3" t="s">
        <v>88</v>
      </c>
      <c r="AT178" s="234" t="s">
        <v>79</v>
      </c>
      <c r="AU178" s="234" t="s">
        <v>88</v>
      </c>
      <c r="AY178" s="233" t="s">
        <v>155</v>
      </c>
      <c r="BK178" s="235">
        <f>SUM(BK179:BK214)</f>
        <v>0</v>
      </c>
    </row>
    <row r="179" s="2" customFormat="1" ht="24.15" customHeight="1">
      <c r="A179" s="41"/>
      <c r="B179" s="42"/>
      <c r="C179" s="188" t="s">
        <v>342</v>
      </c>
      <c r="D179" s="188" t="s">
        <v>150</v>
      </c>
      <c r="E179" s="189" t="s">
        <v>715</v>
      </c>
      <c r="F179" s="190" t="s">
        <v>716</v>
      </c>
      <c r="G179" s="191" t="s">
        <v>663</v>
      </c>
      <c r="H179" s="192">
        <v>189.45599999999999</v>
      </c>
      <c r="I179" s="193"/>
      <c r="J179" s="194">
        <f>ROUND(I179*H179,2)</f>
        <v>0</v>
      </c>
      <c r="K179" s="190" t="s">
        <v>252</v>
      </c>
      <c r="L179" s="47"/>
      <c r="M179" s="195" t="s">
        <v>35</v>
      </c>
      <c r="N179" s="196" t="s">
        <v>51</v>
      </c>
      <c r="O179" s="8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199" t="s">
        <v>164</v>
      </c>
      <c r="AT179" s="199" t="s">
        <v>150</v>
      </c>
      <c r="AU179" s="199" t="s">
        <v>90</v>
      </c>
      <c r="AY179" s="19" t="s">
        <v>155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88</v>
      </c>
      <c r="BK179" s="200">
        <f>ROUND(I179*H179,2)</f>
        <v>0</v>
      </c>
      <c r="BL179" s="19" t="s">
        <v>164</v>
      </c>
      <c r="BM179" s="199" t="s">
        <v>1196</v>
      </c>
    </row>
    <row r="180" s="2" customFormat="1">
      <c r="A180" s="41"/>
      <c r="B180" s="42"/>
      <c r="C180" s="43"/>
      <c r="D180" s="249" t="s">
        <v>254</v>
      </c>
      <c r="E180" s="43"/>
      <c r="F180" s="250" t="s">
        <v>718</v>
      </c>
      <c r="G180" s="43"/>
      <c r="H180" s="43"/>
      <c r="I180" s="203"/>
      <c r="J180" s="43"/>
      <c r="K180" s="43"/>
      <c r="L180" s="47"/>
      <c r="M180" s="204"/>
      <c r="N180" s="20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254</v>
      </c>
      <c r="AU180" s="19" t="s">
        <v>90</v>
      </c>
    </row>
    <row r="181" s="13" customFormat="1">
      <c r="A181" s="13"/>
      <c r="B181" s="238"/>
      <c r="C181" s="239"/>
      <c r="D181" s="201" t="s">
        <v>248</v>
      </c>
      <c r="E181" s="240" t="s">
        <v>35</v>
      </c>
      <c r="F181" s="241" t="s">
        <v>1197</v>
      </c>
      <c r="G181" s="239"/>
      <c r="H181" s="242">
        <v>101.072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248</v>
      </c>
      <c r="AU181" s="248" t="s">
        <v>90</v>
      </c>
      <c r="AV181" s="13" t="s">
        <v>90</v>
      </c>
      <c r="AW181" s="13" t="s">
        <v>40</v>
      </c>
      <c r="AX181" s="13" t="s">
        <v>80</v>
      </c>
      <c r="AY181" s="248" t="s">
        <v>155</v>
      </c>
    </row>
    <row r="182" s="13" customFormat="1">
      <c r="A182" s="13"/>
      <c r="B182" s="238"/>
      <c r="C182" s="239"/>
      <c r="D182" s="201" t="s">
        <v>248</v>
      </c>
      <c r="E182" s="240" t="s">
        <v>35</v>
      </c>
      <c r="F182" s="241" t="s">
        <v>1198</v>
      </c>
      <c r="G182" s="239"/>
      <c r="H182" s="242">
        <v>10.065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248</v>
      </c>
      <c r="AU182" s="248" t="s">
        <v>90</v>
      </c>
      <c r="AV182" s="13" t="s">
        <v>90</v>
      </c>
      <c r="AW182" s="13" t="s">
        <v>40</v>
      </c>
      <c r="AX182" s="13" t="s">
        <v>80</v>
      </c>
      <c r="AY182" s="248" t="s">
        <v>155</v>
      </c>
    </row>
    <row r="183" s="13" customFormat="1">
      <c r="A183" s="13"/>
      <c r="B183" s="238"/>
      <c r="C183" s="239"/>
      <c r="D183" s="201" t="s">
        <v>248</v>
      </c>
      <c r="E183" s="240" t="s">
        <v>35</v>
      </c>
      <c r="F183" s="241" t="s">
        <v>1199</v>
      </c>
      <c r="G183" s="239"/>
      <c r="H183" s="242">
        <v>90.450000000000003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248</v>
      </c>
      <c r="AU183" s="248" t="s">
        <v>90</v>
      </c>
      <c r="AV183" s="13" t="s">
        <v>90</v>
      </c>
      <c r="AW183" s="13" t="s">
        <v>40</v>
      </c>
      <c r="AX183" s="13" t="s">
        <v>80</v>
      </c>
      <c r="AY183" s="248" t="s">
        <v>155</v>
      </c>
    </row>
    <row r="184" s="13" customFormat="1">
      <c r="A184" s="13"/>
      <c r="B184" s="238"/>
      <c r="C184" s="239"/>
      <c r="D184" s="201" t="s">
        <v>248</v>
      </c>
      <c r="E184" s="240" t="s">
        <v>35</v>
      </c>
      <c r="F184" s="241" t="s">
        <v>1200</v>
      </c>
      <c r="G184" s="239"/>
      <c r="H184" s="242">
        <v>-12.131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248</v>
      </c>
      <c r="AU184" s="248" t="s">
        <v>90</v>
      </c>
      <c r="AV184" s="13" t="s">
        <v>90</v>
      </c>
      <c r="AW184" s="13" t="s">
        <v>40</v>
      </c>
      <c r="AX184" s="13" t="s">
        <v>80</v>
      </c>
      <c r="AY184" s="248" t="s">
        <v>155</v>
      </c>
    </row>
    <row r="185" s="14" customFormat="1">
      <c r="A185" s="14"/>
      <c r="B185" s="251"/>
      <c r="C185" s="252"/>
      <c r="D185" s="201" t="s">
        <v>248</v>
      </c>
      <c r="E185" s="253" t="s">
        <v>35</v>
      </c>
      <c r="F185" s="254" t="s">
        <v>268</v>
      </c>
      <c r="G185" s="252"/>
      <c r="H185" s="255">
        <v>189.45599999999999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248</v>
      </c>
      <c r="AU185" s="261" t="s">
        <v>90</v>
      </c>
      <c r="AV185" s="14" t="s">
        <v>164</v>
      </c>
      <c r="AW185" s="14" t="s">
        <v>40</v>
      </c>
      <c r="AX185" s="14" t="s">
        <v>88</v>
      </c>
      <c r="AY185" s="261" t="s">
        <v>155</v>
      </c>
    </row>
    <row r="186" s="2" customFormat="1" ht="16.5" customHeight="1">
      <c r="A186" s="41"/>
      <c r="B186" s="42"/>
      <c r="C186" s="262" t="s">
        <v>350</v>
      </c>
      <c r="D186" s="262" t="s">
        <v>464</v>
      </c>
      <c r="E186" s="263" t="s">
        <v>720</v>
      </c>
      <c r="F186" s="264" t="s">
        <v>721</v>
      </c>
      <c r="G186" s="265" t="s">
        <v>563</v>
      </c>
      <c r="H186" s="266">
        <v>284.786</v>
      </c>
      <c r="I186" s="267"/>
      <c r="J186" s="268">
        <f>ROUND(I186*H186,2)</f>
        <v>0</v>
      </c>
      <c r="K186" s="264" t="s">
        <v>252</v>
      </c>
      <c r="L186" s="269"/>
      <c r="M186" s="270" t="s">
        <v>35</v>
      </c>
      <c r="N186" s="271" t="s">
        <v>51</v>
      </c>
      <c r="O186" s="8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99" t="s">
        <v>180</v>
      </c>
      <c r="AT186" s="199" t="s">
        <v>464</v>
      </c>
      <c r="AU186" s="199" t="s">
        <v>90</v>
      </c>
      <c r="AY186" s="19" t="s">
        <v>155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88</v>
      </c>
      <c r="BK186" s="200">
        <f>ROUND(I186*H186,2)</f>
        <v>0</v>
      </c>
      <c r="BL186" s="19" t="s">
        <v>164</v>
      </c>
      <c r="BM186" s="199" t="s">
        <v>1201</v>
      </c>
    </row>
    <row r="187" s="13" customFormat="1">
      <c r="A187" s="13"/>
      <c r="B187" s="238"/>
      <c r="C187" s="239"/>
      <c r="D187" s="201" t="s">
        <v>248</v>
      </c>
      <c r="E187" s="240" t="s">
        <v>35</v>
      </c>
      <c r="F187" s="241" t="s">
        <v>1202</v>
      </c>
      <c r="G187" s="239"/>
      <c r="H187" s="242">
        <v>88.384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248</v>
      </c>
      <c r="AU187" s="248" t="s">
        <v>90</v>
      </c>
      <c r="AV187" s="13" t="s">
        <v>90</v>
      </c>
      <c r="AW187" s="13" t="s">
        <v>40</v>
      </c>
      <c r="AX187" s="13" t="s">
        <v>80</v>
      </c>
      <c r="AY187" s="248" t="s">
        <v>155</v>
      </c>
    </row>
    <row r="188" s="13" customFormat="1">
      <c r="A188" s="13"/>
      <c r="B188" s="238"/>
      <c r="C188" s="239"/>
      <c r="D188" s="201" t="s">
        <v>248</v>
      </c>
      <c r="E188" s="240" t="s">
        <v>35</v>
      </c>
      <c r="F188" s="241" t="s">
        <v>1203</v>
      </c>
      <c r="G188" s="239"/>
      <c r="H188" s="242">
        <v>50.536000000000001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248</v>
      </c>
      <c r="AU188" s="248" t="s">
        <v>90</v>
      </c>
      <c r="AV188" s="13" t="s">
        <v>90</v>
      </c>
      <c r="AW188" s="13" t="s">
        <v>40</v>
      </c>
      <c r="AX188" s="13" t="s">
        <v>80</v>
      </c>
      <c r="AY188" s="248" t="s">
        <v>155</v>
      </c>
    </row>
    <row r="189" s="15" customFormat="1">
      <c r="A189" s="15"/>
      <c r="B189" s="272"/>
      <c r="C189" s="273"/>
      <c r="D189" s="201" t="s">
        <v>248</v>
      </c>
      <c r="E189" s="274" t="s">
        <v>35</v>
      </c>
      <c r="F189" s="275" t="s">
        <v>483</v>
      </c>
      <c r="G189" s="273"/>
      <c r="H189" s="276">
        <v>138.91999999999999</v>
      </c>
      <c r="I189" s="277"/>
      <c r="J189" s="273"/>
      <c r="K189" s="273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248</v>
      </c>
      <c r="AU189" s="282" t="s">
        <v>90</v>
      </c>
      <c r="AV189" s="15" t="s">
        <v>160</v>
      </c>
      <c r="AW189" s="15" t="s">
        <v>40</v>
      </c>
      <c r="AX189" s="15" t="s">
        <v>80</v>
      </c>
      <c r="AY189" s="282" t="s">
        <v>155</v>
      </c>
    </row>
    <row r="190" s="13" customFormat="1">
      <c r="A190" s="13"/>
      <c r="B190" s="238"/>
      <c r="C190" s="239"/>
      <c r="D190" s="201" t="s">
        <v>248</v>
      </c>
      <c r="E190" s="240" t="s">
        <v>35</v>
      </c>
      <c r="F190" s="241" t="s">
        <v>1204</v>
      </c>
      <c r="G190" s="239"/>
      <c r="H190" s="242">
        <v>284.786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248</v>
      </c>
      <c r="AU190" s="248" t="s">
        <v>90</v>
      </c>
      <c r="AV190" s="13" t="s">
        <v>90</v>
      </c>
      <c r="AW190" s="13" t="s">
        <v>40</v>
      </c>
      <c r="AX190" s="13" t="s">
        <v>88</v>
      </c>
      <c r="AY190" s="248" t="s">
        <v>155</v>
      </c>
    </row>
    <row r="191" s="2" customFormat="1" ht="37.8" customHeight="1">
      <c r="A191" s="41"/>
      <c r="B191" s="42"/>
      <c r="C191" s="188" t="s">
        <v>7</v>
      </c>
      <c r="D191" s="188" t="s">
        <v>150</v>
      </c>
      <c r="E191" s="189" t="s">
        <v>950</v>
      </c>
      <c r="F191" s="190" t="s">
        <v>951</v>
      </c>
      <c r="G191" s="191" t="s">
        <v>663</v>
      </c>
      <c r="H191" s="192">
        <v>28.835000000000001</v>
      </c>
      <c r="I191" s="193"/>
      <c r="J191" s="194">
        <f>ROUND(I191*H191,2)</f>
        <v>0</v>
      </c>
      <c r="K191" s="190" t="s">
        <v>252</v>
      </c>
      <c r="L191" s="47"/>
      <c r="M191" s="195" t="s">
        <v>35</v>
      </c>
      <c r="N191" s="196" t="s">
        <v>51</v>
      </c>
      <c r="O191" s="8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199" t="s">
        <v>164</v>
      </c>
      <c r="AT191" s="199" t="s">
        <v>150</v>
      </c>
      <c r="AU191" s="199" t="s">
        <v>90</v>
      </c>
      <c r="AY191" s="19" t="s">
        <v>155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88</v>
      </c>
      <c r="BK191" s="200">
        <f>ROUND(I191*H191,2)</f>
        <v>0</v>
      </c>
      <c r="BL191" s="19" t="s">
        <v>164</v>
      </c>
      <c r="BM191" s="199" t="s">
        <v>1205</v>
      </c>
    </row>
    <row r="192" s="2" customFormat="1">
      <c r="A192" s="41"/>
      <c r="B192" s="42"/>
      <c r="C192" s="43"/>
      <c r="D192" s="249" t="s">
        <v>254</v>
      </c>
      <c r="E192" s="43"/>
      <c r="F192" s="250" t="s">
        <v>953</v>
      </c>
      <c r="G192" s="43"/>
      <c r="H192" s="43"/>
      <c r="I192" s="203"/>
      <c r="J192" s="43"/>
      <c r="K192" s="43"/>
      <c r="L192" s="47"/>
      <c r="M192" s="204"/>
      <c r="N192" s="20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254</v>
      </c>
      <c r="AU192" s="19" t="s">
        <v>90</v>
      </c>
    </row>
    <row r="193" s="13" customFormat="1">
      <c r="A193" s="13"/>
      <c r="B193" s="238"/>
      <c r="C193" s="239"/>
      <c r="D193" s="201" t="s">
        <v>248</v>
      </c>
      <c r="E193" s="240" t="s">
        <v>35</v>
      </c>
      <c r="F193" s="241" t="s">
        <v>1206</v>
      </c>
      <c r="G193" s="239"/>
      <c r="H193" s="242">
        <v>26.597999999999999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248</v>
      </c>
      <c r="AU193" s="248" t="s">
        <v>90</v>
      </c>
      <c r="AV193" s="13" t="s">
        <v>90</v>
      </c>
      <c r="AW193" s="13" t="s">
        <v>40</v>
      </c>
      <c r="AX193" s="13" t="s">
        <v>80</v>
      </c>
      <c r="AY193" s="248" t="s">
        <v>155</v>
      </c>
    </row>
    <row r="194" s="13" customFormat="1">
      <c r="A194" s="13"/>
      <c r="B194" s="238"/>
      <c r="C194" s="239"/>
      <c r="D194" s="201" t="s">
        <v>248</v>
      </c>
      <c r="E194" s="240" t="s">
        <v>35</v>
      </c>
      <c r="F194" s="241" t="s">
        <v>1207</v>
      </c>
      <c r="G194" s="239"/>
      <c r="H194" s="242">
        <v>3.8220000000000001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248</v>
      </c>
      <c r="AU194" s="248" t="s">
        <v>90</v>
      </c>
      <c r="AV194" s="13" t="s">
        <v>90</v>
      </c>
      <c r="AW194" s="13" t="s">
        <v>40</v>
      </c>
      <c r="AX194" s="13" t="s">
        <v>80</v>
      </c>
      <c r="AY194" s="248" t="s">
        <v>155</v>
      </c>
    </row>
    <row r="195" s="13" customFormat="1">
      <c r="A195" s="13"/>
      <c r="B195" s="238"/>
      <c r="C195" s="239"/>
      <c r="D195" s="201" t="s">
        <v>248</v>
      </c>
      <c r="E195" s="240" t="s">
        <v>35</v>
      </c>
      <c r="F195" s="241" t="s">
        <v>1208</v>
      </c>
      <c r="G195" s="239"/>
      <c r="H195" s="242">
        <v>-2.7549999999999999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248</v>
      </c>
      <c r="AU195" s="248" t="s">
        <v>90</v>
      </c>
      <c r="AV195" s="13" t="s">
        <v>90</v>
      </c>
      <c r="AW195" s="13" t="s">
        <v>40</v>
      </c>
      <c r="AX195" s="13" t="s">
        <v>80</v>
      </c>
      <c r="AY195" s="248" t="s">
        <v>155</v>
      </c>
    </row>
    <row r="196" s="13" customFormat="1">
      <c r="A196" s="13"/>
      <c r="B196" s="238"/>
      <c r="C196" s="239"/>
      <c r="D196" s="201" t="s">
        <v>248</v>
      </c>
      <c r="E196" s="240" t="s">
        <v>35</v>
      </c>
      <c r="F196" s="241" t="s">
        <v>1209</v>
      </c>
      <c r="G196" s="239"/>
      <c r="H196" s="242">
        <v>1.1699999999999999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248</v>
      </c>
      <c r="AU196" s="248" t="s">
        <v>90</v>
      </c>
      <c r="AV196" s="13" t="s">
        <v>90</v>
      </c>
      <c r="AW196" s="13" t="s">
        <v>40</v>
      </c>
      <c r="AX196" s="13" t="s">
        <v>80</v>
      </c>
      <c r="AY196" s="248" t="s">
        <v>155</v>
      </c>
    </row>
    <row r="197" s="14" customFormat="1">
      <c r="A197" s="14"/>
      <c r="B197" s="251"/>
      <c r="C197" s="252"/>
      <c r="D197" s="201" t="s">
        <v>248</v>
      </c>
      <c r="E197" s="253" t="s">
        <v>35</v>
      </c>
      <c r="F197" s="254" t="s">
        <v>268</v>
      </c>
      <c r="G197" s="252"/>
      <c r="H197" s="255">
        <v>28.835000000000001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248</v>
      </c>
      <c r="AU197" s="261" t="s">
        <v>90</v>
      </c>
      <c r="AV197" s="14" t="s">
        <v>164</v>
      </c>
      <c r="AW197" s="14" t="s">
        <v>40</v>
      </c>
      <c r="AX197" s="14" t="s">
        <v>88</v>
      </c>
      <c r="AY197" s="261" t="s">
        <v>155</v>
      </c>
    </row>
    <row r="198" s="2" customFormat="1" ht="16.5" customHeight="1">
      <c r="A198" s="41"/>
      <c r="B198" s="42"/>
      <c r="C198" s="262" t="s">
        <v>358</v>
      </c>
      <c r="D198" s="262" t="s">
        <v>464</v>
      </c>
      <c r="E198" s="263" t="s">
        <v>963</v>
      </c>
      <c r="F198" s="264" t="s">
        <v>964</v>
      </c>
      <c r="G198" s="265" t="s">
        <v>563</v>
      </c>
      <c r="H198" s="266">
        <v>59.112000000000002</v>
      </c>
      <c r="I198" s="267"/>
      <c r="J198" s="268">
        <f>ROUND(I198*H198,2)</f>
        <v>0</v>
      </c>
      <c r="K198" s="264" t="s">
        <v>252</v>
      </c>
      <c r="L198" s="269"/>
      <c r="M198" s="270" t="s">
        <v>35</v>
      </c>
      <c r="N198" s="271" t="s">
        <v>51</v>
      </c>
      <c r="O198" s="87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99" t="s">
        <v>180</v>
      </c>
      <c r="AT198" s="199" t="s">
        <v>464</v>
      </c>
      <c r="AU198" s="199" t="s">
        <v>90</v>
      </c>
      <c r="AY198" s="19" t="s">
        <v>155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88</v>
      </c>
      <c r="BK198" s="200">
        <f>ROUND(I198*H198,2)</f>
        <v>0</v>
      </c>
      <c r="BL198" s="19" t="s">
        <v>164</v>
      </c>
      <c r="BM198" s="199" t="s">
        <v>1210</v>
      </c>
    </row>
    <row r="199" s="13" customFormat="1">
      <c r="A199" s="13"/>
      <c r="B199" s="238"/>
      <c r="C199" s="239"/>
      <c r="D199" s="201" t="s">
        <v>248</v>
      </c>
      <c r="E199" s="240" t="s">
        <v>35</v>
      </c>
      <c r="F199" s="241" t="s">
        <v>1211</v>
      </c>
      <c r="G199" s="239"/>
      <c r="H199" s="242">
        <v>28.835000000000001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248</v>
      </c>
      <c r="AU199" s="248" t="s">
        <v>90</v>
      </c>
      <c r="AV199" s="13" t="s">
        <v>90</v>
      </c>
      <c r="AW199" s="13" t="s">
        <v>40</v>
      </c>
      <c r="AX199" s="13" t="s">
        <v>80</v>
      </c>
      <c r="AY199" s="248" t="s">
        <v>155</v>
      </c>
    </row>
    <row r="200" s="15" customFormat="1">
      <c r="A200" s="15"/>
      <c r="B200" s="272"/>
      <c r="C200" s="273"/>
      <c r="D200" s="201" t="s">
        <v>248</v>
      </c>
      <c r="E200" s="274" t="s">
        <v>35</v>
      </c>
      <c r="F200" s="275" t="s">
        <v>483</v>
      </c>
      <c r="G200" s="273"/>
      <c r="H200" s="276">
        <v>28.835000000000001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248</v>
      </c>
      <c r="AU200" s="282" t="s">
        <v>90</v>
      </c>
      <c r="AV200" s="15" t="s">
        <v>160</v>
      </c>
      <c r="AW200" s="15" t="s">
        <v>40</v>
      </c>
      <c r="AX200" s="15" t="s">
        <v>80</v>
      </c>
      <c r="AY200" s="282" t="s">
        <v>155</v>
      </c>
    </row>
    <row r="201" s="13" customFormat="1">
      <c r="A201" s="13"/>
      <c r="B201" s="238"/>
      <c r="C201" s="239"/>
      <c r="D201" s="201" t="s">
        <v>248</v>
      </c>
      <c r="E201" s="240" t="s">
        <v>35</v>
      </c>
      <c r="F201" s="241" t="s">
        <v>1212</v>
      </c>
      <c r="G201" s="239"/>
      <c r="H201" s="242">
        <v>59.112000000000002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248</v>
      </c>
      <c r="AU201" s="248" t="s">
        <v>90</v>
      </c>
      <c r="AV201" s="13" t="s">
        <v>90</v>
      </c>
      <c r="AW201" s="13" t="s">
        <v>40</v>
      </c>
      <c r="AX201" s="13" t="s">
        <v>88</v>
      </c>
      <c r="AY201" s="248" t="s">
        <v>155</v>
      </c>
    </row>
    <row r="202" s="2" customFormat="1" ht="37.8" customHeight="1">
      <c r="A202" s="41"/>
      <c r="B202" s="42"/>
      <c r="C202" s="188" t="s">
        <v>366</v>
      </c>
      <c r="D202" s="188" t="s">
        <v>150</v>
      </c>
      <c r="E202" s="189" t="s">
        <v>968</v>
      </c>
      <c r="F202" s="190" t="s">
        <v>969</v>
      </c>
      <c r="G202" s="191" t="s">
        <v>275</v>
      </c>
      <c r="H202" s="192">
        <v>39</v>
      </c>
      <c r="I202" s="193"/>
      <c r="J202" s="194">
        <f>ROUND(I202*H202,2)</f>
        <v>0</v>
      </c>
      <c r="K202" s="190" t="s">
        <v>252</v>
      </c>
      <c r="L202" s="47"/>
      <c r="M202" s="195" t="s">
        <v>35</v>
      </c>
      <c r="N202" s="196" t="s">
        <v>51</v>
      </c>
      <c r="O202" s="8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99" t="s">
        <v>164</v>
      </c>
      <c r="AT202" s="199" t="s">
        <v>150</v>
      </c>
      <c r="AU202" s="199" t="s">
        <v>90</v>
      </c>
      <c r="AY202" s="19" t="s">
        <v>155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88</v>
      </c>
      <c r="BK202" s="200">
        <f>ROUND(I202*H202,2)</f>
        <v>0</v>
      </c>
      <c r="BL202" s="19" t="s">
        <v>164</v>
      </c>
      <c r="BM202" s="199" t="s">
        <v>1213</v>
      </c>
    </row>
    <row r="203" s="2" customFormat="1">
      <c r="A203" s="41"/>
      <c r="B203" s="42"/>
      <c r="C203" s="43"/>
      <c r="D203" s="249" t="s">
        <v>254</v>
      </c>
      <c r="E203" s="43"/>
      <c r="F203" s="250" t="s">
        <v>971</v>
      </c>
      <c r="G203" s="43"/>
      <c r="H203" s="43"/>
      <c r="I203" s="203"/>
      <c r="J203" s="43"/>
      <c r="K203" s="43"/>
      <c r="L203" s="47"/>
      <c r="M203" s="204"/>
      <c r="N203" s="20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254</v>
      </c>
      <c r="AU203" s="19" t="s">
        <v>90</v>
      </c>
    </row>
    <row r="204" s="13" customFormat="1">
      <c r="A204" s="13"/>
      <c r="B204" s="238"/>
      <c r="C204" s="239"/>
      <c r="D204" s="201" t="s">
        <v>248</v>
      </c>
      <c r="E204" s="240" t="s">
        <v>35</v>
      </c>
      <c r="F204" s="241" t="s">
        <v>1214</v>
      </c>
      <c r="G204" s="239"/>
      <c r="H204" s="242">
        <v>34.100000000000001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248</v>
      </c>
      <c r="AU204" s="248" t="s">
        <v>90</v>
      </c>
      <c r="AV204" s="13" t="s">
        <v>90</v>
      </c>
      <c r="AW204" s="13" t="s">
        <v>40</v>
      </c>
      <c r="AX204" s="13" t="s">
        <v>80</v>
      </c>
      <c r="AY204" s="248" t="s">
        <v>155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1215</v>
      </c>
      <c r="G205" s="239"/>
      <c r="H205" s="242">
        <v>4.9000000000000004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80</v>
      </c>
      <c r="AY205" s="248" t="s">
        <v>155</v>
      </c>
    </row>
    <row r="206" s="14" customFormat="1">
      <c r="A206" s="14"/>
      <c r="B206" s="251"/>
      <c r="C206" s="252"/>
      <c r="D206" s="201" t="s">
        <v>248</v>
      </c>
      <c r="E206" s="253" t="s">
        <v>35</v>
      </c>
      <c r="F206" s="254" t="s">
        <v>268</v>
      </c>
      <c r="G206" s="252"/>
      <c r="H206" s="255">
        <v>39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248</v>
      </c>
      <c r="AU206" s="261" t="s">
        <v>90</v>
      </c>
      <c r="AV206" s="14" t="s">
        <v>164</v>
      </c>
      <c r="AW206" s="14" t="s">
        <v>40</v>
      </c>
      <c r="AX206" s="14" t="s">
        <v>88</v>
      </c>
      <c r="AY206" s="261" t="s">
        <v>155</v>
      </c>
    </row>
    <row r="207" s="2" customFormat="1" ht="21.75" customHeight="1">
      <c r="A207" s="41"/>
      <c r="B207" s="42"/>
      <c r="C207" s="188" t="s">
        <v>371</v>
      </c>
      <c r="D207" s="188" t="s">
        <v>150</v>
      </c>
      <c r="E207" s="189" t="s">
        <v>990</v>
      </c>
      <c r="F207" s="190" t="s">
        <v>991</v>
      </c>
      <c r="G207" s="191" t="s">
        <v>663</v>
      </c>
      <c r="H207" s="192">
        <v>7.6059999999999999</v>
      </c>
      <c r="I207" s="193"/>
      <c r="J207" s="194">
        <f>ROUND(I207*H207,2)</f>
        <v>0</v>
      </c>
      <c r="K207" s="190" t="s">
        <v>252</v>
      </c>
      <c r="L207" s="47"/>
      <c r="M207" s="195" t="s">
        <v>35</v>
      </c>
      <c r="N207" s="196" t="s">
        <v>51</v>
      </c>
      <c r="O207" s="8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99" t="s">
        <v>164</v>
      </c>
      <c r="AT207" s="199" t="s">
        <v>150</v>
      </c>
      <c r="AU207" s="199" t="s">
        <v>90</v>
      </c>
      <c r="AY207" s="19" t="s">
        <v>155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88</v>
      </c>
      <c r="BK207" s="200">
        <f>ROUND(I207*H207,2)</f>
        <v>0</v>
      </c>
      <c r="BL207" s="19" t="s">
        <v>164</v>
      </c>
      <c r="BM207" s="199" t="s">
        <v>1216</v>
      </c>
    </row>
    <row r="208" s="2" customFormat="1">
      <c r="A208" s="41"/>
      <c r="B208" s="42"/>
      <c r="C208" s="43"/>
      <c r="D208" s="249" t="s">
        <v>254</v>
      </c>
      <c r="E208" s="43"/>
      <c r="F208" s="250" t="s">
        <v>993</v>
      </c>
      <c r="G208" s="43"/>
      <c r="H208" s="43"/>
      <c r="I208" s="203"/>
      <c r="J208" s="43"/>
      <c r="K208" s="43"/>
      <c r="L208" s="47"/>
      <c r="M208" s="204"/>
      <c r="N208" s="20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254</v>
      </c>
      <c r="AU208" s="19" t="s">
        <v>90</v>
      </c>
    </row>
    <row r="209" s="13" customFormat="1">
      <c r="A209" s="13"/>
      <c r="B209" s="238"/>
      <c r="C209" s="239"/>
      <c r="D209" s="201" t="s">
        <v>248</v>
      </c>
      <c r="E209" s="240" t="s">
        <v>35</v>
      </c>
      <c r="F209" s="241" t="s">
        <v>1217</v>
      </c>
      <c r="G209" s="239"/>
      <c r="H209" s="242">
        <v>6.6500000000000004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248</v>
      </c>
      <c r="AU209" s="248" t="s">
        <v>90</v>
      </c>
      <c r="AV209" s="13" t="s">
        <v>90</v>
      </c>
      <c r="AW209" s="13" t="s">
        <v>40</v>
      </c>
      <c r="AX209" s="13" t="s">
        <v>80</v>
      </c>
      <c r="AY209" s="248" t="s">
        <v>155</v>
      </c>
    </row>
    <row r="210" s="13" customFormat="1">
      <c r="A210" s="13"/>
      <c r="B210" s="238"/>
      <c r="C210" s="239"/>
      <c r="D210" s="201" t="s">
        <v>248</v>
      </c>
      <c r="E210" s="240" t="s">
        <v>35</v>
      </c>
      <c r="F210" s="241" t="s">
        <v>1218</v>
      </c>
      <c r="G210" s="239"/>
      <c r="H210" s="242">
        <v>0.95599999999999996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248</v>
      </c>
      <c r="AU210" s="248" t="s">
        <v>90</v>
      </c>
      <c r="AV210" s="13" t="s">
        <v>90</v>
      </c>
      <c r="AW210" s="13" t="s">
        <v>40</v>
      </c>
      <c r="AX210" s="13" t="s">
        <v>80</v>
      </c>
      <c r="AY210" s="248" t="s">
        <v>155</v>
      </c>
    </row>
    <row r="211" s="14" customFormat="1">
      <c r="A211" s="14"/>
      <c r="B211" s="251"/>
      <c r="C211" s="252"/>
      <c r="D211" s="201" t="s">
        <v>248</v>
      </c>
      <c r="E211" s="253" t="s">
        <v>35</v>
      </c>
      <c r="F211" s="254" t="s">
        <v>268</v>
      </c>
      <c r="G211" s="252"/>
      <c r="H211" s="255">
        <v>7.6059999999999999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248</v>
      </c>
      <c r="AU211" s="261" t="s">
        <v>90</v>
      </c>
      <c r="AV211" s="14" t="s">
        <v>164</v>
      </c>
      <c r="AW211" s="14" t="s">
        <v>40</v>
      </c>
      <c r="AX211" s="14" t="s">
        <v>88</v>
      </c>
      <c r="AY211" s="261" t="s">
        <v>155</v>
      </c>
    </row>
    <row r="212" s="2" customFormat="1" ht="24.15" customHeight="1">
      <c r="A212" s="41"/>
      <c r="B212" s="42"/>
      <c r="C212" s="188" t="s">
        <v>377</v>
      </c>
      <c r="D212" s="188" t="s">
        <v>150</v>
      </c>
      <c r="E212" s="189" t="s">
        <v>983</v>
      </c>
      <c r="F212" s="190" t="s">
        <v>984</v>
      </c>
      <c r="G212" s="191" t="s">
        <v>663</v>
      </c>
      <c r="H212" s="192">
        <v>4.0499999999999998</v>
      </c>
      <c r="I212" s="193"/>
      <c r="J212" s="194">
        <f>ROUND(I212*H212,2)</f>
        <v>0</v>
      </c>
      <c r="K212" s="190" t="s">
        <v>252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2.3010199999999998</v>
      </c>
      <c r="R212" s="197">
        <f>Q212*H212</f>
        <v>9.3191309999999987</v>
      </c>
      <c r="S212" s="197">
        <v>0</v>
      </c>
      <c r="T212" s="19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1219</v>
      </c>
    </row>
    <row r="213" s="2" customFormat="1">
      <c r="A213" s="41"/>
      <c r="B213" s="42"/>
      <c r="C213" s="43"/>
      <c r="D213" s="249" t="s">
        <v>254</v>
      </c>
      <c r="E213" s="43"/>
      <c r="F213" s="250" t="s">
        <v>986</v>
      </c>
      <c r="G213" s="43"/>
      <c r="H213" s="43"/>
      <c r="I213" s="203"/>
      <c r="J213" s="43"/>
      <c r="K213" s="43"/>
      <c r="L213" s="47"/>
      <c r="M213" s="204"/>
      <c r="N213" s="20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254</v>
      </c>
      <c r="AU213" s="19" t="s">
        <v>90</v>
      </c>
    </row>
    <row r="214" s="13" customFormat="1">
      <c r="A214" s="13"/>
      <c r="B214" s="238"/>
      <c r="C214" s="239"/>
      <c r="D214" s="201" t="s">
        <v>248</v>
      </c>
      <c r="E214" s="240" t="s">
        <v>35</v>
      </c>
      <c r="F214" s="241" t="s">
        <v>1220</v>
      </c>
      <c r="G214" s="239"/>
      <c r="H214" s="242">
        <v>4.0499999999999998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248</v>
      </c>
      <c r="AU214" s="248" t="s">
        <v>90</v>
      </c>
      <c r="AV214" s="13" t="s">
        <v>90</v>
      </c>
      <c r="AW214" s="13" t="s">
        <v>40</v>
      </c>
      <c r="AX214" s="13" t="s">
        <v>88</v>
      </c>
      <c r="AY214" s="248" t="s">
        <v>155</v>
      </c>
    </row>
    <row r="215" s="12" customFormat="1" ht="22.8" customHeight="1">
      <c r="A215" s="12"/>
      <c r="B215" s="222"/>
      <c r="C215" s="223"/>
      <c r="D215" s="224" t="s">
        <v>79</v>
      </c>
      <c r="E215" s="236" t="s">
        <v>997</v>
      </c>
      <c r="F215" s="236" t="s">
        <v>998</v>
      </c>
      <c r="G215" s="223"/>
      <c r="H215" s="223"/>
      <c r="I215" s="226"/>
      <c r="J215" s="237">
        <f>BK215</f>
        <v>0</v>
      </c>
      <c r="K215" s="223"/>
      <c r="L215" s="228"/>
      <c r="M215" s="229"/>
      <c r="N215" s="230"/>
      <c r="O215" s="230"/>
      <c r="P215" s="231">
        <f>SUM(P216:P236)</f>
        <v>0</v>
      </c>
      <c r="Q215" s="230"/>
      <c r="R215" s="231">
        <f>SUM(R216:R236)</f>
        <v>0.62052799999999997</v>
      </c>
      <c r="S215" s="230"/>
      <c r="T215" s="232">
        <f>SUM(T216:T236)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3" t="s">
        <v>88</v>
      </c>
      <c r="AT215" s="234" t="s">
        <v>79</v>
      </c>
      <c r="AU215" s="234" t="s">
        <v>88</v>
      </c>
      <c r="AY215" s="233" t="s">
        <v>155</v>
      </c>
      <c r="BK215" s="235">
        <f>SUM(BK216:BK236)</f>
        <v>0</v>
      </c>
    </row>
    <row r="216" s="2" customFormat="1" ht="16.5" customHeight="1">
      <c r="A216" s="41"/>
      <c r="B216" s="42"/>
      <c r="C216" s="188" t="s">
        <v>380</v>
      </c>
      <c r="D216" s="188" t="s">
        <v>150</v>
      </c>
      <c r="E216" s="189" t="s">
        <v>999</v>
      </c>
      <c r="F216" s="190" t="s">
        <v>1000</v>
      </c>
      <c r="G216" s="191" t="s">
        <v>275</v>
      </c>
      <c r="H216" s="192">
        <v>39</v>
      </c>
      <c r="I216" s="193"/>
      <c r="J216" s="194">
        <f>ROUND(I216*H216,2)</f>
        <v>0</v>
      </c>
      <c r="K216" s="190" t="s">
        <v>252</v>
      </c>
      <c r="L216" s="47"/>
      <c r="M216" s="195" t="s">
        <v>35</v>
      </c>
      <c r="N216" s="196" t="s">
        <v>51</v>
      </c>
      <c r="O216" s="87"/>
      <c r="P216" s="197">
        <f>O216*H216</f>
        <v>0</v>
      </c>
      <c r="Q216" s="197">
        <v>2.0000000000000002E-05</v>
      </c>
      <c r="R216" s="197">
        <f>Q216*H216</f>
        <v>0.00078000000000000009</v>
      </c>
      <c r="S216" s="197">
        <v>0</v>
      </c>
      <c r="T216" s="19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99" t="s">
        <v>164</v>
      </c>
      <c r="AT216" s="199" t="s">
        <v>150</v>
      </c>
      <c r="AU216" s="199" t="s">
        <v>90</v>
      </c>
      <c r="AY216" s="19" t="s">
        <v>155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88</v>
      </c>
      <c r="BK216" s="200">
        <f>ROUND(I216*H216,2)</f>
        <v>0</v>
      </c>
      <c r="BL216" s="19" t="s">
        <v>164</v>
      </c>
      <c r="BM216" s="199" t="s">
        <v>1221</v>
      </c>
    </row>
    <row r="217" s="2" customFormat="1">
      <c r="A217" s="41"/>
      <c r="B217" s="42"/>
      <c r="C217" s="43"/>
      <c r="D217" s="249" t="s">
        <v>254</v>
      </c>
      <c r="E217" s="43"/>
      <c r="F217" s="250" t="s">
        <v>1002</v>
      </c>
      <c r="G217" s="43"/>
      <c r="H217" s="43"/>
      <c r="I217" s="203"/>
      <c r="J217" s="43"/>
      <c r="K217" s="43"/>
      <c r="L217" s="47"/>
      <c r="M217" s="204"/>
      <c r="N217" s="20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254</v>
      </c>
      <c r="AU217" s="19" t="s">
        <v>90</v>
      </c>
    </row>
    <row r="218" s="13" customFormat="1">
      <c r="A218" s="13"/>
      <c r="B218" s="238"/>
      <c r="C218" s="239"/>
      <c r="D218" s="201" t="s">
        <v>248</v>
      </c>
      <c r="E218" s="240" t="s">
        <v>35</v>
      </c>
      <c r="F218" s="241" t="s">
        <v>1222</v>
      </c>
      <c r="G218" s="239"/>
      <c r="H218" s="242">
        <v>39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248</v>
      </c>
      <c r="AU218" s="248" t="s">
        <v>90</v>
      </c>
      <c r="AV218" s="13" t="s">
        <v>90</v>
      </c>
      <c r="AW218" s="13" t="s">
        <v>40</v>
      </c>
      <c r="AX218" s="13" t="s">
        <v>88</v>
      </c>
      <c r="AY218" s="248" t="s">
        <v>155</v>
      </c>
    </row>
    <row r="219" s="2" customFormat="1" ht="16.5" customHeight="1">
      <c r="A219" s="41"/>
      <c r="B219" s="42"/>
      <c r="C219" s="262" t="s">
        <v>385</v>
      </c>
      <c r="D219" s="262" t="s">
        <v>464</v>
      </c>
      <c r="E219" s="263" t="s">
        <v>1003</v>
      </c>
      <c r="F219" s="264" t="s">
        <v>1004</v>
      </c>
      <c r="G219" s="265" t="s">
        <v>275</v>
      </c>
      <c r="H219" s="266">
        <v>39</v>
      </c>
      <c r="I219" s="267"/>
      <c r="J219" s="268">
        <f>ROUND(I219*H219,2)</f>
        <v>0</v>
      </c>
      <c r="K219" s="264" t="s">
        <v>252</v>
      </c>
      <c r="L219" s="269"/>
      <c r="M219" s="270" t="s">
        <v>35</v>
      </c>
      <c r="N219" s="271" t="s">
        <v>51</v>
      </c>
      <c r="O219" s="87"/>
      <c r="P219" s="197">
        <f>O219*H219</f>
        <v>0</v>
      </c>
      <c r="Q219" s="197">
        <v>0.0149</v>
      </c>
      <c r="R219" s="197">
        <f>Q219*H219</f>
        <v>0.58109999999999995</v>
      </c>
      <c r="S219" s="197">
        <v>0</v>
      </c>
      <c r="T219" s="19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199" t="s">
        <v>180</v>
      </c>
      <c r="AT219" s="199" t="s">
        <v>464</v>
      </c>
      <c r="AU219" s="199" t="s">
        <v>90</v>
      </c>
      <c r="AY219" s="19" t="s">
        <v>155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88</v>
      </c>
      <c r="BK219" s="200">
        <f>ROUND(I219*H219,2)</f>
        <v>0</v>
      </c>
      <c r="BL219" s="19" t="s">
        <v>164</v>
      </c>
      <c r="BM219" s="199" t="s">
        <v>1223</v>
      </c>
    </row>
    <row r="220" s="13" customFormat="1">
      <c r="A220" s="13"/>
      <c r="B220" s="238"/>
      <c r="C220" s="239"/>
      <c r="D220" s="201" t="s">
        <v>248</v>
      </c>
      <c r="E220" s="240" t="s">
        <v>35</v>
      </c>
      <c r="F220" s="241" t="s">
        <v>1222</v>
      </c>
      <c r="G220" s="239"/>
      <c r="H220" s="242">
        <v>39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248</v>
      </c>
      <c r="AU220" s="248" t="s">
        <v>90</v>
      </c>
      <c r="AV220" s="13" t="s">
        <v>90</v>
      </c>
      <c r="AW220" s="13" t="s">
        <v>40</v>
      </c>
      <c r="AX220" s="13" t="s">
        <v>88</v>
      </c>
      <c r="AY220" s="248" t="s">
        <v>155</v>
      </c>
    </row>
    <row r="221" s="2" customFormat="1" ht="24.15" customHeight="1">
      <c r="A221" s="41"/>
      <c r="B221" s="42"/>
      <c r="C221" s="188" t="s">
        <v>391</v>
      </c>
      <c r="D221" s="188" t="s">
        <v>150</v>
      </c>
      <c r="E221" s="189" t="s">
        <v>1224</v>
      </c>
      <c r="F221" s="190" t="s">
        <v>1225</v>
      </c>
      <c r="G221" s="191" t="s">
        <v>246</v>
      </c>
      <c r="H221" s="192">
        <v>1</v>
      </c>
      <c r="I221" s="193"/>
      <c r="J221" s="194">
        <f>ROUND(I221*H221,2)</f>
        <v>0</v>
      </c>
      <c r="K221" s="190" t="s">
        <v>252</v>
      </c>
      <c r="L221" s="47"/>
      <c r="M221" s="195" t="s">
        <v>35</v>
      </c>
      <c r="N221" s="196" t="s">
        <v>51</v>
      </c>
      <c r="O221" s="87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199" t="s">
        <v>164</v>
      </c>
      <c r="AT221" s="199" t="s">
        <v>150</v>
      </c>
      <c r="AU221" s="199" t="s">
        <v>90</v>
      </c>
      <c r="AY221" s="19" t="s">
        <v>155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88</v>
      </c>
      <c r="BK221" s="200">
        <f>ROUND(I221*H221,2)</f>
        <v>0</v>
      </c>
      <c r="BL221" s="19" t="s">
        <v>164</v>
      </c>
      <c r="BM221" s="199" t="s">
        <v>1226</v>
      </c>
    </row>
    <row r="222" s="2" customFormat="1">
      <c r="A222" s="41"/>
      <c r="B222" s="42"/>
      <c r="C222" s="43"/>
      <c r="D222" s="249" t="s">
        <v>254</v>
      </c>
      <c r="E222" s="43"/>
      <c r="F222" s="250" t="s">
        <v>1227</v>
      </c>
      <c r="G222" s="43"/>
      <c r="H222" s="43"/>
      <c r="I222" s="203"/>
      <c r="J222" s="43"/>
      <c r="K222" s="43"/>
      <c r="L222" s="47"/>
      <c r="M222" s="204"/>
      <c r="N222" s="20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254</v>
      </c>
      <c r="AU222" s="19" t="s">
        <v>90</v>
      </c>
    </row>
    <row r="223" s="2" customFormat="1" ht="16.5" customHeight="1">
      <c r="A223" s="41"/>
      <c r="B223" s="42"/>
      <c r="C223" s="262" t="s">
        <v>397</v>
      </c>
      <c r="D223" s="262" t="s">
        <v>464</v>
      </c>
      <c r="E223" s="263" t="s">
        <v>1228</v>
      </c>
      <c r="F223" s="264" t="s">
        <v>1229</v>
      </c>
      <c r="G223" s="265" t="s">
        <v>246</v>
      </c>
      <c r="H223" s="266">
        <v>1</v>
      </c>
      <c r="I223" s="267"/>
      <c r="J223" s="268">
        <f>ROUND(I223*H223,2)</f>
        <v>0</v>
      </c>
      <c r="K223" s="264" t="s">
        <v>252</v>
      </c>
      <c r="L223" s="269"/>
      <c r="M223" s="270" t="s">
        <v>35</v>
      </c>
      <c r="N223" s="271" t="s">
        <v>51</v>
      </c>
      <c r="O223" s="87"/>
      <c r="P223" s="197">
        <f>O223*H223</f>
        <v>0</v>
      </c>
      <c r="Q223" s="197">
        <v>0.001</v>
      </c>
      <c r="R223" s="197">
        <f>Q223*H223</f>
        <v>0.001</v>
      </c>
      <c r="S223" s="197">
        <v>0</v>
      </c>
      <c r="T223" s="19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199" t="s">
        <v>180</v>
      </c>
      <c r="AT223" s="199" t="s">
        <v>464</v>
      </c>
      <c r="AU223" s="199" t="s">
        <v>90</v>
      </c>
      <c r="AY223" s="19" t="s">
        <v>155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88</v>
      </c>
      <c r="BK223" s="200">
        <f>ROUND(I223*H223,2)</f>
        <v>0</v>
      </c>
      <c r="BL223" s="19" t="s">
        <v>164</v>
      </c>
      <c r="BM223" s="199" t="s">
        <v>1230</v>
      </c>
    </row>
    <row r="224" s="13" customFormat="1">
      <c r="A224" s="13"/>
      <c r="B224" s="238"/>
      <c r="C224" s="239"/>
      <c r="D224" s="201" t="s">
        <v>248</v>
      </c>
      <c r="E224" s="240" t="s">
        <v>35</v>
      </c>
      <c r="F224" s="241" t="s">
        <v>1231</v>
      </c>
      <c r="G224" s="239"/>
      <c r="H224" s="242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248</v>
      </c>
      <c r="AU224" s="248" t="s">
        <v>90</v>
      </c>
      <c r="AV224" s="13" t="s">
        <v>90</v>
      </c>
      <c r="AW224" s="13" t="s">
        <v>40</v>
      </c>
      <c r="AX224" s="13" t="s">
        <v>88</v>
      </c>
      <c r="AY224" s="248" t="s">
        <v>155</v>
      </c>
    </row>
    <row r="225" s="2" customFormat="1" ht="16.5" customHeight="1">
      <c r="A225" s="41"/>
      <c r="B225" s="42"/>
      <c r="C225" s="188" t="s">
        <v>402</v>
      </c>
      <c r="D225" s="188" t="s">
        <v>150</v>
      </c>
      <c r="E225" s="189" t="s">
        <v>1232</v>
      </c>
      <c r="F225" s="190" t="s">
        <v>1233</v>
      </c>
      <c r="G225" s="191" t="s">
        <v>275</v>
      </c>
      <c r="H225" s="192">
        <v>2.6000000000000001</v>
      </c>
      <c r="I225" s="193"/>
      <c r="J225" s="194">
        <f>ROUND(I225*H225,2)</f>
        <v>0</v>
      </c>
      <c r="K225" s="190" t="s">
        <v>252</v>
      </c>
      <c r="L225" s="47"/>
      <c r="M225" s="195" t="s">
        <v>35</v>
      </c>
      <c r="N225" s="196" t="s">
        <v>51</v>
      </c>
      <c r="O225" s="87"/>
      <c r="P225" s="197">
        <f>O225*H225</f>
        <v>0</v>
      </c>
      <c r="Q225" s="197">
        <v>1.0000000000000001E-05</v>
      </c>
      <c r="R225" s="197">
        <f>Q225*H225</f>
        <v>2.6000000000000002E-05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164</v>
      </c>
      <c r="AT225" s="199" t="s">
        <v>150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1234</v>
      </c>
    </row>
    <row r="226" s="2" customFormat="1">
      <c r="A226" s="41"/>
      <c r="B226" s="42"/>
      <c r="C226" s="43"/>
      <c r="D226" s="249" t="s">
        <v>254</v>
      </c>
      <c r="E226" s="43"/>
      <c r="F226" s="250" t="s">
        <v>1235</v>
      </c>
      <c r="G226" s="43"/>
      <c r="H226" s="43"/>
      <c r="I226" s="203"/>
      <c r="J226" s="43"/>
      <c r="K226" s="43"/>
      <c r="L226" s="47"/>
      <c r="M226" s="204"/>
      <c r="N226" s="20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254</v>
      </c>
      <c r="AU226" s="19" t="s">
        <v>90</v>
      </c>
    </row>
    <row r="227" s="2" customFormat="1" ht="16.5" customHeight="1">
      <c r="A227" s="41"/>
      <c r="B227" s="42"/>
      <c r="C227" s="262" t="s">
        <v>407</v>
      </c>
      <c r="D227" s="262" t="s">
        <v>464</v>
      </c>
      <c r="E227" s="263" t="s">
        <v>1236</v>
      </c>
      <c r="F227" s="264" t="s">
        <v>1237</v>
      </c>
      <c r="G227" s="265" t="s">
        <v>275</v>
      </c>
      <c r="H227" s="266">
        <v>2.6000000000000001</v>
      </c>
      <c r="I227" s="267"/>
      <c r="J227" s="268">
        <f>ROUND(I227*H227,2)</f>
        <v>0</v>
      </c>
      <c r="K227" s="264" t="s">
        <v>252</v>
      </c>
      <c r="L227" s="269"/>
      <c r="M227" s="270" t="s">
        <v>35</v>
      </c>
      <c r="N227" s="271" t="s">
        <v>51</v>
      </c>
      <c r="O227" s="87"/>
      <c r="P227" s="197">
        <f>O227*H227</f>
        <v>0</v>
      </c>
      <c r="Q227" s="197">
        <v>0.0064700000000000001</v>
      </c>
      <c r="R227" s="197">
        <f>Q227*H227</f>
        <v>0.016822</v>
      </c>
      <c r="S227" s="197">
        <v>0</v>
      </c>
      <c r="T227" s="19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199" t="s">
        <v>180</v>
      </c>
      <c r="AT227" s="199" t="s">
        <v>464</v>
      </c>
      <c r="AU227" s="199" t="s">
        <v>90</v>
      </c>
      <c r="AY227" s="19" t="s">
        <v>155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88</v>
      </c>
      <c r="BK227" s="200">
        <f>ROUND(I227*H227,2)</f>
        <v>0</v>
      </c>
      <c r="BL227" s="19" t="s">
        <v>164</v>
      </c>
      <c r="BM227" s="199" t="s">
        <v>1238</v>
      </c>
    </row>
    <row r="228" s="13" customFormat="1">
      <c r="A228" s="13"/>
      <c r="B228" s="238"/>
      <c r="C228" s="239"/>
      <c r="D228" s="201" t="s">
        <v>248</v>
      </c>
      <c r="E228" s="240" t="s">
        <v>35</v>
      </c>
      <c r="F228" s="241" t="s">
        <v>1239</v>
      </c>
      <c r="G228" s="239"/>
      <c r="H228" s="242">
        <v>2.6000000000000001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248</v>
      </c>
      <c r="AU228" s="248" t="s">
        <v>90</v>
      </c>
      <c r="AV228" s="13" t="s">
        <v>90</v>
      </c>
      <c r="AW228" s="13" t="s">
        <v>40</v>
      </c>
      <c r="AX228" s="13" t="s">
        <v>88</v>
      </c>
      <c r="AY228" s="248" t="s">
        <v>155</v>
      </c>
    </row>
    <row r="229" s="2" customFormat="1" ht="24.15" customHeight="1">
      <c r="A229" s="41"/>
      <c r="B229" s="42"/>
      <c r="C229" s="188" t="s">
        <v>415</v>
      </c>
      <c r="D229" s="188" t="s">
        <v>150</v>
      </c>
      <c r="E229" s="189" t="s">
        <v>1240</v>
      </c>
      <c r="F229" s="190" t="s">
        <v>1241</v>
      </c>
      <c r="G229" s="191" t="s">
        <v>246</v>
      </c>
      <c r="H229" s="192">
        <v>2</v>
      </c>
      <c r="I229" s="193"/>
      <c r="J229" s="194">
        <f>ROUND(I229*H229,2)</f>
        <v>0</v>
      </c>
      <c r="K229" s="190" t="s">
        <v>252</v>
      </c>
      <c r="L229" s="47"/>
      <c r="M229" s="195" t="s">
        <v>35</v>
      </c>
      <c r="N229" s="196" t="s">
        <v>51</v>
      </c>
      <c r="O229" s="8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199" t="s">
        <v>164</v>
      </c>
      <c r="AT229" s="199" t="s">
        <v>150</v>
      </c>
      <c r="AU229" s="199" t="s">
        <v>90</v>
      </c>
      <c r="AY229" s="19" t="s">
        <v>155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88</v>
      </c>
      <c r="BK229" s="200">
        <f>ROUND(I229*H229,2)</f>
        <v>0</v>
      </c>
      <c r="BL229" s="19" t="s">
        <v>164</v>
      </c>
      <c r="BM229" s="199" t="s">
        <v>1242</v>
      </c>
    </row>
    <row r="230" s="2" customFormat="1">
      <c r="A230" s="41"/>
      <c r="B230" s="42"/>
      <c r="C230" s="43"/>
      <c r="D230" s="249" t="s">
        <v>254</v>
      </c>
      <c r="E230" s="43"/>
      <c r="F230" s="250" t="s">
        <v>1243</v>
      </c>
      <c r="G230" s="43"/>
      <c r="H230" s="43"/>
      <c r="I230" s="203"/>
      <c r="J230" s="43"/>
      <c r="K230" s="43"/>
      <c r="L230" s="47"/>
      <c r="M230" s="204"/>
      <c r="N230" s="20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254</v>
      </c>
      <c r="AU230" s="19" t="s">
        <v>90</v>
      </c>
    </row>
    <row r="231" s="2" customFormat="1" ht="16.5" customHeight="1">
      <c r="A231" s="41"/>
      <c r="B231" s="42"/>
      <c r="C231" s="262" t="s">
        <v>421</v>
      </c>
      <c r="D231" s="262" t="s">
        <v>464</v>
      </c>
      <c r="E231" s="263" t="s">
        <v>1244</v>
      </c>
      <c r="F231" s="264" t="s">
        <v>1245</v>
      </c>
      <c r="G231" s="265" t="s">
        <v>246</v>
      </c>
      <c r="H231" s="266">
        <v>2</v>
      </c>
      <c r="I231" s="267"/>
      <c r="J231" s="268">
        <f>ROUND(I231*H231,2)</f>
        <v>0</v>
      </c>
      <c r="K231" s="264" t="s">
        <v>252</v>
      </c>
      <c r="L231" s="269"/>
      <c r="M231" s="270" t="s">
        <v>35</v>
      </c>
      <c r="N231" s="271" t="s">
        <v>51</v>
      </c>
      <c r="O231" s="87"/>
      <c r="P231" s="197">
        <f>O231*H231</f>
        <v>0</v>
      </c>
      <c r="Q231" s="197">
        <v>0.0091999999999999998</v>
      </c>
      <c r="R231" s="197">
        <f>Q231*H231</f>
        <v>0.0184</v>
      </c>
      <c r="S231" s="197">
        <v>0</v>
      </c>
      <c r="T231" s="19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199" t="s">
        <v>180</v>
      </c>
      <c r="AT231" s="199" t="s">
        <v>464</v>
      </c>
      <c r="AU231" s="199" t="s">
        <v>90</v>
      </c>
      <c r="AY231" s="19" t="s">
        <v>155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9" t="s">
        <v>88</v>
      </c>
      <c r="BK231" s="200">
        <f>ROUND(I231*H231,2)</f>
        <v>0</v>
      </c>
      <c r="BL231" s="19" t="s">
        <v>164</v>
      </c>
      <c r="BM231" s="199" t="s">
        <v>1246</v>
      </c>
    </row>
    <row r="232" s="13" customFormat="1">
      <c r="A232" s="13"/>
      <c r="B232" s="238"/>
      <c r="C232" s="239"/>
      <c r="D232" s="201" t="s">
        <v>248</v>
      </c>
      <c r="E232" s="240" t="s">
        <v>35</v>
      </c>
      <c r="F232" s="241" t="s">
        <v>1247</v>
      </c>
      <c r="G232" s="239"/>
      <c r="H232" s="242">
        <v>2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248</v>
      </c>
      <c r="AU232" s="248" t="s">
        <v>90</v>
      </c>
      <c r="AV232" s="13" t="s">
        <v>90</v>
      </c>
      <c r="AW232" s="13" t="s">
        <v>40</v>
      </c>
      <c r="AX232" s="13" t="s">
        <v>88</v>
      </c>
      <c r="AY232" s="248" t="s">
        <v>155</v>
      </c>
    </row>
    <row r="233" s="2" customFormat="1" ht="24.15" customHeight="1">
      <c r="A233" s="41"/>
      <c r="B233" s="42"/>
      <c r="C233" s="188" t="s">
        <v>426</v>
      </c>
      <c r="D233" s="188" t="s">
        <v>150</v>
      </c>
      <c r="E233" s="189" t="s">
        <v>1248</v>
      </c>
      <c r="F233" s="190" t="s">
        <v>1249</v>
      </c>
      <c r="G233" s="191" t="s">
        <v>246</v>
      </c>
      <c r="H233" s="192">
        <v>2</v>
      </c>
      <c r="I233" s="193"/>
      <c r="J233" s="194">
        <f>ROUND(I233*H233,2)</f>
        <v>0</v>
      </c>
      <c r="K233" s="190" t="s">
        <v>252</v>
      </c>
      <c r="L233" s="47"/>
      <c r="M233" s="195" t="s">
        <v>35</v>
      </c>
      <c r="N233" s="196" t="s">
        <v>51</v>
      </c>
      <c r="O233" s="8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199" t="s">
        <v>164</v>
      </c>
      <c r="AT233" s="199" t="s">
        <v>150</v>
      </c>
      <c r="AU233" s="199" t="s">
        <v>90</v>
      </c>
      <c r="AY233" s="19" t="s">
        <v>155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88</v>
      </c>
      <c r="BK233" s="200">
        <f>ROUND(I233*H233,2)</f>
        <v>0</v>
      </c>
      <c r="BL233" s="19" t="s">
        <v>164</v>
      </c>
      <c r="BM233" s="199" t="s">
        <v>1250</v>
      </c>
    </row>
    <row r="234" s="2" customFormat="1">
      <c r="A234" s="41"/>
      <c r="B234" s="42"/>
      <c r="C234" s="43"/>
      <c r="D234" s="249" t="s">
        <v>254</v>
      </c>
      <c r="E234" s="43"/>
      <c r="F234" s="250" t="s">
        <v>1251</v>
      </c>
      <c r="G234" s="43"/>
      <c r="H234" s="43"/>
      <c r="I234" s="203"/>
      <c r="J234" s="43"/>
      <c r="K234" s="43"/>
      <c r="L234" s="47"/>
      <c r="M234" s="204"/>
      <c r="N234" s="20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254</v>
      </c>
      <c r="AU234" s="19" t="s">
        <v>90</v>
      </c>
    </row>
    <row r="235" s="2" customFormat="1" ht="16.5" customHeight="1">
      <c r="A235" s="41"/>
      <c r="B235" s="42"/>
      <c r="C235" s="262" t="s">
        <v>431</v>
      </c>
      <c r="D235" s="262" t="s">
        <v>464</v>
      </c>
      <c r="E235" s="263" t="s">
        <v>1252</v>
      </c>
      <c r="F235" s="264" t="s">
        <v>1253</v>
      </c>
      <c r="G235" s="265" t="s">
        <v>246</v>
      </c>
      <c r="H235" s="266">
        <v>2</v>
      </c>
      <c r="I235" s="267"/>
      <c r="J235" s="268">
        <f>ROUND(I235*H235,2)</f>
        <v>0</v>
      </c>
      <c r="K235" s="264" t="s">
        <v>252</v>
      </c>
      <c r="L235" s="269"/>
      <c r="M235" s="270" t="s">
        <v>35</v>
      </c>
      <c r="N235" s="271" t="s">
        <v>51</v>
      </c>
      <c r="O235" s="87"/>
      <c r="P235" s="197">
        <f>O235*H235</f>
        <v>0</v>
      </c>
      <c r="Q235" s="197">
        <v>0.0011999999999999999</v>
      </c>
      <c r="R235" s="197">
        <f>Q235*H235</f>
        <v>0.0023999999999999998</v>
      </c>
      <c r="S235" s="197">
        <v>0</v>
      </c>
      <c r="T235" s="19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199" t="s">
        <v>180</v>
      </c>
      <c r="AT235" s="199" t="s">
        <v>464</v>
      </c>
      <c r="AU235" s="199" t="s">
        <v>90</v>
      </c>
      <c r="AY235" s="19" t="s">
        <v>155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9" t="s">
        <v>88</v>
      </c>
      <c r="BK235" s="200">
        <f>ROUND(I235*H235,2)</f>
        <v>0</v>
      </c>
      <c r="BL235" s="19" t="s">
        <v>164</v>
      </c>
      <c r="BM235" s="199" t="s">
        <v>1254</v>
      </c>
    </row>
    <row r="236" s="13" customFormat="1">
      <c r="A236" s="13"/>
      <c r="B236" s="238"/>
      <c r="C236" s="239"/>
      <c r="D236" s="201" t="s">
        <v>248</v>
      </c>
      <c r="E236" s="240" t="s">
        <v>35</v>
      </c>
      <c r="F236" s="241" t="s">
        <v>1247</v>
      </c>
      <c r="G236" s="239"/>
      <c r="H236" s="242">
        <v>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248</v>
      </c>
      <c r="AU236" s="248" t="s">
        <v>90</v>
      </c>
      <c r="AV236" s="13" t="s">
        <v>90</v>
      </c>
      <c r="AW236" s="13" t="s">
        <v>40</v>
      </c>
      <c r="AX236" s="13" t="s">
        <v>88</v>
      </c>
      <c r="AY236" s="248" t="s">
        <v>155</v>
      </c>
    </row>
    <row r="237" s="12" customFormat="1" ht="22.8" customHeight="1">
      <c r="A237" s="12"/>
      <c r="B237" s="222"/>
      <c r="C237" s="223"/>
      <c r="D237" s="224" t="s">
        <v>79</v>
      </c>
      <c r="E237" s="236" t="s">
        <v>1043</v>
      </c>
      <c r="F237" s="236" t="s">
        <v>1044</v>
      </c>
      <c r="G237" s="223"/>
      <c r="H237" s="223"/>
      <c r="I237" s="226"/>
      <c r="J237" s="237">
        <f>BK237</f>
        <v>0</v>
      </c>
      <c r="K237" s="223"/>
      <c r="L237" s="228"/>
      <c r="M237" s="229"/>
      <c r="N237" s="230"/>
      <c r="O237" s="230"/>
      <c r="P237" s="231">
        <f>SUM(P238:P271)</f>
        <v>0</v>
      </c>
      <c r="Q237" s="230"/>
      <c r="R237" s="231">
        <f>SUM(R238:R271)</f>
        <v>14.102709999999998</v>
      </c>
      <c r="S237" s="230"/>
      <c r="T237" s="232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3" t="s">
        <v>88</v>
      </c>
      <c r="AT237" s="234" t="s">
        <v>79</v>
      </c>
      <c r="AU237" s="234" t="s">
        <v>88</v>
      </c>
      <c r="AY237" s="233" t="s">
        <v>155</v>
      </c>
      <c r="BK237" s="235">
        <f>SUM(BK238:BK271)</f>
        <v>0</v>
      </c>
    </row>
    <row r="238" s="2" customFormat="1" ht="21.75" customHeight="1">
      <c r="A238" s="41"/>
      <c r="B238" s="42"/>
      <c r="C238" s="188" t="s">
        <v>436</v>
      </c>
      <c r="D238" s="188" t="s">
        <v>150</v>
      </c>
      <c r="E238" s="189" t="s">
        <v>1045</v>
      </c>
      <c r="F238" s="190" t="s">
        <v>1046</v>
      </c>
      <c r="G238" s="191" t="s">
        <v>246</v>
      </c>
      <c r="H238" s="192">
        <v>3</v>
      </c>
      <c r="I238" s="193"/>
      <c r="J238" s="194">
        <f>ROUND(I238*H238,2)</f>
        <v>0</v>
      </c>
      <c r="K238" s="190" t="s">
        <v>252</v>
      </c>
      <c r="L238" s="47"/>
      <c r="M238" s="195" t="s">
        <v>35</v>
      </c>
      <c r="N238" s="196" t="s">
        <v>51</v>
      </c>
      <c r="O238" s="87"/>
      <c r="P238" s="197">
        <f>O238*H238</f>
        <v>0</v>
      </c>
      <c r="Q238" s="197">
        <v>0.089999999999999997</v>
      </c>
      <c r="R238" s="197">
        <f>Q238*H238</f>
        <v>0.27000000000000002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164</v>
      </c>
      <c r="AT238" s="199" t="s">
        <v>150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164</v>
      </c>
      <c r="BM238" s="199" t="s">
        <v>1255</v>
      </c>
    </row>
    <row r="239" s="2" customFormat="1">
      <c r="A239" s="41"/>
      <c r="B239" s="42"/>
      <c r="C239" s="43"/>
      <c r="D239" s="249" t="s">
        <v>254</v>
      </c>
      <c r="E239" s="43"/>
      <c r="F239" s="250" t="s">
        <v>1048</v>
      </c>
      <c r="G239" s="43"/>
      <c r="H239" s="43"/>
      <c r="I239" s="203"/>
      <c r="J239" s="43"/>
      <c r="K239" s="43"/>
      <c r="L239" s="47"/>
      <c r="M239" s="204"/>
      <c r="N239" s="20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254</v>
      </c>
      <c r="AU239" s="19" t="s">
        <v>90</v>
      </c>
    </row>
    <row r="240" s="2" customFormat="1" ht="16.5" customHeight="1">
      <c r="A240" s="41"/>
      <c r="B240" s="42"/>
      <c r="C240" s="262" t="s">
        <v>441</v>
      </c>
      <c r="D240" s="262" t="s">
        <v>464</v>
      </c>
      <c r="E240" s="263" t="s">
        <v>1049</v>
      </c>
      <c r="F240" s="264" t="s">
        <v>1050</v>
      </c>
      <c r="G240" s="265" t="s">
        <v>246</v>
      </c>
      <c r="H240" s="266">
        <v>3</v>
      </c>
      <c r="I240" s="267"/>
      <c r="J240" s="268">
        <f>ROUND(I240*H240,2)</f>
        <v>0</v>
      </c>
      <c r="K240" s="264" t="s">
        <v>252</v>
      </c>
      <c r="L240" s="269"/>
      <c r="M240" s="270" t="s">
        <v>35</v>
      </c>
      <c r="N240" s="271" t="s">
        <v>51</v>
      </c>
      <c r="O240" s="87"/>
      <c r="P240" s="197">
        <f>O240*H240</f>
        <v>0</v>
      </c>
      <c r="Q240" s="197">
        <v>0.10199999999999999</v>
      </c>
      <c r="R240" s="197">
        <f>Q240*H240</f>
        <v>0.30599999999999999</v>
      </c>
      <c r="S240" s="197">
        <v>0</v>
      </c>
      <c r="T240" s="19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199" t="s">
        <v>180</v>
      </c>
      <c r="AT240" s="199" t="s">
        <v>464</v>
      </c>
      <c r="AU240" s="199" t="s">
        <v>90</v>
      </c>
      <c r="AY240" s="19" t="s">
        <v>155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9" t="s">
        <v>88</v>
      </c>
      <c r="BK240" s="200">
        <f>ROUND(I240*H240,2)</f>
        <v>0</v>
      </c>
      <c r="BL240" s="19" t="s">
        <v>164</v>
      </c>
      <c r="BM240" s="199" t="s">
        <v>1256</v>
      </c>
    </row>
    <row r="241" s="13" customFormat="1">
      <c r="A241" s="13"/>
      <c r="B241" s="238"/>
      <c r="C241" s="239"/>
      <c r="D241" s="201" t="s">
        <v>248</v>
      </c>
      <c r="E241" s="240" t="s">
        <v>35</v>
      </c>
      <c r="F241" s="241" t="s">
        <v>1076</v>
      </c>
      <c r="G241" s="239"/>
      <c r="H241" s="242">
        <v>3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248</v>
      </c>
      <c r="AU241" s="248" t="s">
        <v>90</v>
      </c>
      <c r="AV241" s="13" t="s">
        <v>90</v>
      </c>
      <c r="AW241" s="13" t="s">
        <v>40</v>
      </c>
      <c r="AX241" s="13" t="s">
        <v>88</v>
      </c>
      <c r="AY241" s="248" t="s">
        <v>155</v>
      </c>
    </row>
    <row r="242" s="2" customFormat="1" ht="21.75" customHeight="1">
      <c r="A242" s="41"/>
      <c r="B242" s="42"/>
      <c r="C242" s="188" t="s">
        <v>446</v>
      </c>
      <c r="D242" s="188" t="s">
        <v>150</v>
      </c>
      <c r="E242" s="189" t="s">
        <v>1053</v>
      </c>
      <c r="F242" s="190" t="s">
        <v>1054</v>
      </c>
      <c r="G242" s="191" t="s">
        <v>246</v>
      </c>
      <c r="H242" s="192">
        <v>4</v>
      </c>
      <c r="I242" s="193"/>
      <c r="J242" s="194">
        <f>ROUND(I242*H242,2)</f>
        <v>0</v>
      </c>
      <c r="K242" s="190" t="s">
        <v>252</v>
      </c>
      <c r="L242" s="47"/>
      <c r="M242" s="195" t="s">
        <v>35</v>
      </c>
      <c r="N242" s="196" t="s">
        <v>51</v>
      </c>
      <c r="O242" s="87"/>
      <c r="P242" s="197">
        <f>O242*H242</f>
        <v>0</v>
      </c>
      <c r="Q242" s="197">
        <v>0.087419999999999998</v>
      </c>
      <c r="R242" s="197">
        <f>Q242*H242</f>
        <v>0.34967999999999999</v>
      </c>
      <c r="S242" s="197">
        <v>0</v>
      </c>
      <c r="T242" s="19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199" t="s">
        <v>164</v>
      </c>
      <c r="AT242" s="199" t="s">
        <v>150</v>
      </c>
      <c r="AU242" s="199" t="s">
        <v>90</v>
      </c>
      <c r="AY242" s="19" t="s">
        <v>155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88</v>
      </c>
      <c r="BK242" s="200">
        <f>ROUND(I242*H242,2)</f>
        <v>0</v>
      </c>
      <c r="BL242" s="19" t="s">
        <v>164</v>
      </c>
      <c r="BM242" s="199" t="s">
        <v>1257</v>
      </c>
    </row>
    <row r="243" s="2" customFormat="1">
      <c r="A243" s="41"/>
      <c r="B243" s="42"/>
      <c r="C243" s="43"/>
      <c r="D243" s="249" t="s">
        <v>254</v>
      </c>
      <c r="E243" s="43"/>
      <c r="F243" s="250" t="s">
        <v>1056</v>
      </c>
      <c r="G243" s="43"/>
      <c r="H243" s="43"/>
      <c r="I243" s="203"/>
      <c r="J243" s="43"/>
      <c r="K243" s="43"/>
      <c r="L243" s="47"/>
      <c r="M243" s="204"/>
      <c r="N243" s="20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254</v>
      </c>
      <c r="AU243" s="19" t="s">
        <v>90</v>
      </c>
    </row>
    <row r="244" s="2" customFormat="1" ht="16.5" customHeight="1">
      <c r="A244" s="41"/>
      <c r="B244" s="42"/>
      <c r="C244" s="262" t="s">
        <v>451</v>
      </c>
      <c r="D244" s="262" t="s">
        <v>464</v>
      </c>
      <c r="E244" s="263" t="s">
        <v>1057</v>
      </c>
      <c r="F244" s="264" t="s">
        <v>1058</v>
      </c>
      <c r="G244" s="265" t="s">
        <v>246</v>
      </c>
      <c r="H244" s="266">
        <v>1</v>
      </c>
      <c r="I244" s="267"/>
      <c r="J244" s="268">
        <f>ROUND(I244*H244,2)</f>
        <v>0</v>
      </c>
      <c r="K244" s="264" t="s">
        <v>252</v>
      </c>
      <c r="L244" s="269"/>
      <c r="M244" s="270" t="s">
        <v>35</v>
      </c>
      <c r="N244" s="271" t="s">
        <v>51</v>
      </c>
      <c r="O244" s="87"/>
      <c r="P244" s="197">
        <f>O244*H244</f>
        <v>0</v>
      </c>
      <c r="Q244" s="197">
        <v>0.081000000000000003</v>
      </c>
      <c r="R244" s="197">
        <f>Q244*H244</f>
        <v>0.081000000000000003</v>
      </c>
      <c r="S244" s="197">
        <v>0</v>
      </c>
      <c r="T244" s="19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199" t="s">
        <v>180</v>
      </c>
      <c r="AT244" s="199" t="s">
        <v>464</v>
      </c>
      <c r="AU244" s="199" t="s">
        <v>90</v>
      </c>
      <c r="AY244" s="19" t="s">
        <v>155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88</v>
      </c>
      <c r="BK244" s="200">
        <f>ROUND(I244*H244,2)</f>
        <v>0</v>
      </c>
      <c r="BL244" s="19" t="s">
        <v>164</v>
      </c>
      <c r="BM244" s="199" t="s">
        <v>1258</v>
      </c>
    </row>
    <row r="245" s="13" customFormat="1">
      <c r="A245" s="13"/>
      <c r="B245" s="238"/>
      <c r="C245" s="239"/>
      <c r="D245" s="201" t="s">
        <v>248</v>
      </c>
      <c r="E245" s="240" t="s">
        <v>35</v>
      </c>
      <c r="F245" s="241" t="s">
        <v>1072</v>
      </c>
      <c r="G245" s="239"/>
      <c r="H245" s="242">
        <v>1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248</v>
      </c>
      <c r="AU245" s="248" t="s">
        <v>90</v>
      </c>
      <c r="AV245" s="13" t="s">
        <v>90</v>
      </c>
      <c r="AW245" s="13" t="s">
        <v>40</v>
      </c>
      <c r="AX245" s="13" t="s">
        <v>88</v>
      </c>
      <c r="AY245" s="248" t="s">
        <v>155</v>
      </c>
    </row>
    <row r="246" s="2" customFormat="1" ht="16.5" customHeight="1">
      <c r="A246" s="41"/>
      <c r="B246" s="42"/>
      <c r="C246" s="262" t="s">
        <v>457</v>
      </c>
      <c r="D246" s="262" t="s">
        <v>464</v>
      </c>
      <c r="E246" s="263" t="s">
        <v>1061</v>
      </c>
      <c r="F246" s="264" t="s">
        <v>1062</v>
      </c>
      <c r="G246" s="265" t="s">
        <v>246</v>
      </c>
      <c r="H246" s="266">
        <v>3</v>
      </c>
      <c r="I246" s="267"/>
      <c r="J246" s="268">
        <f>ROUND(I246*H246,2)</f>
        <v>0</v>
      </c>
      <c r="K246" s="264" t="s">
        <v>252</v>
      </c>
      <c r="L246" s="269"/>
      <c r="M246" s="270" t="s">
        <v>35</v>
      </c>
      <c r="N246" s="271" t="s">
        <v>51</v>
      </c>
      <c r="O246" s="87"/>
      <c r="P246" s="197">
        <f>O246*H246</f>
        <v>0</v>
      </c>
      <c r="Q246" s="197">
        <v>0.068000000000000005</v>
      </c>
      <c r="R246" s="197">
        <f>Q246*H246</f>
        <v>0.20400000000000002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180</v>
      </c>
      <c r="AT246" s="199" t="s">
        <v>464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1259</v>
      </c>
    </row>
    <row r="247" s="13" customFormat="1">
      <c r="A247" s="13"/>
      <c r="B247" s="238"/>
      <c r="C247" s="239"/>
      <c r="D247" s="201" t="s">
        <v>248</v>
      </c>
      <c r="E247" s="240" t="s">
        <v>35</v>
      </c>
      <c r="F247" s="241" t="s">
        <v>1076</v>
      </c>
      <c r="G247" s="239"/>
      <c r="H247" s="242">
        <v>3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248</v>
      </c>
      <c r="AU247" s="248" t="s">
        <v>90</v>
      </c>
      <c r="AV247" s="13" t="s">
        <v>90</v>
      </c>
      <c r="AW247" s="13" t="s">
        <v>40</v>
      </c>
      <c r="AX247" s="13" t="s">
        <v>88</v>
      </c>
      <c r="AY247" s="248" t="s">
        <v>155</v>
      </c>
    </row>
    <row r="248" s="2" customFormat="1" ht="16.5" customHeight="1">
      <c r="A248" s="41"/>
      <c r="B248" s="42"/>
      <c r="C248" s="188" t="s">
        <v>463</v>
      </c>
      <c r="D248" s="188" t="s">
        <v>150</v>
      </c>
      <c r="E248" s="189" t="s">
        <v>1065</v>
      </c>
      <c r="F248" s="190" t="s">
        <v>1066</v>
      </c>
      <c r="G248" s="191" t="s">
        <v>246</v>
      </c>
      <c r="H248" s="192">
        <v>1</v>
      </c>
      <c r="I248" s="193"/>
      <c r="J248" s="194">
        <f>ROUND(I248*H248,2)</f>
        <v>0</v>
      </c>
      <c r="K248" s="190" t="s">
        <v>252</v>
      </c>
      <c r="L248" s="47"/>
      <c r="M248" s="195" t="s">
        <v>35</v>
      </c>
      <c r="N248" s="196" t="s">
        <v>51</v>
      </c>
      <c r="O248" s="87"/>
      <c r="P248" s="197">
        <f>O248*H248</f>
        <v>0</v>
      </c>
      <c r="Q248" s="197">
        <v>0.087419999999999998</v>
      </c>
      <c r="R248" s="197">
        <f>Q248*H248</f>
        <v>0.087419999999999998</v>
      </c>
      <c r="S248" s="197">
        <v>0</v>
      </c>
      <c r="T248" s="19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199" t="s">
        <v>164</v>
      </c>
      <c r="AT248" s="199" t="s">
        <v>150</v>
      </c>
      <c r="AU248" s="199" t="s">
        <v>90</v>
      </c>
      <c r="AY248" s="19" t="s">
        <v>155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88</v>
      </c>
      <c r="BK248" s="200">
        <f>ROUND(I248*H248,2)</f>
        <v>0</v>
      </c>
      <c r="BL248" s="19" t="s">
        <v>164</v>
      </c>
      <c r="BM248" s="199" t="s">
        <v>1260</v>
      </c>
    </row>
    <row r="249" s="2" customFormat="1">
      <c r="A249" s="41"/>
      <c r="B249" s="42"/>
      <c r="C249" s="43"/>
      <c r="D249" s="249" t="s">
        <v>254</v>
      </c>
      <c r="E249" s="43"/>
      <c r="F249" s="250" t="s">
        <v>1068</v>
      </c>
      <c r="G249" s="43"/>
      <c r="H249" s="43"/>
      <c r="I249" s="203"/>
      <c r="J249" s="43"/>
      <c r="K249" s="43"/>
      <c r="L249" s="47"/>
      <c r="M249" s="204"/>
      <c r="N249" s="20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254</v>
      </c>
      <c r="AU249" s="19" t="s">
        <v>90</v>
      </c>
    </row>
    <row r="250" s="2" customFormat="1" ht="16.5" customHeight="1">
      <c r="A250" s="41"/>
      <c r="B250" s="42"/>
      <c r="C250" s="262" t="s">
        <v>471</v>
      </c>
      <c r="D250" s="262" t="s">
        <v>464</v>
      </c>
      <c r="E250" s="263" t="s">
        <v>1073</v>
      </c>
      <c r="F250" s="264" t="s">
        <v>1074</v>
      </c>
      <c r="G250" s="265" t="s">
        <v>246</v>
      </c>
      <c r="H250" s="266">
        <v>1</v>
      </c>
      <c r="I250" s="267"/>
      <c r="J250" s="268">
        <f>ROUND(I250*H250,2)</f>
        <v>0</v>
      </c>
      <c r="K250" s="264" t="s">
        <v>252</v>
      </c>
      <c r="L250" s="269"/>
      <c r="M250" s="270" t="s">
        <v>35</v>
      </c>
      <c r="N250" s="271" t="s">
        <v>51</v>
      </c>
      <c r="O250" s="87"/>
      <c r="P250" s="197">
        <f>O250*H250</f>
        <v>0</v>
      </c>
      <c r="Q250" s="197">
        <v>0.050999999999999997</v>
      </c>
      <c r="R250" s="197">
        <f>Q250*H250</f>
        <v>0.050999999999999997</v>
      </c>
      <c r="S250" s="197">
        <v>0</v>
      </c>
      <c r="T250" s="19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199" t="s">
        <v>180</v>
      </c>
      <c r="AT250" s="199" t="s">
        <v>464</v>
      </c>
      <c r="AU250" s="199" t="s">
        <v>90</v>
      </c>
      <c r="AY250" s="19" t="s">
        <v>155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88</v>
      </c>
      <c r="BK250" s="200">
        <f>ROUND(I250*H250,2)</f>
        <v>0</v>
      </c>
      <c r="BL250" s="19" t="s">
        <v>164</v>
      </c>
      <c r="BM250" s="199" t="s">
        <v>1261</v>
      </c>
    </row>
    <row r="251" s="13" customFormat="1">
      <c r="A251" s="13"/>
      <c r="B251" s="238"/>
      <c r="C251" s="239"/>
      <c r="D251" s="201" t="s">
        <v>248</v>
      </c>
      <c r="E251" s="240" t="s">
        <v>35</v>
      </c>
      <c r="F251" s="241" t="s">
        <v>1072</v>
      </c>
      <c r="G251" s="239"/>
      <c r="H251" s="242">
        <v>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248</v>
      </c>
      <c r="AU251" s="248" t="s">
        <v>90</v>
      </c>
      <c r="AV251" s="13" t="s">
        <v>90</v>
      </c>
      <c r="AW251" s="13" t="s">
        <v>40</v>
      </c>
      <c r="AX251" s="13" t="s">
        <v>88</v>
      </c>
      <c r="AY251" s="248" t="s">
        <v>155</v>
      </c>
    </row>
    <row r="252" s="2" customFormat="1" ht="16.5" customHeight="1">
      <c r="A252" s="41"/>
      <c r="B252" s="42"/>
      <c r="C252" s="188" t="s">
        <v>478</v>
      </c>
      <c r="D252" s="188" t="s">
        <v>150</v>
      </c>
      <c r="E252" s="189" t="s">
        <v>1077</v>
      </c>
      <c r="F252" s="190" t="s">
        <v>1078</v>
      </c>
      <c r="G252" s="191" t="s">
        <v>246</v>
      </c>
      <c r="H252" s="192">
        <v>1</v>
      </c>
      <c r="I252" s="193"/>
      <c r="J252" s="194">
        <f>ROUND(I252*H252,2)</f>
        <v>0</v>
      </c>
      <c r="K252" s="190" t="s">
        <v>252</v>
      </c>
      <c r="L252" s="47"/>
      <c r="M252" s="195" t="s">
        <v>35</v>
      </c>
      <c r="N252" s="196" t="s">
        <v>51</v>
      </c>
      <c r="O252" s="87"/>
      <c r="P252" s="197">
        <f>O252*H252</f>
        <v>0</v>
      </c>
      <c r="Q252" s="197">
        <v>0.039269999999999999</v>
      </c>
      <c r="R252" s="197">
        <f>Q252*H252</f>
        <v>0.039269999999999999</v>
      </c>
      <c r="S252" s="197">
        <v>0</v>
      </c>
      <c r="T252" s="19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199" t="s">
        <v>164</v>
      </c>
      <c r="AT252" s="199" t="s">
        <v>150</v>
      </c>
      <c r="AU252" s="199" t="s">
        <v>90</v>
      </c>
      <c r="AY252" s="19" t="s">
        <v>155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9" t="s">
        <v>88</v>
      </c>
      <c r="BK252" s="200">
        <f>ROUND(I252*H252,2)</f>
        <v>0</v>
      </c>
      <c r="BL252" s="19" t="s">
        <v>164</v>
      </c>
      <c r="BM252" s="199" t="s">
        <v>1262</v>
      </c>
    </row>
    <row r="253" s="2" customFormat="1">
      <c r="A253" s="41"/>
      <c r="B253" s="42"/>
      <c r="C253" s="43"/>
      <c r="D253" s="249" t="s">
        <v>254</v>
      </c>
      <c r="E253" s="43"/>
      <c r="F253" s="250" t="s">
        <v>1080</v>
      </c>
      <c r="G253" s="43"/>
      <c r="H253" s="43"/>
      <c r="I253" s="203"/>
      <c r="J253" s="43"/>
      <c r="K253" s="43"/>
      <c r="L253" s="47"/>
      <c r="M253" s="204"/>
      <c r="N253" s="20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254</v>
      </c>
      <c r="AU253" s="19" t="s">
        <v>90</v>
      </c>
    </row>
    <row r="254" s="2" customFormat="1" ht="16.5" customHeight="1">
      <c r="A254" s="41"/>
      <c r="B254" s="42"/>
      <c r="C254" s="262" t="s">
        <v>485</v>
      </c>
      <c r="D254" s="262" t="s">
        <v>464</v>
      </c>
      <c r="E254" s="263" t="s">
        <v>1081</v>
      </c>
      <c r="F254" s="264" t="s">
        <v>1082</v>
      </c>
      <c r="G254" s="265" t="s">
        <v>246</v>
      </c>
      <c r="H254" s="266">
        <v>1</v>
      </c>
      <c r="I254" s="267"/>
      <c r="J254" s="268">
        <f>ROUND(I254*H254,2)</f>
        <v>0</v>
      </c>
      <c r="K254" s="264" t="s">
        <v>252</v>
      </c>
      <c r="L254" s="269"/>
      <c r="M254" s="270" t="s">
        <v>35</v>
      </c>
      <c r="N254" s="271" t="s">
        <v>51</v>
      </c>
      <c r="O254" s="87"/>
      <c r="P254" s="197">
        <f>O254*H254</f>
        <v>0</v>
      </c>
      <c r="Q254" s="197">
        <v>0.44900000000000001</v>
      </c>
      <c r="R254" s="197">
        <f>Q254*H254</f>
        <v>0.44900000000000001</v>
      </c>
      <c r="S254" s="197">
        <v>0</v>
      </c>
      <c r="T254" s="19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99" t="s">
        <v>180</v>
      </c>
      <c r="AT254" s="199" t="s">
        <v>464</v>
      </c>
      <c r="AU254" s="199" t="s">
        <v>90</v>
      </c>
      <c r="AY254" s="19" t="s">
        <v>155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88</v>
      </c>
      <c r="BK254" s="200">
        <f>ROUND(I254*H254,2)</f>
        <v>0</v>
      </c>
      <c r="BL254" s="19" t="s">
        <v>164</v>
      </c>
      <c r="BM254" s="199" t="s">
        <v>1263</v>
      </c>
    </row>
    <row r="255" s="13" customFormat="1">
      <c r="A255" s="13"/>
      <c r="B255" s="238"/>
      <c r="C255" s="239"/>
      <c r="D255" s="201" t="s">
        <v>248</v>
      </c>
      <c r="E255" s="240" t="s">
        <v>35</v>
      </c>
      <c r="F255" s="241" t="s">
        <v>1072</v>
      </c>
      <c r="G255" s="239"/>
      <c r="H255" s="242">
        <v>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248</v>
      </c>
      <c r="AU255" s="248" t="s">
        <v>90</v>
      </c>
      <c r="AV255" s="13" t="s">
        <v>90</v>
      </c>
      <c r="AW255" s="13" t="s">
        <v>40</v>
      </c>
      <c r="AX255" s="13" t="s">
        <v>88</v>
      </c>
      <c r="AY255" s="248" t="s">
        <v>155</v>
      </c>
    </row>
    <row r="256" s="2" customFormat="1" ht="16.5" customHeight="1">
      <c r="A256" s="41"/>
      <c r="B256" s="42"/>
      <c r="C256" s="188" t="s">
        <v>490</v>
      </c>
      <c r="D256" s="188" t="s">
        <v>150</v>
      </c>
      <c r="E256" s="189" t="s">
        <v>1264</v>
      </c>
      <c r="F256" s="190" t="s">
        <v>1265</v>
      </c>
      <c r="G256" s="191" t="s">
        <v>246</v>
      </c>
      <c r="H256" s="192">
        <v>2</v>
      </c>
      <c r="I256" s="193"/>
      <c r="J256" s="194">
        <f>ROUND(I256*H256,2)</f>
        <v>0</v>
      </c>
      <c r="K256" s="190" t="s">
        <v>252</v>
      </c>
      <c r="L256" s="47"/>
      <c r="M256" s="195" t="s">
        <v>35</v>
      </c>
      <c r="N256" s="196" t="s">
        <v>51</v>
      </c>
      <c r="O256" s="87"/>
      <c r="P256" s="197">
        <f>O256*H256</f>
        <v>0</v>
      </c>
      <c r="Q256" s="197">
        <v>0.01248</v>
      </c>
      <c r="R256" s="197">
        <f>Q256*H256</f>
        <v>0.02496</v>
      </c>
      <c r="S256" s="197">
        <v>0</v>
      </c>
      <c r="T256" s="19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99" t="s">
        <v>164</v>
      </c>
      <c r="AT256" s="199" t="s">
        <v>150</v>
      </c>
      <c r="AU256" s="199" t="s">
        <v>90</v>
      </c>
      <c r="AY256" s="19" t="s">
        <v>155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9" t="s">
        <v>88</v>
      </c>
      <c r="BK256" s="200">
        <f>ROUND(I256*H256,2)</f>
        <v>0</v>
      </c>
      <c r="BL256" s="19" t="s">
        <v>164</v>
      </c>
      <c r="BM256" s="199" t="s">
        <v>1266</v>
      </c>
    </row>
    <row r="257" s="2" customFormat="1">
      <c r="A257" s="41"/>
      <c r="B257" s="42"/>
      <c r="C257" s="43"/>
      <c r="D257" s="249" t="s">
        <v>254</v>
      </c>
      <c r="E257" s="43"/>
      <c r="F257" s="250" t="s">
        <v>1267</v>
      </c>
      <c r="G257" s="43"/>
      <c r="H257" s="43"/>
      <c r="I257" s="203"/>
      <c r="J257" s="43"/>
      <c r="K257" s="43"/>
      <c r="L257" s="47"/>
      <c r="M257" s="204"/>
      <c r="N257" s="20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254</v>
      </c>
      <c r="AU257" s="19" t="s">
        <v>90</v>
      </c>
    </row>
    <row r="258" s="2" customFormat="1" ht="16.5" customHeight="1">
      <c r="A258" s="41"/>
      <c r="B258" s="42"/>
      <c r="C258" s="262" t="s">
        <v>495</v>
      </c>
      <c r="D258" s="262" t="s">
        <v>464</v>
      </c>
      <c r="E258" s="263" t="s">
        <v>1268</v>
      </c>
      <c r="F258" s="264" t="s">
        <v>1269</v>
      </c>
      <c r="G258" s="265" t="s">
        <v>246</v>
      </c>
      <c r="H258" s="266">
        <v>2</v>
      </c>
      <c r="I258" s="267"/>
      <c r="J258" s="268">
        <f>ROUND(I258*H258,2)</f>
        <v>0</v>
      </c>
      <c r="K258" s="264" t="s">
        <v>252</v>
      </c>
      <c r="L258" s="269"/>
      <c r="M258" s="270" t="s">
        <v>35</v>
      </c>
      <c r="N258" s="271" t="s">
        <v>51</v>
      </c>
      <c r="O258" s="87"/>
      <c r="P258" s="197">
        <f>O258*H258</f>
        <v>0</v>
      </c>
      <c r="Q258" s="197">
        <v>0.58499999999999996</v>
      </c>
      <c r="R258" s="197">
        <f>Q258*H258</f>
        <v>1.1699999999999999</v>
      </c>
      <c r="S258" s="197">
        <v>0</v>
      </c>
      <c r="T258" s="19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199" t="s">
        <v>180</v>
      </c>
      <c r="AT258" s="199" t="s">
        <v>464</v>
      </c>
      <c r="AU258" s="199" t="s">
        <v>90</v>
      </c>
      <c r="AY258" s="19" t="s">
        <v>155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9" t="s">
        <v>88</v>
      </c>
      <c r="BK258" s="200">
        <f>ROUND(I258*H258,2)</f>
        <v>0</v>
      </c>
      <c r="BL258" s="19" t="s">
        <v>164</v>
      </c>
      <c r="BM258" s="199" t="s">
        <v>1270</v>
      </c>
    </row>
    <row r="259" s="13" customFormat="1">
      <c r="A259" s="13"/>
      <c r="B259" s="238"/>
      <c r="C259" s="239"/>
      <c r="D259" s="201" t="s">
        <v>248</v>
      </c>
      <c r="E259" s="240" t="s">
        <v>35</v>
      </c>
      <c r="F259" s="241" t="s">
        <v>1060</v>
      </c>
      <c r="G259" s="239"/>
      <c r="H259" s="242">
        <v>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248</v>
      </c>
      <c r="AU259" s="248" t="s">
        <v>90</v>
      </c>
      <c r="AV259" s="13" t="s">
        <v>90</v>
      </c>
      <c r="AW259" s="13" t="s">
        <v>40</v>
      </c>
      <c r="AX259" s="13" t="s">
        <v>88</v>
      </c>
      <c r="AY259" s="248" t="s">
        <v>155</v>
      </c>
    </row>
    <row r="260" s="2" customFormat="1" ht="16.5" customHeight="1">
      <c r="A260" s="41"/>
      <c r="B260" s="42"/>
      <c r="C260" s="188" t="s">
        <v>497</v>
      </c>
      <c r="D260" s="188" t="s">
        <v>150</v>
      </c>
      <c r="E260" s="189" t="s">
        <v>1090</v>
      </c>
      <c r="F260" s="190" t="s">
        <v>1091</v>
      </c>
      <c r="G260" s="191" t="s">
        <v>246</v>
      </c>
      <c r="H260" s="192">
        <v>4</v>
      </c>
      <c r="I260" s="193"/>
      <c r="J260" s="194">
        <f>ROUND(I260*H260,2)</f>
        <v>0</v>
      </c>
      <c r="K260" s="190" t="s">
        <v>252</v>
      </c>
      <c r="L260" s="47"/>
      <c r="M260" s="195" t="s">
        <v>35</v>
      </c>
      <c r="N260" s="196" t="s">
        <v>51</v>
      </c>
      <c r="O260" s="87"/>
      <c r="P260" s="197">
        <f>O260*H260</f>
        <v>0</v>
      </c>
      <c r="Q260" s="197">
        <v>0.010189999999999999</v>
      </c>
      <c r="R260" s="197">
        <f>Q260*H260</f>
        <v>0.040759999999999998</v>
      </c>
      <c r="S260" s="197">
        <v>0</v>
      </c>
      <c r="T260" s="19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199" t="s">
        <v>164</v>
      </c>
      <c r="AT260" s="199" t="s">
        <v>150</v>
      </c>
      <c r="AU260" s="199" t="s">
        <v>90</v>
      </c>
      <c r="AY260" s="19" t="s">
        <v>155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88</v>
      </c>
      <c r="BK260" s="200">
        <f>ROUND(I260*H260,2)</f>
        <v>0</v>
      </c>
      <c r="BL260" s="19" t="s">
        <v>164</v>
      </c>
      <c r="BM260" s="199" t="s">
        <v>1271</v>
      </c>
    </row>
    <row r="261" s="2" customFormat="1">
      <c r="A261" s="41"/>
      <c r="B261" s="42"/>
      <c r="C261" s="43"/>
      <c r="D261" s="249" t="s">
        <v>254</v>
      </c>
      <c r="E261" s="43"/>
      <c r="F261" s="250" t="s">
        <v>1093</v>
      </c>
      <c r="G261" s="43"/>
      <c r="H261" s="43"/>
      <c r="I261" s="203"/>
      <c r="J261" s="43"/>
      <c r="K261" s="43"/>
      <c r="L261" s="47"/>
      <c r="M261" s="204"/>
      <c r="N261" s="20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254</v>
      </c>
      <c r="AU261" s="19" t="s">
        <v>90</v>
      </c>
    </row>
    <row r="262" s="2" customFormat="1" ht="16.5" customHeight="1">
      <c r="A262" s="41"/>
      <c r="B262" s="42"/>
      <c r="C262" s="262" t="s">
        <v>500</v>
      </c>
      <c r="D262" s="262" t="s">
        <v>464</v>
      </c>
      <c r="E262" s="263" t="s">
        <v>1272</v>
      </c>
      <c r="F262" s="264" t="s">
        <v>1273</v>
      </c>
      <c r="G262" s="265" t="s">
        <v>246</v>
      </c>
      <c r="H262" s="266">
        <v>2</v>
      </c>
      <c r="I262" s="267"/>
      <c r="J262" s="268">
        <f>ROUND(I262*H262,2)</f>
        <v>0</v>
      </c>
      <c r="K262" s="264" t="s">
        <v>252</v>
      </c>
      <c r="L262" s="269"/>
      <c r="M262" s="270" t="s">
        <v>35</v>
      </c>
      <c r="N262" s="271" t="s">
        <v>51</v>
      </c>
      <c r="O262" s="87"/>
      <c r="P262" s="197">
        <f>O262*H262</f>
        <v>0</v>
      </c>
      <c r="Q262" s="197">
        <v>1.0540000000000001</v>
      </c>
      <c r="R262" s="197">
        <f>Q262*H262</f>
        <v>2.1080000000000001</v>
      </c>
      <c r="S262" s="197">
        <v>0</v>
      </c>
      <c r="T262" s="19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199" t="s">
        <v>180</v>
      </c>
      <c r="AT262" s="199" t="s">
        <v>464</v>
      </c>
      <c r="AU262" s="199" t="s">
        <v>90</v>
      </c>
      <c r="AY262" s="19" t="s">
        <v>155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9" t="s">
        <v>88</v>
      </c>
      <c r="BK262" s="200">
        <f>ROUND(I262*H262,2)</f>
        <v>0</v>
      </c>
      <c r="BL262" s="19" t="s">
        <v>164</v>
      </c>
      <c r="BM262" s="199" t="s">
        <v>1274</v>
      </c>
    </row>
    <row r="263" s="13" customFormat="1">
      <c r="A263" s="13"/>
      <c r="B263" s="238"/>
      <c r="C263" s="239"/>
      <c r="D263" s="201" t="s">
        <v>248</v>
      </c>
      <c r="E263" s="240" t="s">
        <v>35</v>
      </c>
      <c r="F263" s="241" t="s">
        <v>1060</v>
      </c>
      <c r="G263" s="239"/>
      <c r="H263" s="242">
        <v>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248</v>
      </c>
      <c r="AU263" s="248" t="s">
        <v>90</v>
      </c>
      <c r="AV263" s="13" t="s">
        <v>90</v>
      </c>
      <c r="AW263" s="13" t="s">
        <v>40</v>
      </c>
      <c r="AX263" s="13" t="s">
        <v>88</v>
      </c>
      <c r="AY263" s="248" t="s">
        <v>155</v>
      </c>
    </row>
    <row r="264" s="2" customFormat="1" ht="16.5" customHeight="1">
      <c r="A264" s="41"/>
      <c r="B264" s="42"/>
      <c r="C264" s="262" t="s">
        <v>504</v>
      </c>
      <c r="D264" s="262" t="s">
        <v>464</v>
      </c>
      <c r="E264" s="263" t="s">
        <v>1275</v>
      </c>
      <c r="F264" s="264" t="s">
        <v>1276</v>
      </c>
      <c r="G264" s="265" t="s">
        <v>246</v>
      </c>
      <c r="H264" s="266">
        <v>2</v>
      </c>
      <c r="I264" s="267"/>
      <c r="J264" s="268">
        <f>ROUND(I264*H264,2)</f>
        <v>0</v>
      </c>
      <c r="K264" s="264" t="s">
        <v>252</v>
      </c>
      <c r="L264" s="269"/>
      <c r="M264" s="270" t="s">
        <v>35</v>
      </c>
      <c r="N264" s="271" t="s">
        <v>51</v>
      </c>
      <c r="O264" s="87"/>
      <c r="P264" s="197">
        <f>O264*H264</f>
        <v>0</v>
      </c>
      <c r="Q264" s="197">
        <v>0.52600000000000002</v>
      </c>
      <c r="R264" s="197">
        <f>Q264*H264</f>
        <v>1.0520000000000001</v>
      </c>
      <c r="S264" s="197">
        <v>0</v>
      </c>
      <c r="T264" s="19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199" t="s">
        <v>180</v>
      </c>
      <c r="AT264" s="199" t="s">
        <v>464</v>
      </c>
      <c r="AU264" s="199" t="s">
        <v>90</v>
      </c>
      <c r="AY264" s="19" t="s">
        <v>155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9" t="s">
        <v>88</v>
      </c>
      <c r="BK264" s="200">
        <f>ROUND(I264*H264,2)</f>
        <v>0</v>
      </c>
      <c r="BL264" s="19" t="s">
        <v>164</v>
      </c>
      <c r="BM264" s="199" t="s">
        <v>1277</v>
      </c>
    </row>
    <row r="265" s="13" customFormat="1">
      <c r="A265" s="13"/>
      <c r="B265" s="238"/>
      <c r="C265" s="239"/>
      <c r="D265" s="201" t="s">
        <v>248</v>
      </c>
      <c r="E265" s="240" t="s">
        <v>35</v>
      </c>
      <c r="F265" s="241" t="s">
        <v>1060</v>
      </c>
      <c r="G265" s="239"/>
      <c r="H265" s="242">
        <v>2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248</v>
      </c>
      <c r="AU265" s="248" t="s">
        <v>90</v>
      </c>
      <c r="AV265" s="13" t="s">
        <v>90</v>
      </c>
      <c r="AW265" s="13" t="s">
        <v>40</v>
      </c>
      <c r="AX265" s="13" t="s">
        <v>88</v>
      </c>
      <c r="AY265" s="248" t="s">
        <v>155</v>
      </c>
    </row>
    <row r="266" s="2" customFormat="1" ht="16.5" customHeight="1">
      <c r="A266" s="41"/>
      <c r="B266" s="42"/>
      <c r="C266" s="188" t="s">
        <v>510</v>
      </c>
      <c r="D266" s="188" t="s">
        <v>150</v>
      </c>
      <c r="E266" s="189" t="s">
        <v>1100</v>
      </c>
      <c r="F266" s="190" t="s">
        <v>1101</v>
      </c>
      <c r="G266" s="191" t="s">
        <v>246</v>
      </c>
      <c r="H266" s="192">
        <v>3</v>
      </c>
      <c r="I266" s="193"/>
      <c r="J266" s="194">
        <f>ROUND(I266*H266,2)</f>
        <v>0</v>
      </c>
      <c r="K266" s="190" t="s">
        <v>252</v>
      </c>
      <c r="L266" s="47"/>
      <c r="M266" s="195" t="s">
        <v>35</v>
      </c>
      <c r="N266" s="196" t="s">
        <v>51</v>
      </c>
      <c r="O266" s="87"/>
      <c r="P266" s="197">
        <f>O266*H266</f>
        <v>0</v>
      </c>
      <c r="Q266" s="197">
        <v>0.028539999999999999</v>
      </c>
      <c r="R266" s="197">
        <f>Q266*H266</f>
        <v>0.085620000000000002</v>
      </c>
      <c r="S266" s="197">
        <v>0</v>
      </c>
      <c r="T266" s="19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199" t="s">
        <v>164</v>
      </c>
      <c r="AT266" s="199" t="s">
        <v>150</v>
      </c>
      <c r="AU266" s="199" t="s">
        <v>90</v>
      </c>
      <c r="AY266" s="19" t="s">
        <v>155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88</v>
      </c>
      <c r="BK266" s="200">
        <f>ROUND(I266*H266,2)</f>
        <v>0</v>
      </c>
      <c r="BL266" s="19" t="s">
        <v>164</v>
      </c>
      <c r="BM266" s="199" t="s">
        <v>1278</v>
      </c>
    </row>
    <row r="267" s="2" customFormat="1">
      <c r="A267" s="41"/>
      <c r="B267" s="42"/>
      <c r="C267" s="43"/>
      <c r="D267" s="249" t="s">
        <v>254</v>
      </c>
      <c r="E267" s="43"/>
      <c r="F267" s="250" t="s">
        <v>1103</v>
      </c>
      <c r="G267" s="43"/>
      <c r="H267" s="43"/>
      <c r="I267" s="203"/>
      <c r="J267" s="43"/>
      <c r="K267" s="43"/>
      <c r="L267" s="47"/>
      <c r="M267" s="204"/>
      <c r="N267" s="20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254</v>
      </c>
      <c r="AU267" s="19" t="s">
        <v>90</v>
      </c>
    </row>
    <row r="268" s="2" customFormat="1" ht="16.5" customHeight="1">
      <c r="A268" s="41"/>
      <c r="B268" s="42"/>
      <c r="C268" s="262" t="s">
        <v>512</v>
      </c>
      <c r="D268" s="262" t="s">
        <v>464</v>
      </c>
      <c r="E268" s="263" t="s">
        <v>1279</v>
      </c>
      <c r="F268" s="264" t="s">
        <v>1280</v>
      </c>
      <c r="G268" s="265" t="s">
        <v>246</v>
      </c>
      <c r="H268" s="266">
        <v>3</v>
      </c>
      <c r="I268" s="267"/>
      <c r="J268" s="268">
        <f>ROUND(I268*H268,2)</f>
        <v>0</v>
      </c>
      <c r="K268" s="264" t="s">
        <v>252</v>
      </c>
      <c r="L268" s="269"/>
      <c r="M268" s="270" t="s">
        <v>35</v>
      </c>
      <c r="N268" s="271" t="s">
        <v>51</v>
      </c>
      <c r="O268" s="87"/>
      <c r="P268" s="197">
        <f>O268*H268</f>
        <v>0</v>
      </c>
      <c r="Q268" s="197">
        <v>2.5899999999999999</v>
      </c>
      <c r="R268" s="197">
        <f>Q268*H268</f>
        <v>7.7699999999999996</v>
      </c>
      <c r="S268" s="197">
        <v>0</v>
      </c>
      <c r="T268" s="19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199" t="s">
        <v>180</v>
      </c>
      <c r="AT268" s="199" t="s">
        <v>464</v>
      </c>
      <c r="AU268" s="199" t="s">
        <v>90</v>
      </c>
      <c r="AY268" s="19" t="s">
        <v>155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9" t="s">
        <v>88</v>
      </c>
      <c r="BK268" s="200">
        <f>ROUND(I268*H268,2)</f>
        <v>0</v>
      </c>
      <c r="BL268" s="19" t="s">
        <v>164</v>
      </c>
      <c r="BM268" s="199" t="s">
        <v>1281</v>
      </c>
    </row>
    <row r="269" s="13" customFormat="1">
      <c r="A269" s="13"/>
      <c r="B269" s="238"/>
      <c r="C269" s="239"/>
      <c r="D269" s="201" t="s">
        <v>248</v>
      </c>
      <c r="E269" s="240" t="s">
        <v>35</v>
      </c>
      <c r="F269" s="241" t="s">
        <v>1076</v>
      </c>
      <c r="G269" s="239"/>
      <c r="H269" s="242">
        <v>3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248</v>
      </c>
      <c r="AU269" s="248" t="s">
        <v>90</v>
      </c>
      <c r="AV269" s="13" t="s">
        <v>90</v>
      </c>
      <c r="AW269" s="13" t="s">
        <v>40</v>
      </c>
      <c r="AX269" s="13" t="s">
        <v>88</v>
      </c>
      <c r="AY269" s="248" t="s">
        <v>155</v>
      </c>
    </row>
    <row r="270" s="2" customFormat="1" ht="16.5" customHeight="1">
      <c r="A270" s="41"/>
      <c r="B270" s="42"/>
      <c r="C270" s="262" t="s">
        <v>517</v>
      </c>
      <c r="D270" s="262" t="s">
        <v>464</v>
      </c>
      <c r="E270" s="263" t="s">
        <v>1107</v>
      </c>
      <c r="F270" s="264" t="s">
        <v>1108</v>
      </c>
      <c r="G270" s="265" t="s">
        <v>246</v>
      </c>
      <c r="H270" s="266">
        <v>7</v>
      </c>
      <c r="I270" s="267"/>
      <c r="J270" s="268">
        <f>ROUND(I270*H270,2)</f>
        <v>0</v>
      </c>
      <c r="K270" s="264" t="s">
        <v>252</v>
      </c>
      <c r="L270" s="269"/>
      <c r="M270" s="270" t="s">
        <v>35</v>
      </c>
      <c r="N270" s="271" t="s">
        <v>51</v>
      </c>
      <c r="O270" s="87"/>
      <c r="P270" s="197">
        <f>O270*H270</f>
        <v>0</v>
      </c>
      <c r="Q270" s="197">
        <v>0.002</v>
      </c>
      <c r="R270" s="197">
        <f>Q270*H270</f>
        <v>0.014</v>
      </c>
      <c r="S270" s="197">
        <v>0</v>
      </c>
      <c r="T270" s="19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199" t="s">
        <v>180</v>
      </c>
      <c r="AT270" s="199" t="s">
        <v>464</v>
      </c>
      <c r="AU270" s="199" t="s">
        <v>90</v>
      </c>
      <c r="AY270" s="19" t="s">
        <v>155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9" t="s">
        <v>88</v>
      </c>
      <c r="BK270" s="200">
        <f>ROUND(I270*H270,2)</f>
        <v>0</v>
      </c>
      <c r="BL270" s="19" t="s">
        <v>164</v>
      </c>
      <c r="BM270" s="199" t="s">
        <v>1282</v>
      </c>
    </row>
    <row r="271" s="13" customFormat="1">
      <c r="A271" s="13"/>
      <c r="B271" s="238"/>
      <c r="C271" s="239"/>
      <c r="D271" s="201" t="s">
        <v>248</v>
      </c>
      <c r="E271" s="240" t="s">
        <v>35</v>
      </c>
      <c r="F271" s="241" t="s">
        <v>1283</v>
      </c>
      <c r="G271" s="239"/>
      <c r="H271" s="242">
        <v>7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248</v>
      </c>
      <c r="AU271" s="248" t="s">
        <v>90</v>
      </c>
      <c r="AV271" s="13" t="s">
        <v>90</v>
      </c>
      <c r="AW271" s="13" t="s">
        <v>40</v>
      </c>
      <c r="AX271" s="13" t="s">
        <v>88</v>
      </c>
      <c r="AY271" s="248" t="s">
        <v>155</v>
      </c>
    </row>
    <row r="272" s="12" customFormat="1" ht="22.8" customHeight="1">
      <c r="A272" s="12"/>
      <c r="B272" s="222"/>
      <c r="C272" s="223"/>
      <c r="D272" s="224" t="s">
        <v>79</v>
      </c>
      <c r="E272" s="236" t="s">
        <v>1117</v>
      </c>
      <c r="F272" s="236" t="s">
        <v>1118</v>
      </c>
      <c r="G272" s="223"/>
      <c r="H272" s="223"/>
      <c r="I272" s="226"/>
      <c r="J272" s="237">
        <f>BK272</f>
        <v>0</v>
      </c>
      <c r="K272" s="223"/>
      <c r="L272" s="228"/>
      <c r="M272" s="229"/>
      <c r="N272" s="230"/>
      <c r="O272" s="230"/>
      <c r="P272" s="231">
        <f>SUM(P273:P285)</f>
        <v>0</v>
      </c>
      <c r="Q272" s="230"/>
      <c r="R272" s="231">
        <f>SUM(R273:R285)</f>
        <v>0.0041519999999999994</v>
      </c>
      <c r="S272" s="230"/>
      <c r="T272" s="232">
        <f>SUM(T273:T285)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3" t="s">
        <v>88</v>
      </c>
      <c r="AT272" s="234" t="s">
        <v>79</v>
      </c>
      <c r="AU272" s="234" t="s">
        <v>88</v>
      </c>
      <c r="AY272" s="233" t="s">
        <v>155</v>
      </c>
      <c r="BK272" s="235">
        <f>SUM(BK273:BK285)</f>
        <v>0</v>
      </c>
    </row>
    <row r="273" s="2" customFormat="1" ht="16.5" customHeight="1">
      <c r="A273" s="41"/>
      <c r="B273" s="42"/>
      <c r="C273" s="188" t="s">
        <v>519</v>
      </c>
      <c r="D273" s="188" t="s">
        <v>150</v>
      </c>
      <c r="E273" s="189" t="s">
        <v>1119</v>
      </c>
      <c r="F273" s="190" t="s">
        <v>1120</v>
      </c>
      <c r="G273" s="191" t="s">
        <v>275</v>
      </c>
      <c r="H273" s="192">
        <v>41.600000000000001</v>
      </c>
      <c r="I273" s="193"/>
      <c r="J273" s="194">
        <f>ROUND(I273*H273,2)</f>
        <v>0</v>
      </c>
      <c r="K273" s="190" t="s">
        <v>252</v>
      </c>
      <c r="L273" s="47"/>
      <c r="M273" s="195" t="s">
        <v>35</v>
      </c>
      <c r="N273" s="196" t="s">
        <v>51</v>
      </c>
      <c r="O273" s="87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199" t="s">
        <v>164</v>
      </c>
      <c r="AT273" s="199" t="s">
        <v>150</v>
      </c>
      <c r="AU273" s="199" t="s">
        <v>90</v>
      </c>
      <c r="AY273" s="19" t="s">
        <v>155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9" t="s">
        <v>88</v>
      </c>
      <c r="BK273" s="200">
        <f>ROUND(I273*H273,2)</f>
        <v>0</v>
      </c>
      <c r="BL273" s="19" t="s">
        <v>164</v>
      </c>
      <c r="BM273" s="199" t="s">
        <v>1284</v>
      </c>
    </row>
    <row r="274" s="2" customFormat="1">
      <c r="A274" s="41"/>
      <c r="B274" s="42"/>
      <c r="C274" s="43"/>
      <c r="D274" s="249" t="s">
        <v>254</v>
      </c>
      <c r="E274" s="43"/>
      <c r="F274" s="250" t="s">
        <v>1122</v>
      </c>
      <c r="G274" s="43"/>
      <c r="H274" s="43"/>
      <c r="I274" s="203"/>
      <c r="J274" s="43"/>
      <c r="K274" s="43"/>
      <c r="L274" s="47"/>
      <c r="M274" s="204"/>
      <c r="N274" s="20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254</v>
      </c>
      <c r="AU274" s="19" t="s">
        <v>90</v>
      </c>
    </row>
    <row r="275" s="13" customFormat="1">
      <c r="A275" s="13"/>
      <c r="B275" s="238"/>
      <c r="C275" s="239"/>
      <c r="D275" s="201" t="s">
        <v>248</v>
      </c>
      <c r="E275" s="240" t="s">
        <v>35</v>
      </c>
      <c r="F275" s="241" t="s">
        <v>1222</v>
      </c>
      <c r="G275" s="239"/>
      <c r="H275" s="242">
        <v>39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248</v>
      </c>
      <c r="AU275" s="248" t="s">
        <v>90</v>
      </c>
      <c r="AV275" s="13" t="s">
        <v>90</v>
      </c>
      <c r="AW275" s="13" t="s">
        <v>40</v>
      </c>
      <c r="AX275" s="13" t="s">
        <v>80</v>
      </c>
      <c r="AY275" s="248" t="s">
        <v>155</v>
      </c>
    </row>
    <row r="276" s="13" customFormat="1">
      <c r="A276" s="13"/>
      <c r="B276" s="238"/>
      <c r="C276" s="239"/>
      <c r="D276" s="201" t="s">
        <v>248</v>
      </c>
      <c r="E276" s="240" t="s">
        <v>35</v>
      </c>
      <c r="F276" s="241" t="s">
        <v>1285</v>
      </c>
      <c r="G276" s="239"/>
      <c r="H276" s="242">
        <v>2.6000000000000001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248</v>
      </c>
      <c r="AU276" s="248" t="s">
        <v>90</v>
      </c>
      <c r="AV276" s="13" t="s">
        <v>90</v>
      </c>
      <c r="AW276" s="13" t="s">
        <v>40</v>
      </c>
      <c r="AX276" s="13" t="s">
        <v>80</v>
      </c>
      <c r="AY276" s="248" t="s">
        <v>155</v>
      </c>
    </row>
    <row r="277" s="14" customFormat="1">
      <c r="A277" s="14"/>
      <c r="B277" s="251"/>
      <c r="C277" s="252"/>
      <c r="D277" s="201" t="s">
        <v>248</v>
      </c>
      <c r="E277" s="253" t="s">
        <v>35</v>
      </c>
      <c r="F277" s="254" t="s">
        <v>268</v>
      </c>
      <c r="G277" s="252"/>
      <c r="H277" s="255">
        <v>41.600000000000001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248</v>
      </c>
      <c r="AU277" s="261" t="s">
        <v>90</v>
      </c>
      <c r="AV277" s="14" t="s">
        <v>164</v>
      </c>
      <c r="AW277" s="14" t="s">
        <v>40</v>
      </c>
      <c r="AX277" s="14" t="s">
        <v>88</v>
      </c>
      <c r="AY277" s="261" t="s">
        <v>155</v>
      </c>
    </row>
    <row r="278" s="2" customFormat="1" ht="16.5" customHeight="1">
      <c r="A278" s="41"/>
      <c r="B278" s="42"/>
      <c r="C278" s="188" t="s">
        <v>526</v>
      </c>
      <c r="D278" s="188" t="s">
        <v>150</v>
      </c>
      <c r="E278" s="189" t="s">
        <v>1127</v>
      </c>
      <c r="F278" s="190" t="s">
        <v>1128</v>
      </c>
      <c r="G278" s="191" t="s">
        <v>1129</v>
      </c>
      <c r="H278" s="192">
        <v>4</v>
      </c>
      <c r="I278" s="193"/>
      <c r="J278" s="194">
        <f>ROUND(I278*H278,2)</f>
        <v>0</v>
      </c>
      <c r="K278" s="190" t="s">
        <v>252</v>
      </c>
      <c r="L278" s="47"/>
      <c r="M278" s="195" t="s">
        <v>35</v>
      </c>
      <c r="N278" s="196" t="s">
        <v>51</v>
      </c>
      <c r="O278" s="87"/>
      <c r="P278" s="197">
        <f>O278*H278</f>
        <v>0</v>
      </c>
      <c r="Q278" s="197">
        <v>0.00031</v>
      </c>
      <c r="R278" s="197">
        <f>Q278*H278</f>
        <v>0.00124</v>
      </c>
      <c r="S278" s="197">
        <v>0</v>
      </c>
      <c r="T278" s="19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199" t="s">
        <v>164</v>
      </c>
      <c r="AT278" s="199" t="s">
        <v>150</v>
      </c>
      <c r="AU278" s="199" t="s">
        <v>90</v>
      </c>
      <c r="AY278" s="19" t="s">
        <v>155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9" t="s">
        <v>88</v>
      </c>
      <c r="BK278" s="200">
        <f>ROUND(I278*H278,2)</f>
        <v>0</v>
      </c>
      <c r="BL278" s="19" t="s">
        <v>164</v>
      </c>
      <c r="BM278" s="199" t="s">
        <v>1286</v>
      </c>
    </row>
    <row r="279" s="2" customFormat="1">
      <c r="A279" s="41"/>
      <c r="B279" s="42"/>
      <c r="C279" s="43"/>
      <c r="D279" s="249" t="s">
        <v>254</v>
      </c>
      <c r="E279" s="43"/>
      <c r="F279" s="250" t="s">
        <v>1131</v>
      </c>
      <c r="G279" s="43"/>
      <c r="H279" s="43"/>
      <c r="I279" s="203"/>
      <c r="J279" s="43"/>
      <c r="K279" s="43"/>
      <c r="L279" s="47"/>
      <c r="M279" s="204"/>
      <c r="N279" s="20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254</v>
      </c>
      <c r="AU279" s="19" t="s">
        <v>90</v>
      </c>
    </row>
    <row r="280" s="13" customFormat="1">
      <c r="A280" s="13"/>
      <c r="B280" s="238"/>
      <c r="C280" s="239"/>
      <c r="D280" s="201" t="s">
        <v>248</v>
      </c>
      <c r="E280" s="240" t="s">
        <v>35</v>
      </c>
      <c r="F280" s="241" t="s">
        <v>1287</v>
      </c>
      <c r="G280" s="239"/>
      <c r="H280" s="242">
        <v>4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248</v>
      </c>
      <c r="AU280" s="248" t="s">
        <v>90</v>
      </c>
      <c r="AV280" s="13" t="s">
        <v>90</v>
      </c>
      <c r="AW280" s="13" t="s">
        <v>40</v>
      </c>
      <c r="AX280" s="13" t="s">
        <v>88</v>
      </c>
      <c r="AY280" s="248" t="s">
        <v>155</v>
      </c>
    </row>
    <row r="281" s="2" customFormat="1" ht="16.5" customHeight="1">
      <c r="A281" s="41"/>
      <c r="B281" s="42"/>
      <c r="C281" s="188" t="s">
        <v>532</v>
      </c>
      <c r="D281" s="188" t="s">
        <v>150</v>
      </c>
      <c r="E281" s="189" t="s">
        <v>1123</v>
      </c>
      <c r="F281" s="190" t="s">
        <v>1124</v>
      </c>
      <c r="G281" s="191" t="s">
        <v>275</v>
      </c>
      <c r="H281" s="192">
        <v>41.600000000000001</v>
      </c>
      <c r="I281" s="193"/>
      <c r="J281" s="194">
        <f>ROUND(I281*H281,2)</f>
        <v>0</v>
      </c>
      <c r="K281" s="190" t="s">
        <v>252</v>
      </c>
      <c r="L281" s="47"/>
      <c r="M281" s="195" t="s">
        <v>35</v>
      </c>
      <c r="N281" s="196" t="s">
        <v>51</v>
      </c>
      <c r="O281" s="87"/>
      <c r="P281" s="197">
        <f>O281*H281</f>
        <v>0</v>
      </c>
      <c r="Q281" s="197">
        <v>6.9999999999999994E-05</v>
      </c>
      <c r="R281" s="197">
        <f>Q281*H281</f>
        <v>0.0029119999999999997</v>
      </c>
      <c r="S281" s="197">
        <v>0</v>
      </c>
      <c r="T281" s="19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199" t="s">
        <v>213</v>
      </c>
      <c r="AT281" s="199" t="s">
        <v>150</v>
      </c>
      <c r="AU281" s="199" t="s">
        <v>90</v>
      </c>
      <c r="AY281" s="19" t="s">
        <v>155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88</v>
      </c>
      <c r="BK281" s="200">
        <f>ROUND(I281*H281,2)</f>
        <v>0</v>
      </c>
      <c r="BL281" s="19" t="s">
        <v>213</v>
      </c>
      <c r="BM281" s="199" t="s">
        <v>1288</v>
      </c>
    </row>
    <row r="282" s="2" customFormat="1">
      <c r="A282" s="41"/>
      <c r="B282" s="42"/>
      <c r="C282" s="43"/>
      <c r="D282" s="249" t="s">
        <v>254</v>
      </c>
      <c r="E282" s="43"/>
      <c r="F282" s="250" t="s">
        <v>1126</v>
      </c>
      <c r="G282" s="43"/>
      <c r="H282" s="43"/>
      <c r="I282" s="203"/>
      <c r="J282" s="43"/>
      <c r="K282" s="43"/>
      <c r="L282" s="47"/>
      <c r="M282" s="204"/>
      <c r="N282" s="20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254</v>
      </c>
      <c r="AU282" s="19" t="s">
        <v>90</v>
      </c>
    </row>
    <row r="283" s="13" customFormat="1">
      <c r="A283" s="13"/>
      <c r="B283" s="238"/>
      <c r="C283" s="239"/>
      <c r="D283" s="201" t="s">
        <v>248</v>
      </c>
      <c r="E283" s="240" t="s">
        <v>35</v>
      </c>
      <c r="F283" s="241" t="s">
        <v>1222</v>
      </c>
      <c r="G283" s="239"/>
      <c r="H283" s="242">
        <v>39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248</v>
      </c>
      <c r="AU283" s="248" t="s">
        <v>90</v>
      </c>
      <c r="AV283" s="13" t="s">
        <v>90</v>
      </c>
      <c r="AW283" s="13" t="s">
        <v>40</v>
      </c>
      <c r="AX283" s="13" t="s">
        <v>80</v>
      </c>
      <c r="AY283" s="248" t="s">
        <v>155</v>
      </c>
    </row>
    <row r="284" s="13" customFormat="1">
      <c r="A284" s="13"/>
      <c r="B284" s="238"/>
      <c r="C284" s="239"/>
      <c r="D284" s="201" t="s">
        <v>248</v>
      </c>
      <c r="E284" s="240" t="s">
        <v>35</v>
      </c>
      <c r="F284" s="241" t="s">
        <v>1285</v>
      </c>
      <c r="G284" s="239"/>
      <c r="H284" s="242">
        <v>2.6000000000000001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248</v>
      </c>
      <c r="AU284" s="248" t="s">
        <v>90</v>
      </c>
      <c r="AV284" s="13" t="s">
        <v>90</v>
      </c>
      <c r="AW284" s="13" t="s">
        <v>40</v>
      </c>
      <c r="AX284" s="13" t="s">
        <v>80</v>
      </c>
      <c r="AY284" s="248" t="s">
        <v>155</v>
      </c>
    </row>
    <row r="285" s="14" customFormat="1">
      <c r="A285" s="14"/>
      <c r="B285" s="251"/>
      <c r="C285" s="252"/>
      <c r="D285" s="201" t="s">
        <v>248</v>
      </c>
      <c r="E285" s="253" t="s">
        <v>35</v>
      </c>
      <c r="F285" s="254" t="s">
        <v>268</v>
      </c>
      <c r="G285" s="252"/>
      <c r="H285" s="255">
        <v>41.600000000000001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248</v>
      </c>
      <c r="AU285" s="261" t="s">
        <v>90</v>
      </c>
      <c r="AV285" s="14" t="s">
        <v>164</v>
      </c>
      <c r="AW285" s="14" t="s">
        <v>40</v>
      </c>
      <c r="AX285" s="14" t="s">
        <v>88</v>
      </c>
      <c r="AY285" s="261" t="s">
        <v>155</v>
      </c>
    </row>
    <row r="286" s="12" customFormat="1" ht="22.8" customHeight="1">
      <c r="A286" s="12"/>
      <c r="B286" s="222"/>
      <c r="C286" s="223"/>
      <c r="D286" s="224" t="s">
        <v>79</v>
      </c>
      <c r="E286" s="236" t="s">
        <v>631</v>
      </c>
      <c r="F286" s="236" t="s">
        <v>632</v>
      </c>
      <c r="G286" s="223"/>
      <c r="H286" s="223"/>
      <c r="I286" s="226"/>
      <c r="J286" s="237">
        <f>BK286</f>
        <v>0</v>
      </c>
      <c r="K286" s="223"/>
      <c r="L286" s="228"/>
      <c r="M286" s="229"/>
      <c r="N286" s="230"/>
      <c r="O286" s="230"/>
      <c r="P286" s="231">
        <f>SUM(P287:P288)</f>
        <v>0</v>
      </c>
      <c r="Q286" s="230"/>
      <c r="R286" s="231">
        <f>SUM(R287:R288)</f>
        <v>0</v>
      </c>
      <c r="S286" s="230"/>
      <c r="T286" s="232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3" t="s">
        <v>88</v>
      </c>
      <c r="AT286" s="234" t="s">
        <v>79</v>
      </c>
      <c r="AU286" s="234" t="s">
        <v>88</v>
      </c>
      <c r="AY286" s="233" t="s">
        <v>155</v>
      </c>
      <c r="BK286" s="235">
        <f>SUM(BK287:BK288)</f>
        <v>0</v>
      </c>
    </row>
    <row r="287" s="2" customFormat="1" ht="24.15" customHeight="1">
      <c r="A287" s="41"/>
      <c r="B287" s="42"/>
      <c r="C287" s="188" t="s">
        <v>537</v>
      </c>
      <c r="D287" s="188" t="s">
        <v>150</v>
      </c>
      <c r="E287" s="189" t="s">
        <v>1289</v>
      </c>
      <c r="F287" s="190" t="s">
        <v>1290</v>
      </c>
      <c r="G287" s="191" t="s">
        <v>563</v>
      </c>
      <c r="H287" s="192">
        <v>24.349</v>
      </c>
      <c r="I287" s="193"/>
      <c r="J287" s="194">
        <f>ROUND(I287*H287,2)</f>
        <v>0</v>
      </c>
      <c r="K287" s="190" t="s">
        <v>252</v>
      </c>
      <c r="L287" s="47"/>
      <c r="M287" s="195" t="s">
        <v>35</v>
      </c>
      <c r="N287" s="196" t="s">
        <v>51</v>
      </c>
      <c r="O287" s="87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199" t="s">
        <v>164</v>
      </c>
      <c r="AT287" s="199" t="s">
        <v>150</v>
      </c>
      <c r="AU287" s="199" t="s">
        <v>90</v>
      </c>
      <c r="AY287" s="19" t="s">
        <v>155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9" t="s">
        <v>88</v>
      </c>
      <c r="BK287" s="200">
        <f>ROUND(I287*H287,2)</f>
        <v>0</v>
      </c>
      <c r="BL287" s="19" t="s">
        <v>164</v>
      </c>
      <c r="BM287" s="199" t="s">
        <v>1291</v>
      </c>
    </row>
    <row r="288" s="2" customFormat="1">
      <c r="A288" s="41"/>
      <c r="B288" s="42"/>
      <c r="C288" s="43"/>
      <c r="D288" s="249" t="s">
        <v>254</v>
      </c>
      <c r="E288" s="43"/>
      <c r="F288" s="250" t="s">
        <v>1292</v>
      </c>
      <c r="G288" s="43"/>
      <c r="H288" s="43"/>
      <c r="I288" s="203"/>
      <c r="J288" s="43"/>
      <c r="K288" s="43"/>
      <c r="L288" s="47"/>
      <c r="M288" s="283"/>
      <c r="N288" s="284"/>
      <c r="O288" s="208"/>
      <c r="P288" s="208"/>
      <c r="Q288" s="208"/>
      <c r="R288" s="208"/>
      <c r="S288" s="208"/>
      <c r="T288" s="285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254</v>
      </c>
      <c r="AU288" s="19" t="s">
        <v>90</v>
      </c>
    </row>
    <row r="289" s="2" customFormat="1" ht="6.96" customHeight="1">
      <c r="A289" s="41"/>
      <c r="B289" s="62"/>
      <c r="C289" s="63"/>
      <c r="D289" s="63"/>
      <c r="E289" s="63"/>
      <c r="F289" s="63"/>
      <c r="G289" s="63"/>
      <c r="H289" s="63"/>
      <c r="I289" s="63"/>
      <c r="J289" s="63"/>
      <c r="K289" s="63"/>
      <c r="L289" s="47"/>
      <c r="M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</sheetData>
  <sheetProtection sheet="1" autoFilter="0" formatColumns="0" formatRows="0" objects="1" scenarios="1" spinCount="100000" saltValue="pGto93EM+uURtcJV5vLQQ/pVZxc31MUKe1EC3X69cN6gOZTJsS4yS/1YKrwoUtNAaz9DOHLDIZzlgYvbdsBpZQ==" hashValue="QwcbVbO+WQEag1vT9uvBXVEZZlFadxToa+fnYT0vgZhzu1a1GqJPkxIq8G4Qu1D7gVFYft1QbQwBslLZjiHwUQ==" algorithmName="SHA-512" password="CC35"/>
  <autoFilter ref="C92:K2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5101202"/>
    <hyperlink ref="F100" r:id="rId2" display="https://podminky.urs.cz/item/CS_URS_2024_01/115101203"/>
    <hyperlink ref="F103" r:id="rId3" display="https://podminky.urs.cz/item/CS_URS_2024_01/115101302"/>
    <hyperlink ref="F106" r:id="rId4" display="https://podminky.urs.cz/item/CS_URS_2024_01/115101303"/>
    <hyperlink ref="F109" r:id="rId5" display="https://podminky.urs.cz/item/CS_URS_2024_01/119001421"/>
    <hyperlink ref="F112" r:id="rId6" display="https://podminky.urs.cz/item/CS_URS_2024_01/139001101"/>
    <hyperlink ref="F115" r:id="rId7" display="https://podminky.urs.cz/item/CS_URS_2024_01/132154203"/>
    <hyperlink ref="F122" r:id="rId8" display="https://podminky.urs.cz/item/CS_URS_2024_01/132254202"/>
    <hyperlink ref="F129" r:id="rId9" display="https://podminky.urs.cz/item/CS_URS_2024_01/132354203"/>
    <hyperlink ref="F136" r:id="rId10" display="https://podminky.urs.cz/item/CS_URS_2024_01/132454202"/>
    <hyperlink ref="F143" r:id="rId11" display="https://podminky.urs.cz/item/CS_URS_2024_01/151811132"/>
    <hyperlink ref="F148" r:id="rId12" display="https://podminky.urs.cz/item/CS_URS_2024_01/151811232"/>
    <hyperlink ref="F154" r:id="rId13" display="https://podminky.urs.cz/item/CS_URS_2024_01/162651112"/>
    <hyperlink ref="F160" r:id="rId14" display="https://podminky.urs.cz/item/CS_URS_2024_01/162651132"/>
    <hyperlink ref="F163" r:id="rId15" display="https://podminky.urs.cz/item/CS_URS_2024_01/167151101"/>
    <hyperlink ref="F166" r:id="rId16" display="https://podminky.urs.cz/item/CS_URS_2024_01/162351103"/>
    <hyperlink ref="F171" r:id="rId17" display="https://podminky.urs.cz/item/CS_URS_2024_01/171201231"/>
    <hyperlink ref="F176" r:id="rId18" display="https://podminky.urs.cz/item/CS_URS_2024_01/171251201"/>
    <hyperlink ref="F180" r:id="rId19" display="https://podminky.urs.cz/item/CS_URS_2024_01/174101101"/>
    <hyperlink ref="F192" r:id="rId20" display="https://podminky.urs.cz/item/CS_URS_2024_01/175151101"/>
    <hyperlink ref="F203" r:id="rId21" display="https://podminky.urs.cz/item/CS_URS_2024_01/212750104"/>
    <hyperlink ref="F208" r:id="rId22" display="https://podminky.urs.cz/item/CS_URS_2024_01/451572111"/>
    <hyperlink ref="F213" r:id="rId23" display="https://podminky.urs.cz/item/CS_URS_2024_01/452311131"/>
    <hyperlink ref="F217" r:id="rId24" display="https://podminky.urs.cz/item/CS_URS_2024_01/871373121"/>
    <hyperlink ref="F222" r:id="rId25" display="https://podminky.urs.cz/item/CS_URS_2024_01/877370310"/>
    <hyperlink ref="F226" r:id="rId26" display="https://podminky.urs.cz/item/CS_URS_2024_01/871353121"/>
    <hyperlink ref="F230" r:id="rId27" display="https://podminky.urs.cz/item/CS_URS_2024_01/877370320"/>
    <hyperlink ref="F234" r:id="rId28" display="https://podminky.urs.cz/item/CS_URS_2024_01/877350310"/>
    <hyperlink ref="F239" r:id="rId29" display="https://podminky.urs.cz/item/CS_URS_2024_01/899104112"/>
    <hyperlink ref="F243" r:id="rId30" display="https://podminky.urs.cz/item/CS_URS_2024_01/452112122"/>
    <hyperlink ref="F249" r:id="rId31" display="https://podminky.urs.cz/item/CS_URS_2024_01/452112112"/>
    <hyperlink ref="F253" r:id="rId32" display="https://podminky.urs.cz/item/CS_URS_2024_01/894414211"/>
    <hyperlink ref="F257" r:id="rId33" display="https://podminky.urs.cz/item/CS_URS_2024_01/894412411"/>
    <hyperlink ref="F261" r:id="rId34" display="https://podminky.urs.cz/item/CS_URS_2024_01/894411311"/>
    <hyperlink ref="F267" r:id="rId35" display="https://podminky.urs.cz/item/CS_URS_2024_01/894414111"/>
    <hyperlink ref="F274" r:id="rId36" display="https://podminky.urs.cz/item/CS_URS_2024_01/359901211"/>
    <hyperlink ref="F279" r:id="rId37" display="https://podminky.urs.cz/item/CS_URS_2024_01/892372121"/>
    <hyperlink ref="F282" r:id="rId38" display="https://podminky.urs.cz/item/CS_URS_2024_01/899722112"/>
    <hyperlink ref="F288" r:id="rId39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852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1293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ROUND((SUM(BE93:BE266)),  2)</f>
        <v>0</v>
      </c>
      <c r="G35" s="41"/>
      <c r="H35" s="41"/>
      <c r="I35" s="160">
        <v>0.20999999999999999</v>
      </c>
      <c r="J35" s="159">
        <f>ROUND(((SUM(BE93:BE266))*I35),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ROUND((SUM(BF93:BF266)),  2)</f>
        <v>0</v>
      </c>
      <c r="G36" s="41"/>
      <c r="H36" s="41"/>
      <c r="I36" s="160">
        <v>0.14999999999999999</v>
      </c>
      <c r="J36" s="159">
        <f>ROUND(((SUM(BF93:BF266))*I36),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ROUND((SUM(BG93:BG266)),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ROUND((SUM(BH93:BH266)),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ROUND((SUM(BI93:BI266)),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852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Odtok do vodoteče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J94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639</v>
      </c>
      <c r="E65" s="219"/>
      <c r="F65" s="219"/>
      <c r="G65" s="219"/>
      <c r="H65" s="219"/>
      <c r="I65" s="219"/>
      <c r="J65" s="220">
        <f>J95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640</v>
      </c>
      <c r="E66" s="219"/>
      <c r="F66" s="219"/>
      <c r="G66" s="219"/>
      <c r="H66" s="219"/>
      <c r="I66" s="219"/>
      <c r="J66" s="220">
        <f>J146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641</v>
      </c>
      <c r="E67" s="219"/>
      <c r="F67" s="219"/>
      <c r="G67" s="219"/>
      <c r="H67" s="219"/>
      <c r="I67" s="219"/>
      <c r="J67" s="220">
        <f>J172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855</v>
      </c>
      <c r="E68" s="219"/>
      <c r="F68" s="219"/>
      <c r="G68" s="219"/>
      <c r="H68" s="219"/>
      <c r="I68" s="219"/>
      <c r="J68" s="220">
        <f>J208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856</v>
      </c>
      <c r="E69" s="219"/>
      <c r="F69" s="219"/>
      <c r="G69" s="219"/>
      <c r="H69" s="219"/>
      <c r="I69" s="219"/>
      <c r="J69" s="220">
        <f>J215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857</v>
      </c>
      <c r="E70" s="219"/>
      <c r="F70" s="219"/>
      <c r="G70" s="219"/>
      <c r="H70" s="219"/>
      <c r="I70" s="219"/>
      <c r="J70" s="220">
        <f>J250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11" customFormat="1" ht="19.92" customHeight="1">
      <c r="A71" s="11"/>
      <c r="B71" s="217"/>
      <c r="C71" s="128"/>
      <c r="D71" s="218" t="s">
        <v>240</v>
      </c>
      <c r="E71" s="219"/>
      <c r="F71" s="219"/>
      <c r="G71" s="219"/>
      <c r="H71" s="219"/>
      <c r="I71" s="219"/>
      <c r="J71" s="220">
        <f>J264</f>
        <v>0</v>
      </c>
      <c r="K71" s="128"/>
      <c r="L71" s="2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přečerpávací stanice a odlehčovací komory 10 v ulici Sportovní</v>
      </c>
      <c r="F81" s="34"/>
      <c r="G81" s="34"/>
      <c r="H81" s="34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3"/>
      <c r="C82" s="34" t="s">
        <v>131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1"/>
      <c r="B83" s="42"/>
      <c r="C83" s="43"/>
      <c r="D83" s="43"/>
      <c r="E83" s="172" t="s">
        <v>852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853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03 - Odtok do vodoteče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F14</f>
        <v>Český Brod</v>
      </c>
      <c r="G87" s="43"/>
      <c r="H87" s="43"/>
      <c r="I87" s="34" t="s">
        <v>24</v>
      </c>
      <c r="J87" s="75" t="str">
        <f>IF(J14="","",J14)</f>
        <v>31. 1. 2024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30</v>
      </c>
      <c r="D89" s="43"/>
      <c r="E89" s="43"/>
      <c r="F89" s="29" t="str">
        <f>E17</f>
        <v>Město Český Brod</v>
      </c>
      <c r="G89" s="43"/>
      <c r="H89" s="43"/>
      <c r="I89" s="34" t="s">
        <v>38</v>
      </c>
      <c r="J89" s="39" t="str">
        <f>E23</f>
        <v>Ing. Petr Koblenc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36</v>
      </c>
      <c r="D90" s="43"/>
      <c r="E90" s="43"/>
      <c r="F90" s="29" t="str">
        <f>IF(E20="","",E20)</f>
        <v>Vyplň údaj</v>
      </c>
      <c r="G90" s="43"/>
      <c r="H90" s="43"/>
      <c r="I90" s="34" t="s">
        <v>41</v>
      </c>
      <c r="J90" s="39" t="str">
        <f>E26</f>
        <v>Vodohospodářský rozvoj a výstavba a.s.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9" customFormat="1" ht="29.28" customHeight="1">
      <c r="A92" s="177"/>
      <c r="B92" s="178"/>
      <c r="C92" s="179" t="s">
        <v>138</v>
      </c>
      <c r="D92" s="180" t="s">
        <v>65</v>
      </c>
      <c r="E92" s="180" t="s">
        <v>61</v>
      </c>
      <c r="F92" s="180" t="s">
        <v>62</v>
      </c>
      <c r="G92" s="180" t="s">
        <v>139</v>
      </c>
      <c r="H92" s="180" t="s">
        <v>140</v>
      </c>
      <c r="I92" s="180" t="s">
        <v>141</v>
      </c>
      <c r="J92" s="180" t="s">
        <v>135</v>
      </c>
      <c r="K92" s="181" t="s">
        <v>142</v>
      </c>
      <c r="L92" s="182"/>
      <c r="M92" s="95" t="s">
        <v>35</v>
      </c>
      <c r="N92" s="96" t="s">
        <v>50</v>
      </c>
      <c r="O92" s="96" t="s">
        <v>143</v>
      </c>
      <c r="P92" s="96" t="s">
        <v>144</v>
      </c>
      <c r="Q92" s="96" t="s">
        <v>145</v>
      </c>
      <c r="R92" s="96" t="s">
        <v>146</v>
      </c>
      <c r="S92" s="96" t="s">
        <v>147</v>
      </c>
      <c r="T92" s="97" t="s">
        <v>148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41"/>
      <c r="B93" s="42"/>
      <c r="C93" s="102" t="s">
        <v>149</v>
      </c>
      <c r="D93" s="43"/>
      <c r="E93" s="43"/>
      <c r="F93" s="43"/>
      <c r="G93" s="43"/>
      <c r="H93" s="43"/>
      <c r="I93" s="43"/>
      <c r="J93" s="183">
        <f>BK93</f>
        <v>0</v>
      </c>
      <c r="K93" s="43"/>
      <c r="L93" s="47"/>
      <c r="M93" s="98"/>
      <c r="N93" s="184"/>
      <c r="O93" s="99"/>
      <c r="P93" s="185">
        <f>P94</f>
        <v>0</v>
      </c>
      <c r="Q93" s="99"/>
      <c r="R93" s="185">
        <f>R94</f>
        <v>32.044006060000001</v>
      </c>
      <c r="S93" s="99"/>
      <c r="T93" s="186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79</v>
      </c>
      <c r="AU93" s="19" t="s">
        <v>136</v>
      </c>
      <c r="BK93" s="187">
        <f>BK94</f>
        <v>0</v>
      </c>
    </row>
    <row r="94" s="12" customFormat="1" ht="25.92" customHeight="1">
      <c r="A94" s="12"/>
      <c r="B94" s="222"/>
      <c r="C94" s="223"/>
      <c r="D94" s="224" t="s">
        <v>79</v>
      </c>
      <c r="E94" s="225" t="s">
        <v>241</v>
      </c>
      <c r="F94" s="225" t="s">
        <v>242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P95+P146+P172+P208+P215+P250+P264</f>
        <v>0</v>
      </c>
      <c r="Q94" s="230"/>
      <c r="R94" s="231">
        <f>R95+R146+R172+R208+R215+R250+R264</f>
        <v>32.044006060000001</v>
      </c>
      <c r="S94" s="230"/>
      <c r="T94" s="232">
        <f>T95+T146+T172+T208+T215+T250+T264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33" t="s">
        <v>88</v>
      </c>
      <c r="AT94" s="234" t="s">
        <v>79</v>
      </c>
      <c r="AU94" s="234" t="s">
        <v>80</v>
      </c>
      <c r="AY94" s="233" t="s">
        <v>155</v>
      </c>
      <c r="BK94" s="235">
        <f>BK95+BK146+BK172+BK208+BK215+BK250+BK264</f>
        <v>0</v>
      </c>
    </row>
    <row r="95" s="12" customFormat="1" ht="22.8" customHeight="1">
      <c r="A95" s="12"/>
      <c r="B95" s="222"/>
      <c r="C95" s="223"/>
      <c r="D95" s="224" t="s">
        <v>79</v>
      </c>
      <c r="E95" s="236" t="s">
        <v>643</v>
      </c>
      <c r="F95" s="236" t="s">
        <v>644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SUM(P96:P145)</f>
        <v>0</v>
      </c>
      <c r="Q95" s="230"/>
      <c r="R95" s="231">
        <f>SUM(R96:R145)</f>
        <v>0.20797106000000001</v>
      </c>
      <c r="S95" s="230"/>
      <c r="T95" s="232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33" t="s">
        <v>88</v>
      </c>
      <c r="AT95" s="234" t="s">
        <v>79</v>
      </c>
      <c r="AU95" s="234" t="s">
        <v>88</v>
      </c>
      <c r="AY95" s="233" t="s">
        <v>155</v>
      </c>
      <c r="BK95" s="235">
        <f>SUM(BK96:BK145)</f>
        <v>0</v>
      </c>
    </row>
    <row r="96" s="2" customFormat="1" ht="21.75" customHeight="1">
      <c r="A96" s="41"/>
      <c r="B96" s="42"/>
      <c r="C96" s="188" t="s">
        <v>88</v>
      </c>
      <c r="D96" s="188" t="s">
        <v>150</v>
      </c>
      <c r="E96" s="189" t="s">
        <v>858</v>
      </c>
      <c r="F96" s="190" t="s">
        <v>859</v>
      </c>
      <c r="G96" s="191" t="s">
        <v>860</v>
      </c>
      <c r="H96" s="192">
        <v>50</v>
      </c>
      <c r="I96" s="193"/>
      <c r="J96" s="194">
        <f>ROUND(I96*H96,2)</f>
        <v>0</v>
      </c>
      <c r="K96" s="190" t="s">
        <v>252</v>
      </c>
      <c r="L96" s="47"/>
      <c r="M96" s="195" t="s">
        <v>35</v>
      </c>
      <c r="N96" s="196" t="s">
        <v>51</v>
      </c>
      <c r="O96" s="87"/>
      <c r="P96" s="197">
        <f>O96*H96</f>
        <v>0</v>
      </c>
      <c r="Q96" s="197">
        <v>4.0000000000000003E-05</v>
      </c>
      <c r="R96" s="197">
        <f>Q96*H96</f>
        <v>0.002</v>
      </c>
      <c r="S96" s="197">
        <v>0</v>
      </c>
      <c r="T96" s="19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99" t="s">
        <v>164</v>
      </c>
      <c r="AT96" s="199" t="s">
        <v>150</v>
      </c>
      <c r="AU96" s="199" t="s">
        <v>90</v>
      </c>
      <c r="AY96" s="19" t="s">
        <v>155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9" t="s">
        <v>88</v>
      </c>
      <c r="BK96" s="200">
        <f>ROUND(I96*H96,2)</f>
        <v>0</v>
      </c>
      <c r="BL96" s="19" t="s">
        <v>164</v>
      </c>
      <c r="BM96" s="199" t="s">
        <v>1294</v>
      </c>
    </row>
    <row r="97" s="2" customFormat="1">
      <c r="A97" s="41"/>
      <c r="B97" s="42"/>
      <c r="C97" s="43"/>
      <c r="D97" s="249" t="s">
        <v>254</v>
      </c>
      <c r="E97" s="43"/>
      <c r="F97" s="250" t="s">
        <v>862</v>
      </c>
      <c r="G97" s="43"/>
      <c r="H97" s="43"/>
      <c r="I97" s="203"/>
      <c r="J97" s="43"/>
      <c r="K97" s="43"/>
      <c r="L97" s="47"/>
      <c r="M97" s="204"/>
      <c r="N97" s="20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254</v>
      </c>
      <c r="AU97" s="19" t="s">
        <v>90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863</v>
      </c>
      <c r="G98" s="239"/>
      <c r="H98" s="242">
        <v>50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88</v>
      </c>
      <c r="AY98" s="248" t="s">
        <v>155</v>
      </c>
    </row>
    <row r="99" s="2" customFormat="1" ht="24.15" customHeight="1">
      <c r="A99" s="41"/>
      <c r="B99" s="42"/>
      <c r="C99" s="188" t="s">
        <v>90</v>
      </c>
      <c r="D99" s="188" t="s">
        <v>150</v>
      </c>
      <c r="E99" s="189" t="s">
        <v>869</v>
      </c>
      <c r="F99" s="190" t="s">
        <v>870</v>
      </c>
      <c r="G99" s="191" t="s">
        <v>871</v>
      </c>
      <c r="H99" s="192">
        <v>100</v>
      </c>
      <c r="I99" s="193"/>
      <c r="J99" s="194">
        <f>ROUND(I99*H99,2)</f>
        <v>0</v>
      </c>
      <c r="K99" s="190" t="s">
        <v>252</v>
      </c>
      <c r="L99" s="47"/>
      <c r="M99" s="195" t="s">
        <v>35</v>
      </c>
      <c r="N99" s="196" t="s">
        <v>51</v>
      </c>
      <c r="O99" s="87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99" t="s">
        <v>164</v>
      </c>
      <c r="AT99" s="199" t="s">
        <v>150</v>
      </c>
      <c r="AU99" s="199" t="s">
        <v>90</v>
      </c>
      <c r="AY99" s="19" t="s">
        <v>155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9" t="s">
        <v>88</v>
      </c>
      <c r="BK99" s="200">
        <f>ROUND(I99*H99,2)</f>
        <v>0</v>
      </c>
      <c r="BL99" s="19" t="s">
        <v>164</v>
      </c>
      <c r="BM99" s="199" t="s">
        <v>1295</v>
      </c>
    </row>
    <row r="100" s="2" customFormat="1">
      <c r="A100" s="41"/>
      <c r="B100" s="42"/>
      <c r="C100" s="43"/>
      <c r="D100" s="249" t="s">
        <v>254</v>
      </c>
      <c r="E100" s="43"/>
      <c r="F100" s="250" t="s">
        <v>873</v>
      </c>
      <c r="G100" s="43"/>
      <c r="H100" s="43"/>
      <c r="I100" s="203"/>
      <c r="J100" s="43"/>
      <c r="K100" s="43"/>
      <c r="L100" s="47"/>
      <c r="M100" s="204"/>
      <c r="N100" s="20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254</v>
      </c>
      <c r="AU100" s="19" t="s">
        <v>90</v>
      </c>
    </row>
    <row r="101" s="13" customFormat="1">
      <c r="A101" s="13"/>
      <c r="B101" s="238"/>
      <c r="C101" s="239"/>
      <c r="D101" s="201" t="s">
        <v>248</v>
      </c>
      <c r="E101" s="240" t="s">
        <v>35</v>
      </c>
      <c r="F101" s="241" t="s">
        <v>874</v>
      </c>
      <c r="G101" s="239"/>
      <c r="H101" s="242">
        <v>100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248</v>
      </c>
      <c r="AU101" s="248" t="s">
        <v>90</v>
      </c>
      <c r="AV101" s="13" t="s">
        <v>90</v>
      </c>
      <c r="AW101" s="13" t="s">
        <v>40</v>
      </c>
      <c r="AX101" s="13" t="s">
        <v>88</v>
      </c>
      <c r="AY101" s="248" t="s">
        <v>155</v>
      </c>
    </row>
    <row r="102" s="2" customFormat="1" ht="49.05" customHeight="1">
      <c r="A102" s="41"/>
      <c r="B102" s="42"/>
      <c r="C102" s="188" t="s">
        <v>160</v>
      </c>
      <c r="D102" s="188" t="s">
        <v>150</v>
      </c>
      <c r="E102" s="189" t="s">
        <v>645</v>
      </c>
      <c r="F102" s="190" t="s">
        <v>646</v>
      </c>
      <c r="G102" s="191" t="s">
        <v>275</v>
      </c>
      <c r="H102" s="192">
        <v>4</v>
      </c>
      <c r="I102" s="193"/>
      <c r="J102" s="194">
        <f>ROUND(I102*H102,2)</f>
        <v>0</v>
      </c>
      <c r="K102" s="190" t="s">
        <v>252</v>
      </c>
      <c r="L102" s="47"/>
      <c r="M102" s="195" t="s">
        <v>35</v>
      </c>
      <c r="N102" s="196" t="s">
        <v>51</v>
      </c>
      <c r="O102" s="87"/>
      <c r="P102" s="197">
        <f>O102*H102</f>
        <v>0</v>
      </c>
      <c r="Q102" s="197">
        <v>0.036900000000000002</v>
      </c>
      <c r="R102" s="197">
        <f>Q102*H102</f>
        <v>0.14760000000000001</v>
      </c>
      <c r="S102" s="197">
        <v>0</v>
      </c>
      <c r="T102" s="19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199" t="s">
        <v>164</v>
      </c>
      <c r="AT102" s="199" t="s">
        <v>150</v>
      </c>
      <c r="AU102" s="199" t="s">
        <v>90</v>
      </c>
      <c r="AY102" s="19" t="s">
        <v>155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9" t="s">
        <v>88</v>
      </c>
      <c r="BK102" s="200">
        <f>ROUND(I102*H102,2)</f>
        <v>0</v>
      </c>
      <c r="BL102" s="19" t="s">
        <v>164</v>
      </c>
      <c r="BM102" s="199" t="s">
        <v>1296</v>
      </c>
    </row>
    <row r="103" s="2" customFormat="1">
      <c r="A103" s="41"/>
      <c r="B103" s="42"/>
      <c r="C103" s="43"/>
      <c r="D103" s="249" t="s">
        <v>254</v>
      </c>
      <c r="E103" s="43"/>
      <c r="F103" s="250" t="s">
        <v>648</v>
      </c>
      <c r="G103" s="43"/>
      <c r="H103" s="43"/>
      <c r="I103" s="203"/>
      <c r="J103" s="43"/>
      <c r="K103" s="43"/>
      <c r="L103" s="47"/>
      <c r="M103" s="204"/>
      <c r="N103" s="20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254</v>
      </c>
      <c r="AU103" s="19" t="s">
        <v>90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1297</v>
      </c>
      <c r="G104" s="239"/>
      <c r="H104" s="242">
        <v>4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24.15" customHeight="1">
      <c r="A105" s="41"/>
      <c r="B105" s="42"/>
      <c r="C105" s="188" t="s">
        <v>164</v>
      </c>
      <c r="D105" s="188" t="s">
        <v>150</v>
      </c>
      <c r="E105" s="189" t="s">
        <v>661</v>
      </c>
      <c r="F105" s="190" t="s">
        <v>662</v>
      </c>
      <c r="G105" s="191" t="s">
        <v>663</v>
      </c>
      <c r="H105" s="192">
        <v>6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1298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665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1299</v>
      </c>
      <c r="G107" s="239"/>
      <c r="H107" s="242">
        <v>6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88</v>
      </c>
      <c r="AY107" s="248" t="s">
        <v>155</v>
      </c>
    </row>
    <row r="108" s="2" customFormat="1" ht="24.15" customHeight="1">
      <c r="A108" s="41"/>
      <c r="B108" s="42"/>
      <c r="C108" s="188" t="s">
        <v>168</v>
      </c>
      <c r="D108" s="188" t="s">
        <v>150</v>
      </c>
      <c r="E108" s="189" t="s">
        <v>1300</v>
      </c>
      <c r="F108" s="190" t="s">
        <v>1301</v>
      </c>
      <c r="G108" s="191" t="s">
        <v>663</v>
      </c>
      <c r="H108" s="192">
        <v>48.310000000000002</v>
      </c>
      <c r="I108" s="193"/>
      <c r="J108" s="194">
        <f>ROUND(I108*H108,2)</f>
        <v>0</v>
      </c>
      <c r="K108" s="190" t="s">
        <v>252</v>
      </c>
      <c r="L108" s="47"/>
      <c r="M108" s="195" t="s">
        <v>35</v>
      </c>
      <c r="N108" s="196" t="s">
        <v>51</v>
      </c>
      <c r="O108" s="87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199" t="s">
        <v>164</v>
      </c>
      <c r="AT108" s="199" t="s">
        <v>150</v>
      </c>
      <c r="AU108" s="199" t="s">
        <v>90</v>
      </c>
      <c r="AY108" s="19" t="s">
        <v>155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" t="s">
        <v>88</v>
      </c>
      <c r="BK108" s="200">
        <f>ROUND(I108*H108,2)</f>
        <v>0</v>
      </c>
      <c r="BL108" s="19" t="s">
        <v>164</v>
      </c>
      <c r="BM108" s="199" t="s">
        <v>1302</v>
      </c>
    </row>
    <row r="109" s="2" customFormat="1">
      <c r="A109" s="41"/>
      <c r="B109" s="42"/>
      <c r="C109" s="43"/>
      <c r="D109" s="249" t="s">
        <v>254</v>
      </c>
      <c r="E109" s="43"/>
      <c r="F109" s="250" t="s">
        <v>1303</v>
      </c>
      <c r="G109" s="43"/>
      <c r="H109" s="43"/>
      <c r="I109" s="203"/>
      <c r="J109" s="43"/>
      <c r="K109" s="43"/>
      <c r="L109" s="47"/>
      <c r="M109" s="204"/>
      <c r="N109" s="20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254</v>
      </c>
      <c r="AU109" s="19" t="s">
        <v>90</v>
      </c>
    </row>
    <row r="110" s="13" customFormat="1">
      <c r="A110" s="13"/>
      <c r="B110" s="238"/>
      <c r="C110" s="239"/>
      <c r="D110" s="201" t="s">
        <v>248</v>
      </c>
      <c r="E110" s="240" t="s">
        <v>35</v>
      </c>
      <c r="F110" s="241" t="s">
        <v>1304</v>
      </c>
      <c r="G110" s="239"/>
      <c r="H110" s="242">
        <v>69.174000000000007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248</v>
      </c>
      <c r="AU110" s="248" t="s">
        <v>90</v>
      </c>
      <c r="AV110" s="13" t="s">
        <v>90</v>
      </c>
      <c r="AW110" s="13" t="s">
        <v>40</v>
      </c>
      <c r="AX110" s="13" t="s">
        <v>80</v>
      </c>
      <c r="AY110" s="248" t="s">
        <v>155</v>
      </c>
    </row>
    <row r="111" s="13" customFormat="1">
      <c r="A111" s="13"/>
      <c r="B111" s="238"/>
      <c r="C111" s="239"/>
      <c r="D111" s="201" t="s">
        <v>248</v>
      </c>
      <c r="E111" s="240" t="s">
        <v>35</v>
      </c>
      <c r="F111" s="241" t="s">
        <v>1305</v>
      </c>
      <c r="G111" s="239"/>
      <c r="H111" s="242">
        <v>29.760000000000002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248</v>
      </c>
      <c r="AU111" s="248" t="s">
        <v>90</v>
      </c>
      <c r="AV111" s="13" t="s">
        <v>90</v>
      </c>
      <c r="AW111" s="13" t="s">
        <v>40</v>
      </c>
      <c r="AX111" s="13" t="s">
        <v>80</v>
      </c>
      <c r="AY111" s="248" t="s">
        <v>155</v>
      </c>
    </row>
    <row r="112" s="13" customFormat="1">
      <c r="A112" s="13"/>
      <c r="B112" s="238"/>
      <c r="C112" s="239"/>
      <c r="D112" s="201" t="s">
        <v>248</v>
      </c>
      <c r="E112" s="240" t="s">
        <v>35</v>
      </c>
      <c r="F112" s="241" t="s">
        <v>1306</v>
      </c>
      <c r="G112" s="239"/>
      <c r="H112" s="242">
        <v>62.100000000000001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248</v>
      </c>
      <c r="AU112" s="248" t="s">
        <v>90</v>
      </c>
      <c r="AV112" s="13" t="s">
        <v>90</v>
      </c>
      <c r="AW112" s="13" t="s">
        <v>40</v>
      </c>
      <c r="AX112" s="13" t="s">
        <v>80</v>
      </c>
      <c r="AY112" s="248" t="s">
        <v>155</v>
      </c>
    </row>
    <row r="113" s="15" customFormat="1">
      <c r="A113" s="15"/>
      <c r="B113" s="272"/>
      <c r="C113" s="273"/>
      <c r="D113" s="201" t="s">
        <v>248</v>
      </c>
      <c r="E113" s="274" t="s">
        <v>35</v>
      </c>
      <c r="F113" s="275" t="s">
        <v>483</v>
      </c>
      <c r="G113" s="273"/>
      <c r="H113" s="276">
        <v>161.03399999999999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82" t="s">
        <v>248</v>
      </c>
      <c r="AU113" s="282" t="s">
        <v>90</v>
      </c>
      <c r="AV113" s="15" t="s">
        <v>160</v>
      </c>
      <c r="AW113" s="15" t="s">
        <v>40</v>
      </c>
      <c r="AX113" s="15" t="s">
        <v>80</v>
      </c>
      <c r="AY113" s="282" t="s">
        <v>155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1307</v>
      </c>
      <c r="G114" s="239"/>
      <c r="H114" s="242">
        <v>48.310000000000002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24.15" customHeight="1">
      <c r="A115" s="41"/>
      <c r="B115" s="42"/>
      <c r="C115" s="188" t="s">
        <v>172</v>
      </c>
      <c r="D115" s="188" t="s">
        <v>150</v>
      </c>
      <c r="E115" s="189" t="s">
        <v>1165</v>
      </c>
      <c r="F115" s="190" t="s">
        <v>1166</v>
      </c>
      <c r="G115" s="191" t="s">
        <v>663</v>
      </c>
      <c r="H115" s="192">
        <v>32.207000000000001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164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164</v>
      </c>
      <c r="BM115" s="199" t="s">
        <v>1308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1168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1304</v>
      </c>
      <c r="G117" s="239"/>
      <c r="H117" s="242">
        <v>69.174000000000007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1305</v>
      </c>
      <c r="G118" s="239"/>
      <c r="H118" s="242">
        <v>29.760000000000002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1306</v>
      </c>
      <c r="G119" s="239"/>
      <c r="H119" s="242">
        <v>62.100000000000001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5" customFormat="1">
      <c r="A120" s="15"/>
      <c r="B120" s="272"/>
      <c r="C120" s="273"/>
      <c r="D120" s="201" t="s">
        <v>248</v>
      </c>
      <c r="E120" s="274" t="s">
        <v>35</v>
      </c>
      <c r="F120" s="275" t="s">
        <v>483</v>
      </c>
      <c r="G120" s="273"/>
      <c r="H120" s="276">
        <v>161.03399999999999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82" t="s">
        <v>248</v>
      </c>
      <c r="AU120" s="282" t="s">
        <v>90</v>
      </c>
      <c r="AV120" s="15" t="s">
        <v>160</v>
      </c>
      <c r="AW120" s="15" t="s">
        <v>40</v>
      </c>
      <c r="AX120" s="15" t="s">
        <v>80</v>
      </c>
      <c r="AY120" s="282" t="s">
        <v>155</v>
      </c>
    </row>
    <row r="121" s="13" customFormat="1">
      <c r="A121" s="13"/>
      <c r="B121" s="238"/>
      <c r="C121" s="239"/>
      <c r="D121" s="201" t="s">
        <v>248</v>
      </c>
      <c r="E121" s="240" t="s">
        <v>35</v>
      </c>
      <c r="F121" s="241" t="s">
        <v>1309</v>
      </c>
      <c r="G121" s="239"/>
      <c r="H121" s="242">
        <v>32.207000000000001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248</v>
      </c>
      <c r="AU121" s="248" t="s">
        <v>90</v>
      </c>
      <c r="AV121" s="13" t="s">
        <v>90</v>
      </c>
      <c r="AW121" s="13" t="s">
        <v>40</v>
      </c>
      <c r="AX121" s="13" t="s">
        <v>88</v>
      </c>
      <c r="AY121" s="248" t="s">
        <v>155</v>
      </c>
    </row>
    <row r="122" s="2" customFormat="1" ht="24.15" customHeight="1">
      <c r="A122" s="41"/>
      <c r="B122" s="42"/>
      <c r="C122" s="188" t="s">
        <v>176</v>
      </c>
      <c r="D122" s="188" t="s">
        <v>150</v>
      </c>
      <c r="E122" s="189" t="s">
        <v>1310</v>
      </c>
      <c r="F122" s="190" t="s">
        <v>1311</v>
      </c>
      <c r="G122" s="191" t="s">
        <v>663</v>
      </c>
      <c r="H122" s="192">
        <v>48.310000000000002</v>
      </c>
      <c r="I122" s="193"/>
      <c r="J122" s="194">
        <f>ROUND(I122*H122,2)</f>
        <v>0</v>
      </c>
      <c r="K122" s="190" t="s">
        <v>252</v>
      </c>
      <c r="L122" s="47"/>
      <c r="M122" s="195" t="s">
        <v>35</v>
      </c>
      <c r="N122" s="196" t="s">
        <v>51</v>
      </c>
      <c r="O122" s="87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99" t="s">
        <v>164</v>
      </c>
      <c r="AT122" s="199" t="s">
        <v>150</v>
      </c>
      <c r="AU122" s="199" t="s">
        <v>90</v>
      </c>
      <c r="AY122" s="19" t="s">
        <v>155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9" t="s">
        <v>88</v>
      </c>
      <c r="BK122" s="200">
        <f>ROUND(I122*H122,2)</f>
        <v>0</v>
      </c>
      <c r="BL122" s="19" t="s">
        <v>164</v>
      </c>
      <c r="BM122" s="199" t="s">
        <v>1312</v>
      </c>
    </row>
    <row r="123" s="2" customFormat="1">
      <c r="A123" s="41"/>
      <c r="B123" s="42"/>
      <c r="C123" s="43"/>
      <c r="D123" s="249" t="s">
        <v>254</v>
      </c>
      <c r="E123" s="43"/>
      <c r="F123" s="250" t="s">
        <v>1313</v>
      </c>
      <c r="G123" s="43"/>
      <c r="H123" s="43"/>
      <c r="I123" s="203"/>
      <c r="J123" s="43"/>
      <c r="K123" s="43"/>
      <c r="L123" s="47"/>
      <c r="M123" s="204"/>
      <c r="N123" s="20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254</v>
      </c>
      <c r="AU123" s="19" t="s">
        <v>90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1304</v>
      </c>
      <c r="G124" s="239"/>
      <c r="H124" s="242">
        <v>69.174000000000007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80</v>
      </c>
      <c r="AY124" s="248" t="s">
        <v>155</v>
      </c>
    </row>
    <row r="125" s="13" customFormat="1">
      <c r="A125" s="13"/>
      <c r="B125" s="238"/>
      <c r="C125" s="239"/>
      <c r="D125" s="201" t="s">
        <v>248</v>
      </c>
      <c r="E125" s="240" t="s">
        <v>35</v>
      </c>
      <c r="F125" s="241" t="s">
        <v>1305</v>
      </c>
      <c r="G125" s="239"/>
      <c r="H125" s="242">
        <v>29.760000000000002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248</v>
      </c>
      <c r="AU125" s="248" t="s">
        <v>90</v>
      </c>
      <c r="AV125" s="13" t="s">
        <v>90</v>
      </c>
      <c r="AW125" s="13" t="s">
        <v>40</v>
      </c>
      <c r="AX125" s="13" t="s">
        <v>80</v>
      </c>
      <c r="AY125" s="248" t="s">
        <v>155</v>
      </c>
    </row>
    <row r="126" s="13" customFormat="1">
      <c r="A126" s="13"/>
      <c r="B126" s="238"/>
      <c r="C126" s="239"/>
      <c r="D126" s="201" t="s">
        <v>248</v>
      </c>
      <c r="E126" s="240" t="s">
        <v>35</v>
      </c>
      <c r="F126" s="241" t="s">
        <v>1306</v>
      </c>
      <c r="G126" s="239"/>
      <c r="H126" s="242">
        <v>62.100000000000001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248</v>
      </c>
      <c r="AU126" s="248" t="s">
        <v>90</v>
      </c>
      <c r="AV126" s="13" t="s">
        <v>90</v>
      </c>
      <c r="AW126" s="13" t="s">
        <v>40</v>
      </c>
      <c r="AX126" s="13" t="s">
        <v>80</v>
      </c>
      <c r="AY126" s="248" t="s">
        <v>155</v>
      </c>
    </row>
    <row r="127" s="15" customFormat="1">
      <c r="A127" s="15"/>
      <c r="B127" s="272"/>
      <c r="C127" s="273"/>
      <c r="D127" s="201" t="s">
        <v>248</v>
      </c>
      <c r="E127" s="274" t="s">
        <v>35</v>
      </c>
      <c r="F127" s="275" t="s">
        <v>483</v>
      </c>
      <c r="G127" s="273"/>
      <c r="H127" s="276">
        <v>161.03399999999999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248</v>
      </c>
      <c r="AU127" s="282" t="s">
        <v>90</v>
      </c>
      <c r="AV127" s="15" t="s">
        <v>160</v>
      </c>
      <c r="AW127" s="15" t="s">
        <v>40</v>
      </c>
      <c r="AX127" s="15" t="s">
        <v>80</v>
      </c>
      <c r="AY127" s="282" t="s">
        <v>155</v>
      </c>
    </row>
    <row r="128" s="13" customFormat="1">
      <c r="A128" s="13"/>
      <c r="B128" s="238"/>
      <c r="C128" s="239"/>
      <c r="D128" s="201" t="s">
        <v>248</v>
      </c>
      <c r="E128" s="240" t="s">
        <v>35</v>
      </c>
      <c r="F128" s="241" t="s">
        <v>1307</v>
      </c>
      <c r="G128" s="239"/>
      <c r="H128" s="242">
        <v>48.310000000000002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248</v>
      </c>
      <c r="AU128" s="248" t="s">
        <v>90</v>
      </c>
      <c r="AV128" s="13" t="s">
        <v>90</v>
      </c>
      <c r="AW128" s="13" t="s">
        <v>40</v>
      </c>
      <c r="AX128" s="13" t="s">
        <v>88</v>
      </c>
      <c r="AY128" s="248" t="s">
        <v>155</v>
      </c>
    </row>
    <row r="129" s="2" customFormat="1" ht="24.15" customHeight="1">
      <c r="A129" s="41"/>
      <c r="B129" s="42"/>
      <c r="C129" s="188" t="s">
        <v>180</v>
      </c>
      <c r="D129" s="188" t="s">
        <v>150</v>
      </c>
      <c r="E129" s="189" t="s">
        <v>1174</v>
      </c>
      <c r="F129" s="190" t="s">
        <v>1175</v>
      </c>
      <c r="G129" s="191" t="s">
        <v>663</v>
      </c>
      <c r="H129" s="192">
        <v>32.207000000000001</v>
      </c>
      <c r="I129" s="193"/>
      <c r="J129" s="194">
        <f>ROUND(I129*H129,2)</f>
        <v>0</v>
      </c>
      <c r="K129" s="190" t="s">
        <v>252</v>
      </c>
      <c r="L129" s="47"/>
      <c r="M129" s="195" t="s">
        <v>35</v>
      </c>
      <c r="N129" s="196" t="s">
        <v>51</v>
      </c>
      <c r="O129" s="87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199" t="s">
        <v>164</v>
      </c>
      <c r="AT129" s="199" t="s">
        <v>150</v>
      </c>
      <c r="AU129" s="199" t="s">
        <v>90</v>
      </c>
      <c r="AY129" s="19" t="s">
        <v>155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9" t="s">
        <v>88</v>
      </c>
      <c r="BK129" s="200">
        <f>ROUND(I129*H129,2)</f>
        <v>0</v>
      </c>
      <c r="BL129" s="19" t="s">
        <v>164</v>
      </c>
      <c r="BM129" s="199" t="s">
        <v>1314</v>
      </c>
    </row>
    <row r="130" s="2" customFormat="1">
      <c r="A130" s="41"/>
      <c r="B130" s="42"/>
      <c r="C130" s="43"/>
      <c r="D130" s="249" t="s">
        <v>254</v>
      </c>
      <c r="E130" s="43"/>
      <c r="F130" s="250" t="s">
        <v>1177</v>
      </c>
      <c r="G130" s="43"/>
      <c r="H130" s="43"/>
      <c r="I130" s="203"/>
      <c r="J130" s="43"/>
      <c r="K130" s="43"/>
      <c r="L130" s="47"/>
      <c r="M130" s="204"/>
      <c r="N130" s="20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254</v>
      </c>
      <c r="AU130" s="19" t="s">
        <v>90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1304</v>
      </c>
      <c r="G131" s="239"/>
      <c r="H131" s="242">
        <v>69.174000000000007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80</v>
      </c>
      <c r="AY131" s="248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1305</v>
      </c>
      <c r="G132" s="239"/>
      <c r="H132" s="242">
        <v>29.760000000000002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80</v>
      </c>
      <c r="AY132" s="248" t="s">
        <v>155</v>
      </c>
    </row>
    <row r="133" s="13" customFormat="1">
      <c r="A133" s="13"/>
      <c r="B133" s="238"/>
      <c r="C133" s="239"/>
      <c r="D133" s="201" t="s">
        <v>248</v>
      </c>
      <c r="E133" s="240" t="s">
        <v>35</v>
      </c>
      <c r="F133" s="241" t="s">
        <v>1306</v>
      </c>
      <c r="G133" s="239"/>
      <c r="H133" s="242">
        <v>62.100000000000001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248</v>
      </c>
      <c r="AU133" s="248" t="s">
        <v>90</v>
      </c>
      <c r="AV133" s="13" t="s">
        <v>90</v>
      </c>
      <c r="AW133" s="13" t="s">
        <v>40</v>
      </c>
      <c r="AX133" s="13" t="s">
        <v>80</v>
      </c>
      <c r="AY133" s="248" t="s">
        <v>155</v>
      </c>
    </row>
    <row r="134" s="15" customFormat="1">
      <c r="A134" s="15"/>
      <c r="B134" s="272"/>
      <c r="C134" s="273"/>
      <c r="D134" s="201" t="s">
        <v>248</v>
      </c>
      <c r="E134" s="274" t="s">
        <v>35</v>
      </c>
      <c r="F134" s="275" t="s">
        <v>483</v>
      </c>
      <c r="G134" s="273"/>
      <c r="H134" s="276">
        <v>161.03399999999999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248</v>
      </c>
      <c r="AU134" s="282" t="s">
        <v>90</v>
      </c>
      <c r="AV134" s="15" t="s">
        <v>160</v>
      </c>
      <c r="AW134" s="15" t="s">
        <v>40</v>
      </c>
      <c r="AX134" s="15" t="s">
        <v>80</v>
      </c>
      <c r="AY134" s="282" t="s">
        <v>155</v>
      </c>
    </row>
    <row r="135" s="13" customFormat="1">
      <c r="A135" s="13"/>
      <c r="B135" s="238"/>
      <c r="C135" s="239"/>
      <c r="D135" s="201" t="s">
        <v>248</v>
      </c>
      <c r="E135" s="240" t="s">
        <v>35</v>
      </c>
      <c r="F135" s="241" t="s">
        <v>1309</v>
      </c>
      <c r="G135" s="239"/>
      <c r="H135" s="242">
        <v>32.207000000000001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248</v>
      </c>
      <c r="AU135" s="248" t="s">
        <v>90</v>
      </c>
      <c r="AV135" s="13" t="s">
        <v>90</v>
      </c>
      <c r="AW135" s="13" t="s">
        <v>40</v>
      </c>
      <c r="AX135" s="13" t="s">
        <v>88</v>
      </c>
      <c r="AY135" s="248" t="s">
        <v>155</v>
      </c>
    </row>
    <row r="136" s="2" customFormat="1" ht="24.15" customHeight="1">
      <c r="A136" s="41"/>
      <c r="B136" s="42"/>
      <c r="C136" s="188" t="s">
        <v>184</v>
      </c>
      <c r="D136" s="188" t="s">
        <v>150</v>
      </c>
      <c r="E136" s="189" t="s">
        <v>684</v>
      </c>
      <c r="F136" s="190" t="s">
        <v>685</v>
      </c>
      <c r="G136" s="191" t="s">
        <v>309</v>
      </c>
      <c r="H136" s="192">
        <v>98.933999999999998</v>
      </c>
      <c r="I136" s="193"/>
      <c r="J136" s="194">
        <f>ROUND(I136*H136,2)</f>
        <v>0</v>
      </c>
      <c r="K136" s="190" t="s">
        <v>252</v>
      </c>
      <c r="L136" s="47"/>
      <c r="M136" s="195" t="s">
        <v>35</v>
      </c>
      <c r="N136" s="196" t="s">
        <v>51</v>
      </c>
      <c r="O136" s="87"/>
      <c r="P136" s="197">
        <f>O136*H136</f>
        <v>0</v>
      </c>
      <c r="Q136" s="197">
        <v>0.00059000000000000003</v>
      </c>
      <c r="R136" s="197">
        <f>Q136*H136</f>
        <v>0.058371060000000002</v>
      </c>
      <c r="S136" s="197">
        <v>0</v>
      </c>
      <c r="T136" s="19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99" t="s">
        <v>164</v>
      </c>
      <c r="AT136" s="199" t="s">
        <v>150</v>
      </c>
      <c r="AU136" s="199" t="s">
        <v>90</v>
      </c>
      <c r="AY136" s="19" t="s">
        <v>155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88</v>
      </c>
      <c r="BK136" s="200">
        <f>ROUND(I136*H136,2)</f>
        <v>0</v>
      </c>
      <c r="BL136" s="19" t="s">
        <v>164</v>
      </c>
      <c r="BM136" s="199" t="s">
        <v>1315</v>
      </c>
    </row>
    <row r="137" s="2" customFormat="1">
      <c r="A137" s="41"/>
      <c r="B137" s="42"/>
      <c r="C137" s="43"/>
      <c r="D137" s="249" t="s">
        <v>254</v>
      </c>
      <c r="E137" s="43"/>
      <c r="F137" s="250" t="s">
        <v>687</v>
      </c>
      <c r="G137" s="43"/>
      <c r="H137" s="43"/>
      <c r="I137" s="203"/>
      <c r="J137" s="43"/>
      <c r="K137" s="43"/>
      <c r="L137" s="47"/>
      <c r="M137" s="204"/>
      <c r="N137" s="20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254</v>
      </c>
      <c r="AU137" s="19" t="s">
        <v>90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1316</v>
      </c>
      <c r="G138" s="239"/>
      <c r="H138" s="242">
        <v>69.174000000000007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80</v>
      </c>
      <c r="AY138" s="248" t="s">
        <v>155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1317</v>
      </c>
      <c r="G139" s="239"/>
      <c r="H139" s="242">
        <v>29.760000000000002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80</v>
      </c>
      <c r="AY139" s="248" t="s">
        <v>155</v>
      </c>
    </row>
    <row r="140" s="14" customFormat="1">
      <c r="A140" s="14"/>
      <c r="B140" s="251"/>
      <c r="C140" s="252"/>
      <c r="D140" s="201" t="s">
        <v>248</v>
      </c>
      <c r="E140" s="253" t="s">
        <v>35</v>
      </c>
      <c r="F140" s="254" t="s">
        <v>268</v>
      </c>
      <c r="G140" s="252"/>
      <c r="H140" s="255">
        <v>98.933999999999998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248</v>
      </c>
      <c r="AU140" s="261" t="s">
        <v>90</v>
      </c>
      <c r="AV140" s="14" t="s">
        <v>164</v>
      </c>
      <c r="AW140" s="14" t="s">
        <v>40</v>
      </c>
      <c r="AX140" s="14" t="s">
        <v>88</v>
      </c>
      <c r="AY140" s="261" t="s">
        <v>155</v>
      </c>
    </row>
    <row r="141" s="2" customFormat="1" ht="24.15" customHeight="1">
      <c r="A141" s="41"/>
      <c r="B141" s="42"/>
      <c r="C141" s="188" t="s">
        <v>188</v>
      </c>
      <c r="D141" s="188" t="s">
        <v>150</v>
      </c>
      <c r="E141" s="189" t="s">
        <v>694</v>
      </c>
      <c r="F141" s="190" t="s">
        <v>695</v>
      </c>
      <c r="G141" s="191" t="s">
        <v>309</v>
      </c>
      <c r="H141" s="192">
        <v>98.933999999999998</v>
      </c>
      <c r="I141" s="193"/>
      <c r="J141" s="194">
        <f>ROUND(I141*H141,2)</f>
        <v>0</v>
      </c>
      <c r="K141" s="190" t="s">
        <v>252</v>
      </c>
      <c r="L141" s="47"/>
      <c r="M141" s="195" t="s">
        <v>35</v>
      </c>
      <c r="N141" s="196" t="s">
        <v>51</v>
      </c>
      <c r="O141" s="8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99" t="s">
        <v>164</v>
      </c>
      <c r="AT141" s="199" t="s">
        <v>150</v>
      </c>
      <c r="AU141" s="199" t="s">
        <v>90</v>
      </c>
      <c r="AY141" s="19" t="s">
        <v>155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88</v>
      </c>
      <c r="BK141" s="200">
        <f>ROUND(I141*H141,2)</f>
        <v>0</v>
      </c>
      <c r="BL141" s="19" t="s">
        <v>164</v>
      </c>
      <c r="BM141" s="199" t="s">
        <v>1318</v>
      </c>
    </row>
    <row r="142" s="2" customFormat="1">
      <c r="A142" s="41"/>
      <c r="B142" s="42"/>
      <c r="C142" s="43"/>
      <c r="D142" s="249" t="s">
        <v>254</v>
      </c>
      <c r="E142" s="43"/>
      <c r="F142" s="250" t="s">
        <v>697</v>
      </c>
      <c r="G142" s="43"/>
      <c r="H142" s="43"/>
      <c r="I142" s="203"/>
      <c r="J142" s="43"/>
      <c r="K142" s="43"/>
      <c r="L142" s="47"/>
      <c r="M142" s="204"/>
      <c r="N142" s="20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254</v>
      </c>
      <c r="AU142" s="19" t="s">
        <v>90</v>
      </c>
    </row>
    <row r="143" s="13" customFormat="1">
      <c r="A143" s="13"/>
      <c r="B143" s="238"/>
      <c r="C143" s="239"/>
      <c r="D143" s="201" t="s">
        <v>248</v>
      </c>
      <c r="E143" s="240" t="s">
        <v>35</v>
      </c>
      <c r="F143" s="241" t="s">
        <v>1316</v>
      </c>
      <c r="G143" s="239"/>
      <c r="H143" s="242">
        <v>69.174000000000007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248</v>
      </c>
      <c r="AU143" s="248" t="s">
        <v>90</v>
      </c>
      <c r="AV143" s="13" t="s">
        <v>90</v>
      </c>
      <c r="AW143" s="13" t="s">
        <v>40</v>
      </c>
      <c r="AX143" s="13" t="s">
        <v>80</v>
      </c>
      <c r="AY143" s="248" t="s">
        <v>155</v>
      </c>
    </row>
    <row r="144" s="13" customFormat="1">
      <c r="A144" s="13"/>
      <c r="B144" s="238"/>
      <c r="C144" s="239"/>
      <c r="D144" s="201" t="s">
        <v>248</v>
      </c>
      <c r="E144" s="240" t="s">
        <v>35</v>
      </c>
      <c r="F144" s="241" t="s">
        <v>1317</v>
      </c>
      <c r="G144" s="239"/>
      <c r="H144" s="242">
        <v>29.760000000000002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248</v>
      </c>
      <c r="AU144" s="248" t="s">
        <v>90</v>
      </c>
      <c r="AV144" s="13" t="s">
        <v>90</v>
      </c>
      <c r="AW144" s="13" t="s">
        <v>40</v>
      </c>
      <c r="AX144" s="13" t="s">
        <v>80</v>
      </c>
      <c r="AY144" s="248" t="s">
        <v>155</v>
      </c>
    </row>
    <row r="145" s="14" customFormat="1">
      <c r="A145" s="14"/>
      <c r="B145" s="251"/>
      <c r="C145" s="252"/>
      <c r="D145" s="201" t="s">
        <v>248</v>
      </c>
      <c r="E145" s="253" t="s">
        <v>35</v>
      </c>
      <c r="F145" s="254" t="s">
        <v>268</v>
      </c>
      <c r="G145" s="252"/>
      <c r="H145" s="255">
        <v>98.933999999999998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248</v>
      </c>
      <c r="AU145" s="261" t="s">
        <v>90</v>
      </c>
      <c r="AV145" s="14" t="s">
        <v>164</v>
      </c>
      <c r="AW145" s="14" t="s">
        <v>40</v>
      </c>
      <c r="AX145" s="14" t="s">
        <v>88</v>
      </c>
      <c r="AY145" s="261" t="s">
        <v>155</v>
      </c>
    </row>
    <row r="146" s="12" customFormat="1" ht="22.8" customHeight="1">
      <c r="A146" s="12"/>
      <c r="B146" s="222"/>
      <c r="C146" s="223"/>
      <c r="D146" s="224" t="s">
        <v>79</v>
      </c>
      <c r="E146" s="236" t="s">
        <v>698</v>
      </c>
      <c r="F146" s="236" t="s">
        <v>699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SUM(P147:P171)</f>
        <v>0</v>
      </c>
      <c r="Q146" s="230"/>
      <c r="R146" s="231">
        <f>SUM(R147:R171)</f>
        <v>0</v>
      </c>
      <c r="S146" s="230"/>
      <c r="T146" s="232">
        <f>SUM(T147:T171)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88</v>
      </c>
      <c r="AT146" s="234" t="s">
        <v>79</v>
      </c>
      <c r="AU146" s="234" t="s">
        <v>88</v>
      </c>
      <c r="AY146" s="233" t="s">
        <v>155</v>
      </c>
      <c r="BK146" s="235">
        <f>SUM(BK147:BK171)</f>
        <v>0</v>
      </c>
    </row>
    <row r="147" s="2" customFormat="1" ht="37.8" customHeight="1">
      <c r="A147" s="41"/>
      <c r="B147" s="42"/>
      <c r="C147" s="188" t="s">
        <v>194</v>
      </c>
      <c r="D147" s="188" t="s">
        <v>150</v>
      </c>
      <c r="E147" s="189" t="s">
        <v>700</v>
      </c>
      <c r="F147" s="190" t="s">
        <v>701</v>
      </c>
      <c r="G147" s="191" t="s">
        <v>663</v>
      </c>
      <c r="H147" s="192">
        <v>69.555000000000007</v>
      </c>
      <c r="I147" s="193"/>
      <c r="J147" s="194">
        <f>ROUND(I147*H147,2)</f>
        <v>0</v>
      </c>
      <c r="K147" s="190" t="s">
        <v>252</v>
      </c>
      <c r="L147" s="47"/>
      <c r="M147" s="195" t="s">
        <v>35</v>
      </c>
      <c r="N147" s="196" t="s">
        <v>51</v>
      </c>
      <c r="O147" s="8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99" t="s">
        <v>164</v>
      </c>
      <c r="AT147" s="199" t="s">
        <v>150</v>
      </c>
      <c r="AU147" s="199" t="s">
        <v>90</v>
      </c>
      <c r="AY147" s="19" t="s">
        <v>155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88</v>
      </c>
      <c r="BK147" s="200">
        <f>ROUND(I147*H147,2)</f>
        <v>0</v>
      </c>
      <c r="BL147" s="19" t="s">
        <v>164</v>
      </c>
      <c r="BM147" s="199" t="s">
        <v>1319</v>
      </c>
    </row>
    <row r="148" s="2" customFormat="1">
      <c r="A148" s="41"/>
      <c r="B148" s="42"/>
      <c r="C148" s="43"/>
      <c r="D148" s="249" t="s">
        <v>254</v>
      </c>
      <c r="E148" s="43"/>
      <c r="F148" s="250" t="s">
        <v>703</v>
      </c>
      <c r="G148" s="43"/>
      <c r="H148" s="43"/>
      <c r="I148" s="203"/>
      <c r="J148" s="43"/>
      <c r="K148" s="43"/>
      <c r="L148" s="47"/>
      <c r="M148" s="204"/>
      <c r="N148" s="20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254</v>
      </c>
      <c r="AU148" s="19" t="s">
        <v>90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1320</v>
      </c>
      <c r="G149" s="239"/>
      <c r="H149" s="242">
        <v>80.516999999999996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80</v>
      </c>
      <c r="AY149" s="248" t="s">
        <v>155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1321</v>
      </c>
      <c r="G150" s="239"/>
      <c r="H150" s="242">
        <v>-10.962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80</v>
      </c>
      <c r="AY150" s="248" t="s">
        <v>155</v>
      </c>
    </row>
    <row r="151" s="15" customFormat="1">
      <c r="A151" s="15"/>
      <c r="B151" s="272"/>
      <c r="C151" s="273"/>
      <c r="D151" s="201" t="s">
        <v>248</v>
      </c>
      <c r="E151" s="274" t="s">
        <v>35</v>
      </c>
      <c r="F151" s="275" t="s">
        <v>483</v>
      </c>
      <c r="G151" s="273"/>
      <c r="H151" s="276">
        <v>69.555000000000007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248</v>
      </c>
      <c r="AU151" s="282" t="s">
        <v>90</v>
      </c>
      <c r="AV151" s="15" t="s">
        <v>160</v>
      </c>
      <c r="AW151" s="15" t="s">
        <v>40</v>
      </c>
      <c r="AX151" s="15" t="s">
        <v>80</v>
      </c>
      <c r="AY151" s="282" t="s">
        <v>155</v>
      </c>
    </row>
    <row r="152" s="13" customFormat="1">
      <c r="A152" s="13"/>
      <c r="B152" s="238"/>
      <c r="C152" s="239"/>
      <c r="D152" s="201" t="s">
        <v>248</v>
      </c>
      <c r="E152" s="240" t="s">
        <v>35</v>
      </c>
      <c r="F152" s="241" t="s">
        <v>1322</v>
      </c>
      <c r="G152" s="239"/>
      <c r="H152" s="242">
        <v>69.555000000000007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248</v>
      </c>
      <c r="AU152" s="248" t="s">
        <v>90</v>
      </c>
      <c r="AV152" s="13" t="s">
        <v>90</v>
      </c>
      <c r="AW152" s="13" t="s">
        <v>40</v>
      </c>
      <c r="AX152" s="13" t="s">
        <v>88</v>
      </c>
      <c r="AY152" s="248" t="s">
        <v>155</v>
      </c>
    </row>
    <row r="153" s="2" customFormat="1" ht="37.8" customHeight="1">
      <c r="A153" s="41"/>
      <c r="B153" s="42"/>
      <c r="C153" s="188" t="s">
        <v>198</v>
      </c>
      <c r="D153" s="188" t="s">
        <v>150</v>
      </c>
      <c r="E153" s="189" t="s">
        <v>919</v>
      </c>
      <c r="F153" s="190" t="s">
        <v>920</v>
      </c>
      <c r="G153" s="191" t="s">
        <v>663</v>
      </c>
      <c r="H153" s="192">
        <v>80.516999999999996</v>
      </c>
      <c r="I153" s="193"/>
      <c r="J153" s="194">
        <f>ROUND(I153*H153,2)</f>
        <v>0</v>
      </c>
      <c r="K153" s="190" t="s">
        <v>252</v>
      </c>
      <c r="L153" s="47"/>
      <c r="M153" s="195" t="s">
        <v>35</v>
      </c>
      <c r="N153" s="196" t="s">
        <v>51</v>
      </c>
      <c r="O153" s="8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164</v>
      </c>
      <c r="AT153" s="199" t="s">
        <v>150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1323</v>
      </c>
    </row>
    <row r="154" s="2" customFormat="1">
      <c r="A154" s="41"/>
      <c r="B154" s="42"/>
      <c r="C154" s="43"/>
      <c r="D154" s="249" t="s">
        <v>254</v>
      </c>
      <c r="E154" s="43"/>
      <c r="F154" s="250" t="s">
        <v>922</v>
      </c>
      <c r="G154" s="43"/>
      <c r="H154" s="43"/>
      <c r="I154" s="203"/>
      <c r="J154" s="43"/>
      <c r="K154" s="43"/>
      <c r="L154" s="47"/>
      <c r="M154" s="204"/>
      <c r="N154" s="20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254</v>
      </c>
      <c r="AU154" s="19" t="s">
        <v>90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1320</v>
      </c>
      <c r="G155" s="239"/>
      <c r="H155" s="242">
        <v>80.516999999999996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88</v>
      </c>
      <c r="AY155" s="248" t="s">
        <v>155</v>
      </c>
    </row>
    <row r="156" s="2" customFormat="1" ht="24.15" customHeight="1">
      <c r="A156" s="41"/>
      <c r="B156" s="42"/>
      <c r="C156" s="188" t="s">
        <v>202</v>
      </c>
      <c r="D156" s="188" t="s">
        <v>150</v>
      </c>
      <c r="E156" s="189" t="s">
        <v>923</v>
      </c>
      <c r="F156" s="190" t="s">
        <v>924</v>
      </c>
      <c r="G156" s="191" t="s">
        <v>663</v>
      </c>
      <c r="H156" s="192">
        <v>10.962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1324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926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1325</v>
      </c>
      <c r="G158" s="239"/>
      <c r="H158" s="242">
        <v>10.962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37.8" customHeight="1">
      <c r="A159" s="41"/>
      <c r="B159" s="42"/>
      <c r="C159" s="188" t="s">
        <v>206</v>
      </c>
      <c r="D159" s="188" t="s">
        <v>150</v>
      </c>
      <c r="E159" s="189" t="s">
        <v>928</v>
      </c>
      <c r="F159" s="190" t="s">
        <v>929</v>
      </c>
      <c r="G159" s="191" t="s">
        <v>663</v>
      </c>
      <c r="H159" s="192">
        <v>21.923999999999999</v>
      </c>
      <c r="I159" s="193"/>
      <c r="J159" s="194">
        <f>ROUND(I159*H159,2)</f>
        <v>0</v>
      </c>
      <c r="K159" s="190" t="s">
        <v>252</v>
      </c>
      <c r="L159" s="47"/>
      <c r="M159" s="195" t="s">
        <v>35</v>
      </c>
      <c r="N159" s="196" t="s">
        <v>51</v>
      </c>
      <c r="O159" s="8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164</v>
      </c>
      <c r="AT159" s="199" t="s">
        <v>150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1326</v>
      </c>
    </row>
    <row r="160" s="2" customFormat="1">
      <c r="A160" s="41"/>
      <c r="B160" s="42"/>
      <c r="C160" s="43"/>
      <c r="D160" s="249" t="s">
        <v>254</v>
      </c>
      <c r="E160" s="43"/>
      <c r="F160" s="250" t="s">
        <v>931</v>
      </c>
      <c r="G160" s="43"/>
      <c r="H160" s="43"/>
      <c r="I160" s="203"/>
      <c r="J160" s="43"/>
      <c r="K160" s="43"/>
      <c r="L160" s="47"/>
      <c r="M160" s="204"/>
      <c r="N160" s="20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254</v>
      </c>
      <c r="AU160" s="19" t="s">
        <v>90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1327</v>
      </c>
      <c r="G161" s="239"/>
      <c r="H161" s="242">
        <v>10.962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80</v>
      </c>
      <c r="AY161" s="248" t="s">
        <v>155</v>
      </c>
    </row>
    <row r="162" s="13" customFormat="1">
      <c r="A162" s="13"/>
      <c r="B162" s="238"/>
      <c r="C162" s="239"/>
      <c r="D162" s="201" t="s">
        <v>248</v>
      </c>
      <c r="E162" s="240" t="s">
        <v>35</v>
      </c>
      <c r="F162" s="241" t="s">
        <v>1328</v>
      </c>
      <c r="G162" s="239"/>
      <c r="H162" s="242">
        <v>10.962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248</v>
      </c>
      <c r="AU162" s="248" t="s">
        <v>90</v>
      </c>
      <c r="AV162" s="13" t="s">
        <v>90</v>
      </c>
      <c r="AW162" s="13" t="s">
        <v>40</v>
      </c>
      <c r="AX162" s="13" t="s">
        <v>80</v>
      </c>
      <c r="AY162" s="248" t="s">
        <v>155</v>
      </c>
    </row>
    <row r="163" s="14" customFormat="1">
      <c r="A163" s="14"/>
      <c r="B163" s="251"/>
      <c r="C163" s="252"/>
      <c r="D163" s="201" t="s">
        <v>248</v>
      </c>
      <c r="E163" s="253" t="s">
        <v>35</v>
      </c>
      <c r="F163" s="254" t="s">
        <v>268</v>
      </c>
      <c r="G163" s="252"/>
      <c r="H163" s="255">
        <v>21.923999999999999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248</v>
      </c>
      <c r="AU163" s="261" t="s">
        <v>90</v>
      </c>
      <c r="AV163" s="14" t="s">
        <v>164</v>
      </c>
      <c r="AW163" s="14" t="s">
        <v>40</v>
      </c>
      <c r="AX163" s="14" t="s">
        <v>88</v>
      </c>
      <c r="AY163" s="261" t="s">
        <v>155</v>
      </c>
    </row>
    <row r="164" s="2" customFormat="1" ht="24.15" customHeight="1">
      <c r="A164" s="41"/>
      <c r="B164" s="42"/>
      <c r="C164" s="188" t="s">
        <v>8</v>
      </c>
      <c r="D164" s="188" t="s">
        <v>150</v>
      </c>
      <c r="E164" s="189" t="s">
        <v>705</v>
      </c>
      <c r="F164" s="190" t="s">
        <v>611</v>
      </c>
      <c r="G164" s="191" t="s">
        <v>563</v>
      </c>
      <c r="H164" s="192">
        <v>285.137</v>
      </c>
      <c r="I164" s="193"/>
      <c r="J164" s="194">
        <f>ROUND(I164*H164,2)</f>
        <v>0</v>
      </c>
      <c r="K164" s="190" t="s">
        <v>252</v>
      </c>
      <c r="L164" s="47"/>
      <c r="M164" s="195" t="s">
        <v>35</v>
      </c>
      <c r="N164" s="196" t="s">
        <v>51</v>
      </c>
      <c r="O164" s="8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99" t="s">
        <v>164</v>
      </c>
      <c r="AT164" s="199" t="s">
        <v>150</v>
      </c>
      <c r="AU164" s="199" t="s">
        <v>90</v>
      </c>
      <c r="AY164" s="19" t="s">
        <v>155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88</v>
      </c>
      <c r="BK164" s="200">
        <f>ROUND(I164*H164,2)</f>
        <v>0</v>
      </c>
      <c r="BL164" s="19" t="s">
        <v>164</v>
      </c>
      <c r="BM164" s="199" t="s">
        <v>1329</v>
      </c>
    </row>
    <row r="165" s="2" customFormat="1">
      <c r="A165" s="41"/>
      <c r="B165" s="42"/>
      <c r="C165" s="43"/>
      <c r="D165" s="249" t="s">
        <v>254</v>
      </c>
      <c r="E165" s="43"/>
      <c r="F165" s="250" t="s">
        <v>707</v>
      </c>
      <c r="G165" s="43"/>
      <c r="H165" s="43"/>
      <c r="I165" s="203"/>
      <c r="J165" s="43"/>
      <c r="K165" s="43"/>
      <c r="L165" s="47"/>
      <c r="M165" s="204"/>
      <c r="N165" s="20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254</v>
      </c>
      <c r="AU165" s="19" t="s">
        <v>90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1330</v>
      </c>
      <c r="G166" s="239"/>
      <c r="H166" s="242">
        <v>150.072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80</v>
      </c>
      <c r="AY166" s="248" t="s">
        <v>155</v>
      </c>
    </row>
    <row r="167" s="15" customFormat="1">
      <c r="A167" s="15"/>
      <c r="B167" s="272"/>
      <c r="C167" s="273"/>
      <c r="D167" s="201" t="s">
        <v>248</v>
      </c>
      <c r="E167" s="274" t="s">
        <v>35</v>
      </c>
      <c r="F167" s="275" t="s">
        <v>483</v>
      </c>
      <c r="G167" s="273"/>
      <c r="H167" s="276">
        <v>150.072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248</v>
      </c>
      <c r="AU167" s="282" t="s">
        <v>90</v>
      </c>
      <c r="AV167" s="15" t="s">
        <v>160</v>
      </c>
      <c r="AW167" s="15" t="s">
        <v>40</v>
      </c>
      <c r="AX167" s="15" t="s">
        <v>80</v>
      </c>
      <c r="AY167" s="282" t="s">
        <v>155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1331</v>
      </c>
      <c r="G168" s="239"/>
      <c r="H168" s="242">
        <v>285.137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88</v>
      </c>
      <c r="AY168" s="248" t="s">
        <v>155</v>
      </c>
    </row>
    <row r="169" s="2" customFormat="1" ht="24.15" customHeight="1">
      <c r="A169" s="41"/>
      <c r="B169" s="42"/>
      <c r="C169" s="188" t="s">
        <v>213</v>
      </c>
      <c r="D169" s="188" t="s">
        <v>150</v>
      </c>
      <c r="E169" s="189" t="s">
        <v>710</v>
      </c>
      <c r="F169" s="190" t="s">
        <v>711</v>
      </c>
      <c r="G169" s="191" t="s">
        <v>663</v>
      </c>
      <c r="H169" s="192">
        <v>150.072</v>
      </c>
      <c r="I169" s="193"/>
      <c r="J169" s="194">
        <f>ROUND(I169*H169,2)</f>
        <v>0</v>
      </c>
      <c r="K169" s="190" t="s">
        <v>252</v>
      </c>
      <c r="L169" s="47"/>
      <c r="M169" s="195" t="s">
        <v>35</v>
      </c>
      <c r="N169" s="196" t="s">
        <v>51</v>
      </c>
      <c r="O169" s="87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99" t="s">
        <v>164</v>
      </c>
      <c r="AT169" s="199" t="s">
        <v>150</v>
      </c>
      <c r="AU169" s="199" t="s">
        <v>90</v>
      </c>
      <c r="AY169" s="19" t="s">
        <v>155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88</v>
      </c>
      <c r="BK169" s="200">
        <f>ROUND(I169*H169,2)</f>
        <v>0</v>
      </c>
      <c r="BL169" s="19" t="s">
        <v>164</v>
      </c>
      <c r="BM169" s="199" t="s">
        <v>1332</v>
      </c>
    </row>
    <row r="170" s="2" customFormat="1">
      <c r="A170" s="41"/>
      <c r="B170" s="42"/>
      <c r="C170" s="43"/>
      <c r="D170" s="249" t="s">
        <v>254</v>
      </c>
      <c r="E170" s="43"/>
      <c r="F170" s="250" t="s">
        <v>713</v>
      </c>
      <c r="G170" s="43"/>
      <c r="H170" s="43"/>
      <c r="I170" s="203"/>
      <c r="J170" s="43"/>
      <c r="K170" s="43"/>
      <c r="L170" s="47"/>
      <c r="M170" s="204"/>
      <c r="N170" s="20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254</v>
      </c>
      <c r="AU170" s="19" t="s">
        <v>90</v>
      </c>
    </row>
    <row r="171" s="13" customFormat="1">
      <c r="A171" s="13"/>
      <c r="B171" s="238"/>
      <c r="C171" s="239"/>
      <c r="D171" s="201" t="s">
        <v>248</v>
      </c>
      <c r="E171" s="240" t="s">
        <v>35</v>
      </c>
      <c r="F171" s="241" t="s">
        <v>1330</v>
      </c>
      <c r="G171" s="239"/>
      <c r="H171" s="242">
        <v>150.072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248</v>
      </c>
      <c r="AU171" s="248" t="s">
        <v>90</v>
      </c>
      <c r="AV171" s="13" t="s">
        <v>90</v>
      </c>
      <c r="AW171" s="13" t="s">
        <v>40</v>
      </c>
      <c r="AX171" s="13" t="s">
        <v>88</v>
      </c>
      <c r="AY171" s="248" t="s">
        <v>155</v>
      </c>
    </row>
    <row r="172" s="12" customFormat="1" ht="22.8" customHeight="1">
      <c r="A172" s="12"/>
      <c r="B172" s="222"/>
      <c r="C172" s="223"/>
      <c r="D172" s="224" t="s">
        <v>79</v>
      </c>
      <c r="E172" s="236" t="s">
        <v>164</v>
      </c>
      <c r="F172" s="236" t="s">
        <v>714</v>
      </c>
      <c r="G172" s="223"/>
      <c r="H172" s="223"/>
      <c r="I172" s="226"/>
      <c r="J172" s="237">
        <f>BK172</f>
        <v>0</v>
      </c>
      <c r="K172" s="223"/>
      <c r="L172" s="228"/>
      <c r="M172" s="229"/>
      <c r="N172" s="230"/>
      <c r="O172" s="230"/>
      <c r="P172" s="231">
        <f>SUM(P173:P207)</f>
        <v>0</v>
      </c>
      <c r="Q172" s="230"/>
      <c r="R172" s="231">
        <f>SUM(R173:R207)</f>
        <v>9.3191309999999987</v>
      </c>
      <c r="S172" s="230"/>
      <c r="T172" s="232">
        <f>SUM(T173:T207)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3" t="s">
        <v>88</v>
      </c>
      <c r="AT172" s="234" t="s">
        <v>79</v>
      </c>
      <c r="AU172" s="234" t="s">
        <v>88</v>
      </c>
      <c r="AY172" s="233" t="s">
        <v>155</v>
      </c>
      <c r="BK172" s="235">
        <f>SUM(BK173:BK207)</f>
        <v>0</v>
      </c>
    </row>
    <row r="173" s="2" customFormat="1" ht="24.15" customHeight="1">
      <c r="A173" s="41"/>
      <c r="B173" s="42"/>
      <c r="C173" s="188" t="s">
        <v>217</v>
      </c>
      <c r="D173" s="188" t="s">
        <v>150</v>
      </c>
      <c r="E173" s="189" t="s">
        <v>715</v>
      </c>
      <c r="F173" s="190" t="s">
        <v>716</v>
      </c>
      <c r="G173" s="191" t="s">
        <v>663</v>
      </c>
      <c r="H173" s="192">
        <v>73.328999999999994</v>
      </c>
      <c r="I173" s="193"/>
      <c r="J173" s="194">
        <f>ROUND(I173*H173,2)</f>
        <v>0</v>
      </c>
      <c r="K173" s="190" t="s">
        <v>252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1333</v>
      </c>
    </row>
    <row r="174" s="2" customFormat="1">
      <c r="A174" s="41"/>
      <c r="B174" s="42"/>
      <c r="C174" s="43"/>
      <c r="D174" s="249" t="s">
        <v>254</v>
      </c>
      <c r="E174" s="43"/>
      <c r="F174" s="250" t="s">
        <v>718</v>
      </c>
      <c r="G174" s="43"/>
      <c r="H174" s="43"/>
      <c r="I174" s="203"/>
      <c r="J174" s="43"/>
      <c r="K174" s="43"/>
      <c r="L174" s="47"/>
      <c r="M174" s="204"/>
      <c r="N174" s="20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254</v>
      </c>
      <c r="AU174" s="19" t="s">
        <v>90</v>
      </c>
    </row>
    <row r="175" s="13" customFormat="1">
      <c r="A175" s="13"/>
      <c r="B175" s="238"/>
      <c r="C175" s="239"/>
      <c r="D175" s="201" t="s">
        <v>248</v>
      </c>
      <c r="E175" s="240" t="s">
        <v>35</v>
      </c>
      <c r="F175" s="241" t="s">
        <v>1334</v>
      </c>
      <c r="G175" s="239"/>
      <c r="H175" s="242">
        <v>21.923999999999999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248</v>
      </c>
      <c r="AU175" s="248" t="s">
        <v>90</v>
      </c>
      <c r="AV175" s="13" t="s">
        <v>90</v>
      </c>
      <c r="AW175" s="13" t="s">
        <v>40</v>
      </c>
      <c r="AX175" s="13" t="s">
        <v>80</v>
      </c>
      <c r="AY175" s="248" t="s">
        <v>155</v>
      </c>
    </row>
    <row r="176" s="13" customFormat="1">
      <c r="A176" s="13"/>
      <c r="B176" s="238"/>
      <c r="C176" s="239"/>
      <c r="D176" s="201" t="s">
        <v>248</v>
      </c>
      <c r="E176" s="240" t="s">
        <v>35</v>
      </c>
      <c r="F176" s="241" t="s">
        <v>1335</v>
      </c>
      <c r="G176" s="239"/>
      <c r="H176" s="242">
        <v>9.7599999999999998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248</v>
      </c>
      <c r="AU176" s="248" t="s">
        <v>90</v>
      </c>
      <c r="AV176" s="13" t="s">
        <v>90</v>
      </c>
      <c r="AW176" s="13" t="s">
        <v>40</v>
      </c>
      <c r="AX176" s="13" t="s">
        <v>80</v>
      </c>
      <c r="AY176" s="248" t="s">
        <v>155</v>
      </c>
    </row>
    <row r="177" s="13" customFormat="1">
      <c r="A177" s="13"/>
      <c r="B177" s="238"/>
      <c r="C177" s="239"/>
      <c r="D177" s="201" t="s">
        <v>248</v>
      </c>
      <c r="E177" s="240" t="s">
        <v>35</v>
      </c>
      <c r="F177" s="241" t="s">
        <v>1336</v>
      </c>
      <c r="G177" s="239"/>
      <c r="H177" s="242">
        <v>58.049999999999997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248</v>
      </c>
      <c r="AU177" s="248" t="s">
        <v>90</v>
      </c>
      <c r="AV177" s="13" t="s">
        <v>90</v>
      </c>
      <c r="AW177" s="13" t="s">
        <v>40</v>
      </c>
      <c r="AX177" s="13" t="s">
        <v>80</v>
      </c>
      <c r="AY177" s="248" t="s">
        <v>155</v>
      </c>
    </row>
    <row r="178" s="13" customFormat="1">
      <c r="A178" s="13"/>
      <c r="B178" s="238"/>
      <c r="C178" s="239"/>
      <c r="D178" s="201" t="s">
        <v>248</v>
      </c>
      <c r="E178" s="240" t="s">
        <v>35</v>
      </c>
      <c r="F178" s="241" t="s">
        <v>1337</v>
      </c>
      <c r="G178" s="239"/>
      <c r="H178" s="242">
        <v>-16.405000000000001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248</v>
      </c>
      <c r="AU178" s="248" t="s">
        <v>90</v>
      </c>
      <c r="AV178" s="13" t="s">
        <v>90</v>
      </c>
      <c r="AW178" s="13" t="s">
        <v>40</v>
      </c>
      <c r="AX178" s="13" t="s">
        <v>80</v>
      </c>
      <c r="AY178" s="248" t="s">
        <v>155</v>
      </c>
    </row>
    <row r="179" s="14" customFormat="1">
      <c r="A179" s="14"/>
      <c r="B179" s="251"/>
      <c r="C179" s="252"/>
      <c r="D179" s="201" t="s">
        <v>248</v>
      </c>
      <c r="E179" s="253" t="s">
        <v>35</v>
      </c>
      <c r="F179" s="254" t="s">
        <v>268</v>
      </c>
      <c r="G179" s="252"/>
      <c r="H179" s="255">
        <v>73.328999999999994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248</v>
      </c>
      <c r="AU179" s="261" t="s">
        <v>90</v>
      </c>
      <c r="AV179" s="14" t="s">
        <v>164</v>
      </c>
      <c r="AW179" s="14" t="s">
        <v>40</v>
      </c>
      <c r="AX179" s="14" t="s">
        <v>88</v>
      </c>
      <c r="AY179" s="261" t="s">
        <v>155</v>
      </c>
    </row>
    <row r="180" s="2" customFormat="1" ht="16.5" customHeight="1">
      <c r="A180" s="41"/>
      <c r="B180" s="42"/>
      <c r="C180" s="262" t="s">
        <v>221</v>
      </c>
      <c r="D180" s="262" t="s">
        <v>464</v>
      </c>
      <c r="E180" s="263" t="s">
        <v>720</v>
      </c>
      <c r="F180" s="264" t="s">
        <v>721</v>
      </c>
      <c r="G180" s="265" t="s">
        <v>563</v>
      </c>
      <c r="H180" s="266">
        <v>127.852</v>
      </c>
      <c r="I180" s="267"/>
      <c r="J180" s="268">
        <f>ROUND(I180*H180,2)</f>
        <v>0</v>
      </c>
      <c r="K180" s="264" t="s">
        <v>252</v>
      </c>
      <c r="L180" s="269"/>
      <c r="M180" s="270" t="s">
        <v>35</v>
      </c>
      <c r="N180" s="271" t="s">
        <v>51</v>
      </c>
      <c r="O180" s="8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180</v>
      </c>
      <c r="AT180" s="199" t="s">
        <v>464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1338</v>
      </c>
    </row>
    <row r="181" s="13" customFormat="1">
      <c r="A181" s="13"/>
      <c r="B181" s="238"/>
      <c r="C181" s="239"/>
      <c r="D181" s="201" t="s">
        <v>248</v>
      </c>
      <c r="E181" s="240" t="s">
        <v>35</v>
      </c>
      <c r="F181" s="241" t="s">
        <v>1339</v>
      </c>
      <c r="G181" s="239"/>
      <c r="H181" s="242">
        <v>51.405000000000001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248</v>
      </c>
      <c r="AU181" s="248" t="s">
        <v>90</v>
      </c>
      <c r="AV181" s="13" t="s">
        <v>90</v>
      </c>
      <c r="AW181" s="13" t="s">
        <v>40</v>
      </c>
      <c r="AX181" s="13" t="s">
        <v>80</v>
      </c>
      <c r="AY181" s="248" t="s">
        <v>155</v>
      </c>
    </row>
    <row r="182" s="13" customFormat="1">
      <c r="A182" s="13"/>
      <c r="B182" s="238"/>
      <c r="C182" s="239"/>
      <c r="D182" s="201" t="s">
        <v>248</v>
      </c>
      <c r="E182" s="240" t="s">
        <v>35</v>
      </c>
      <c r="F182" s="241" t="s">
        <v>1340</v>
      </c>
      <c r="G182" s="239"/>
      <c r="H182" s="242">
        <v>10.962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248</v>
      </c>
      <c r="AU182" s="248" t="s">
        <v>90</v>
      </c>
      <c r="AV182" s="13" t="s">
        <v>90</v>
      </c>
      <c r="AW182" s="13" t="s">
        <v>40</v>
      </c>
      <c r="AX182" s="13" t="s">
        <v>80</v>
      </c>
      <c r="AY182" s="248" t="s">
        <v>155</v>
      </c>
    </row>
    <row r="183" s="15" customFormat="1">
      <c r="A183" s="15"/>
      <c r="B183" s="272"/>
      <c r="C183" s="273"/>
      <c r="D183" s="201" t="s">
        <v>248</v>
      </c>
      <c r="E183" s="274" t="s">
        <v>35</v>
      </c>
      <c r="F183" s="275" t="s">
        <v>483</v>
      </c>
      <c r="G183" s="273"/>
      <c r="H183" s="276">
        <v>62.366999999999997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248</v>
      </c>
      <c r="AU183" s="282" t="s">
        <v>90</v>
      </c>
      <c r="AV183" s="15" t="s">
        <v>160</v>
      </c>
      <c r="AW183" s="15" t="s">
        <v>40</v>
      </c>
      <c r="AX183" s="15" t="s">
        <v>80</v>
      </c>
      <c r="AY183" s="282" t="s">
        <v>155</v>
      </c>
    </row>
    <row r="184" s="13" customFormat="1">
      <c r="A184" s="13"/>
      <c r="B184" s="238"/>
      <c r="C184" s="239"/>
      <c r="D184" s="201" t="s">
        <v>248</v>
      </c>
      <c r="E184" s="240" t="s">
        <v>35</v>
      </c>
      <c r="F184" s="241" t="s">
        <v>1341</v>
      </c>
      <c r="G184" s="239"/>
      <c r="H184" s="242">
        <v>127.852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248</v>
      </c>
      <c r="AU184" s="248" t="s">
        <v>90</v>
      </c>
      <c r="AV184" s="13" t="s">
        <v>90</v>
      </c>
      <c r="AW184" s="13" t="s">
        <v>40</v>
      </c>
      <c r="AX184" s="13" t="s">
        <v>88</v>
      </c>
      <c r="AY184" s="248" t="s">
        <v>155</v>
      </c>
    </row>
    <row r="185" s="2" customFormat="1" ht="37.8" customHeight="1">
      <c r="A185" s="41"/>
      <c r="B185" s="42"/>
      <c r="C185" s="188" t="s">
        <v>342</v>
      </c>
      <c r="D185" s="188" t="s">
        <v>150</v>
      </c>
      <c r="E185" s="189" t="s">
        <v>950</v>
      </c>
      <c r="F185" s="190" t="s">
        <v>951</v>
      </c>
      <c r="G185" s="191" t="s">
        <v>663</v>
      </c>
      <c r="H185" s="192">
        <v>45.664999999999999</v>
      </c>
      <c r="I185" s="193"/>
      <c r="J185" s="194">
        <f>ROUND(I185*H185,2)</f>
        <v>0</v>
      </c>
      <c r="K185" s="190" t="s">
        <v>252</v>
      </c>
      <c r="L185" s="47"/>
      <c r="M185" s="195" t="s">
        <v>35</v>
      </c>
      <c r="N185" s="196" t="s">
        <v>51</v>
      </c>
      <c r="O185" s="8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99" t="s">
        <v>164</v>
      </c>
      <c r="AT185" s="199" t="s">
        <v>150</v>
      </c>
      <c r="AU185" s="199" t="s">
        <v>90</v>
      </c>
      <c r="AY185" s="19" t="s">
        <v>155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88</v>
      </c>
      <c r="BK185" s="200">
        <f>ROUND(I185*H185,2)</f>
        <v>0</v>
      </c>
      <c r="BL185" s="19" t="s">
        <v>164</v>
      </c>
      <c r="BM185" s="199" t="s">
        <v>1342</v>
      </c>
    </row>
    <row r="186" s="2" customFormat="1">
      <c r="A186" s="41"/>
      <c r="B186" s="42"/>
      <c r="C186" s="43"/>
      <c r="D186" s="249" t="s">
        <v>254</v>
      </c>
      <c r="E186" s="43"/>
      <c r="F186" s="250" t="s">
        <v>953</v>
      </c>
      <c r="G186" s="43"/>
      <c r="H186" s="43"/>
      <c r="I186" s="203"/>
      <c r="J186" s="43"/>
      <c r="K186" s="43"/>
      <c r="L186" s="47"/>
      <c r="M186" s="204"/>
      <c r="N186" s="20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254</v>
      </c>
      <c r="AU186" s="19" t="s">
        <v>90</v>
      </c>
    </row>
    <row r="187" s="13" customFormat="1">
      <c r="A187" s="13"/>
      <c r="B187" s="238"/>
      <c r="C187" s="239"/>
      <c r="D187" s="201" t="s">
        <v>248</v>
      </c>
      <c r="E187" s="240" t="s">
        <v>35</v>
      </c>
      <c r="F187" s="241" t="s">
        <v>1343</v>
      </c>
      <c r="G187" s="239"/>
      <c r="H187" s="242">
        <v>41.579999999999998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248</v>
      </c>
      <c r="AU187" s="248" t="s">
        <v>90</v>
      </c>
      <c r="AV187" s="13" t="s">
        <v>90</v>
      </c>
      <c r="AW187" s="13" t="s">
        <v>40</v>
      </c>
      <c r="AX187" s="13" t="s">
        <v>80</v>
      </c>
      <c r="AY187" s="248" t="s">
        <v>155</v>
      </c>
    </row>
    <row r="188" s="13" customFormat="1">
      <c r="A188" s="13"/>
      <c r="B188" s="238"/>
      <c r="C188" s="239"/>
      <c r="D188" s="201" t="s">
        <v>248</v>
      </c>
      <c r="E188" s="240" t="s">
        <v>35</v>
      </c>
      <c r="F188" s="241" t="s">
        <v>1344</v>
      </c>
      <c r="G188" s="239"/>
      <c r="H188" s="242">
        <v>17.600000000000001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248</v>
      </c>
      <c r="AU188" s="248" t="s">
        <v>90</v>
      </c>
      <c r="AV188" s="13" t="s">
        <v>90</v>
      </c>
      <c r="AW188" s="13" t="s">
        <v>40</v>
      </c>
      <c r="AX188" s="13" t="s">
        <v>80</v>
      </c>
      <c r="AY188" s="248" t="s">
        <v>155</v>
      </c>
    </row>
    <row r="189" s="13" customFormat="1">
      <c r="A189" s="13"/>
      <c r="B189" s="238"/>
      <c r="C189" s="239"/>
      <c r="D189" s="201" t="s">
        <v>248</v>
      </c>
      <c r="E189" s="240" t="s">
        <v>35</v>
      </c>
      <c r="F189" s="241" t="s">
        <v>1345</v>
      </c>
      <c r="G189" s="239"/>
      <c r="H189" s="242">
        <v>-13.515000000000001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248</v>
      </c>
      <c r="AU189" s="248" t="s">
        <v>90</v>
      </c>
      <c r="AV189" s="13" t="s">
        <v>90</v>
      </c>
      <c r="AW189" s="13" t="s">
        <v>40</v>
      </c>
      <c r="AX189" s="13" t="s">
        <v>80</v>
      </c>
      <c r="AY189" s="248" t="s">
        <v>155</v>
      </c>
    </row>
    <row r="190" s="14" customFormat="1">
      <c r="A190" s="14"/>
      <c r="B190" s="251"/>
      <c r="C190" s="252"/>
      <c r="D190" s="201" t="s">
        <v>248</v>
      </c>
      <c r="E190" s="253" t="s">
        <v>35</v>
      </c>
      <c r="F190" s="254" t="s">
        <v>268</v>
      </c>
      <c r="G190" s="252"/>
      <c r="H190" s="255">
        <v>45.664999999999999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248</v>
      </c>
      <c r="AU190" s="261" t="s">
        <v>90</v>
      </c>
      <c r="AV190" s="14" t="s">
        <v>164</v>
      </c>
      <c r="AW190" s="14" t="s">
        <v>40</v>
      </c>
      <c r="AX190" s="14" t="s">
        <v>88</v>
      </c>
      <c r="AY190" s="261" t="s">
        <v>155</v>
      </c>
    </row>
    <row r="191" s="2" customFormat="1" ht="16.5" customHeight="1">
      <c r="A191" s="41"/>
      <c r="B191" s="42"/>
      <c r="C191" s="262" t="s">
        <v>350</v>
      </c>
      <c r="D191" s="262" t="s">
        <v>464</v>
      </c>
      <c r="E191" s="263" t="s">
        <v>963</v>
      </c>
      <c r="F191" s="264" t="s">
        <v>964</v>
      </c>
      <c r="G191" s="265" t="s">
        <v>563</v>
      </c>
      <c r="H191" s="266">
        <v>93.613</v>
      </c>
      <c r="I191" s="267"/>
      <c r="J191" s="268">
        <f>ROUND(I191*H191,2)</f>
        <v>0</v>
      </c>
      <c r="K191" s="264" t="s">
        <v>252</v>
      </c>
      <c r="L191" s="269"/>
      <c r="M191" s="270" t="s">
        <v>35</v>
      </c>
      <c r="N191" s="271" t="s">
        <v>51</v>
      </c>
      <c r="O191" s="8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199" t="s">
        <v>180</v>
      </c>
      <c r="AT191" s="199" t="s">
        <v>464</v>
      </c>
      <c r="AU191" s="199" t="s">
        <v>90</v>
      </c>
      <c r="AY191" s="19" t="s">
        <v>155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88</v>
      </c>
      <c r="BK191" s="200">
        <f>ROUND(I191*H191,2)</f>
        <v>0</v>
      </c>
      <c r="BL191" s="19" t="s">
        <v>164</v>
      </c>
      <c r="BM191" s="199" t="s">
        <v>1346</v>
      </c>
    </row>
    <row r="192" s="13" customFormat="1">
      <c r="A192" s="13"/>
      <c r="B192" s="238"/>
      <c r="C192" s="239"/>
      <c r="D192" s="201" t="s">
        <v>248</v>
      </c>
      <c r="E192" s="240" t="s">
        <v>35</v>
      </c>
      <c r="F192" s="241" t="s">
        <v>1347</v>
      </c>
      <c r="G192" s="239"/>
      <c r="H192" s="242">
        <v>45.664999999999999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248</v>
      </c>
      <c r="AU192" s="248" t="s">
        <v>90</v>
      </c>
      <c r="AV192" s="13" t="s">
        <v>90</v>
      </c>
      <c r="AW192" s="13" t="s">
        <v>40</v>
      </c>
      <c r="AX192" s="13" t="s">
        <v>80</v>
      </c>
      <c r="AY192" s="248" t="s">
        <v>155</v>
      </c>
    </row>
    <row r="193" s="15" customFormat="1">
      <c r="A193" s="15"/>
      <c r="B193" s="272"/>
      <c r="C193" s="273"/>
      <c r="D193" s="201" t="s">
        <v>248</v>
      </c>
      <c r="E193" s="274" t="s">
        <v>35</v>
      </c>
      <c r="F193" s="275" t="s">
        <v>483</v>
      </c>
      <c r="G193" s="273"/>
      <c r="H193" s="276">
        <v>45.664999999999999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248</v>
      </c>
      <c r="AU193" s="282" t="s">
        <v>90</v>
      </c>
      <c r="AV193" s="15" t="s">
        <v>160</v>
      </c>
      <c r="AW193" s="15" t="s">
        <v>40</v>
      </c>
      <c r="AX193" s="15" t="s">
        <v>80</v>
      </c>
      <c r="AY193" s="282" t="s">
        <v>155</v>
      </c>
    </row>
    <row r="194" s="13" customFormat="1">
      <c r="A194" s="13"/>
      <c r="B194" s="238"/>
      <c r="C194" s="239"/>
      <c r="D194" s="201" t="s">
        <v>248</v>
      </c>
      <c r="E194" s="240" t="s">
        <v>35</v>
      </c>
      <c r="F194" s="241" t="s">
        <v>1348</v>
      </c>
      <c r="G194" s="239"/>
      <c r="H194" s="242">
        <v>93.613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248</v>
      </c>
      <c r="AU194" s="248" t="s">
        <v>90</v>
      </c>
      <c r="AV194" s="13" t="s">
        <v>90</v>
      </c>
      <c r="AW194" s="13" t="s">
        <v>40</v>
      </c>
      <c r="AX194" s="13" t="s">
        <v>88</v>
      </c>
      <c r="AY194" s="248" t="s">
        <v>155</v>
      </c>
    </row>
    <row r="195" s="2" customFormat="1" ht="37.8" customHeight="1">
      <c r="A195" s="41"/>
      <c r="B195" s="42"/>
      <c r="C195" s="188" t="s">
        <v>7</v>
      </c>
      <c r="D195" s="188" t="s">
        <v>150</v>
      </c>
      <c r="E195" s="189" t="s">
        <v>968</v>
      </c>
      <c r="F195" s="190" t="s">
        <v>969</v>
      </c>
      <c r="G195" s="191" t="s">
        <v>275</v>
      </c>
      <c r="H195" s="192">
        <v>26.899999999999999</v>
      </c>
      <c r="I195" s="193"/>
      <c r="J195" s="194">
        <f>ROUND(I195*H195,2)</f>
        <v>0</v>
      </c>
      <c r="K195" s="190" t="s">
        <v>252</v>
      </c>
      <c r="L195" s="47"/>
      <c r="M195" s="195" t="s">
        <v>35</v>
      </c>
      <c r="N195" s="196" t="s">
        <v>51</v>
      </c>
      <c r="O195" s="8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99" t="s">
        <v>164</v>
      </c>
      <c r="AT195" s="199" t="s">
        <v>150</v>
      </c>
      <c r="AU195" s="199" t="s">
        <v>90</v>
      </c>
      <c r="AY195" s="19" t="s">
        <v>155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88</v>
      </c>
      <c r="BK195" s="200">
        <f>ROUND(I195*H195,2)</f>
        <v>0</v>
      </c>
      <c r="BL195" s="19" t="s">
        <v>164</v>
      </c>
      <c r="BM195" s="199" t="s">
        <v>1349</v>
      </c>
    </row>
    <row r="196" s="2" customFormat="1">
      <c r="A196" s="41"/>
      <c r="B196" s="42"/>
      <c r="C196" s="43"/>
      <c r="D196" s="249" t="s">
        <v>254</v>
      </c>
      <c r="E196" s="43"/>
      <c r="F196" s="250" t="s">
        <v>971</v>
      </c>
      <c r="G196" s="43"/>
      <c r="H196" s="43"/>
      <c r="I196" s="203"/>
      <c r="J196" s="43"/>
      <c r="K196" s="43"/>
      <c r="L196" s="47"/>
      <c r="M196" s="204"/>
      <c r="N196" s="20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254</v>
      </c>
      <c r="AU196" s="19" t="s">
        <v>90</v>
      </c>
    </row>
    <row r="197" s="13" customFormat="1">
      <c r="A197" s="13"/>
      <c r="B197" s="238"/>
      <c r="C197" s="239"/>
      <c r="D197" s="201" t="s">
        <v>248</v>
      </c>
      <c r="E197" s="240" t="s">
        <v>35</v>
      </c>
      <c r="F197" s="241" t="s">
        <v>1350</v>
      </c>
      <c r="G197" s="239"/>
      <c r="H197" s="242">
        <v>18.899999999999999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248</v>
      </c>
      <c r="AU197" s="248" t="s">
        <v>90</v>
      </c>
      <c r="AV197" s="13" t="s">
        <v>90</v>
      </c>
      <c r="AW197" s="13" t="s">
        <v>40</v>
      </c>
      <c r="AX197" s="13" t="s">
        <v>80</v>
      </c>
      <c r="AY197" s="248" t="s">
        <v>155</v>
      </c>
    </row>
    <row r="198" s="13" customFormat="1">
      <c r="A198" s="13"/>
      <c r="B198" s="238"/>
      <c r="C198" s="239"/>
      <c r="D198" s="201" t="s">
        <v>248</v>
      </c>
      <c r="E198" s="240" t="s">
        <v>35</v>
      </c>
      <c r="F198" s="241" t="s">
        <v>1351</v>
      </c>
      <c r="G198" s="239"/>
      <c r="H198" s="242">
        <v>8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248</v>
      </c>
      <c r="AU198" s="248" t="s">
        <v>90</v>
      </c>
      <c r="AV198" s="13" t="s">
        <v>90</v>
      </c>
      <c r="AW198" s="13" t="s">
        <v>40</v>
      </c>
      <c r="AX198" s="13" t="s">
        <v>80</v>
      </c>
      <c r="AY198" s="248" t="s">
        <v>155</v>
      </c>
    </row>
    <row r="199" s="15" customFormat="1">
      <c r="A199" s="15"/>
      <c r="B199" s="272"/>
      <c r="C199" s="273"/>
      <c r="D199" s="201" t="s">
        <v>248</v>
      </c>
      <c r="E199" s="274" t="s">
        <v>35</v>
      </c>
      <c r="F199" s="275" t="s">
        <v>483</v>
      </c>
      <c r="G199" s="273"/>
      <c r="H199" s="276">
        <v>26.899999999999999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248</v>
      </c>
      <c r="AU199" s="282" t="s">
        <v>90</v>
      </c>
      <c r="AV199" s="15" t="s">
        <v>160</v>
      </c>
      <c r="AW199" s="15" t="s">
        <v>40</v>
      </c>
      <c r="AX199" s="15" t="s">
        <v>88</v>
      </c>
      <c r="AY199" s="282" t="s">
        <v>155</v>
      </c>
    </row>
    <row r="200" s="2" customFormat="1" ht="21.75" customHeight="1">
      <c r="A200" s="41"/>
      <c r="B200" s="42"/>
      <c r="C200" s="188" t="s">
        <v>358</v>
      </c>
      <c r="D200" s="188" t="s">
        <v>150</v>
      </c>
      <c r="E200" s="189" t="s">
        <v>990</v>
      </c>
      <c r="F200" s="190" t="s">
        <v>991</v>
      </c>
      <c r="G200" s="191" t="s">
        <v>663</v>
      </c>
      <c r="H200" s="192">
        <v>8.0700000000000003</v>
      </c>
      <c r="I200" s="193"/>
      <c r="J200" s="194">
        <f>ROUND(I200*H200,2)</f>
        <v>0</v>
      </c>
      <c r="K200" s="190" t="s">
        <v>252</v>
      </c>
      <c r="L200" s="47"/>
      <c r="M200" s="195" t="s">
        <v>35</v>
      </c>
      <c r="N200" s="196" t="s">
        <v>51</v>
      </c>
      <c r="O200" s="87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99" t="s">
        <v>164</v>
      </c>
      <c r="AT200" s="199" t="s">
        <v>150</v>
      </c>
      <c r="AU200" s="199" t="s">
        <v>90</v>
      </c>
      <c r="AY200" s="19" t="s">
        <v>155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88</v>
      </c>
      <c r="BK200" s="200">
        <f>ROUND(I200*H200,2)</f>
        <v>0</v>
      </c>
      <c r="BL200" s="19" t="s">
        <v>164</v>
      </c>
      <c r="BM200" s="199" t="s">
        <v>1352</v>
      </c>
    </row>
    <row r="201" s="2" customFormat="1">
      <c r="A201" s="41"/>
      <c r="B201" s="42"/>
      <c r="C201" s="43"/>
      <c r="D201" s="249" t="s">
        <v>254</v>
      </c>
      <c r="E201" s="43"/>
      <c r="F201" s="250" t="s">
        <v>993</v>
      </c>
      <c r="G201" s="43"/>
      <c r="H201" s="43"/>
      <c r="I201" s="203"/>
      <c r="J201" s="43"/>
      <c r="K201" s="43"/>
      <c r="L201" s="47"/>
      <c r="M201" s="204"/>
      <c r="N201" s="20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254</v>
      </c>
      <c r="AU201" s="19" t="s">
        <v>90</v>
      </c>
    </row>
    <row r="202" s="13" customFormat="1">
      <c r="A202" s="13"/>
      <c r="B202" s="238"/>
      <c r="C202" s="239"/>
      <c r="D202" s="201" t="s">
        <v>248</v>
      </c>
      <c r="E202" s="240" t="s">
        <v>35</v>
      </c>
      <c r="F202" s="241" t="s">
        <v>1353</v>
      </c>
      <c r="G202" s="239"/>
      <c r="H202" s="242">
        <v>5.6699999999999999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248</v>
      </c>
      <c r="AU202" s="248" t="s">
        <v>90</v>
      </c>
      <c r="AV202" s="13" t="s">
        <v>90</v>
      </c>
      <c r="AW202" s="13" t="s">
        <v>40</v>
      </c>
      <c r="AX202" s="13" t="s">
        <v>80</v>
      </c>
      <c r="AY202" s="248" t="s">
        <v>155</v>
      </c>
    </row>
    <row r="203" s="13" customFormat="1">
      <c r="A203" s="13"/>
      <c r="B203" s="238"/>
      <c r="C203" s="239"/>
      <c r="D203" s="201" t="s">
        <v>248</v>
      </c>
      <c r="E203" s="240" t="s">
        <v>35</v>
      </c>
      <c r="F203" s="241" t="s">
        <v>1354</v>
      </c>
      <c r="G203" s="239"/>
      <c r="H203" s="242">
        <v>2.3999999999999999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248</v>
      </c>
      <c r="AU203" s="248" t="s">
        <v>90</v>
      </c>
      <c r="AV203" s="13" t="s">
        <v>90</v>
      </c>
      <c r="AW203" s="13" t="s">
        <v>40</v>
      </c>
      <c r="AX203" s="13" t="s">
        <v>80</v>
      </c>
      <c r="AY203" s="248" t="s">
        <v>155</v>
      </c>
    </row>
    <row r="204" s="14" customFormat="1">
      <c r="A204" s="14"/>
      <c r="B204" s="251"/>
      <c r="C204" s="252"/>
      <c r="D204" s="201" t="s">
        <v>248</v>
      </c>
      <c r="E204" s="253" t="s">
        <v>35</v>
      </c>
      <c r="F204" s="254" t="s">
        <v>268</v>
      </c>
      <c r="G204" s="252"/>
      <c r="H204" s="255">
        <v>8.0700000000000003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248</v>
      </c>
      <c r="AU204" s="261" t="s">
        <v>90</v>
      </c>
      <c r="AV204" s="14" t="s">
        <v>164</v>
      </c>
      <c r="AW204" s="14" t="s">
        <v>40</v>
      </c>
      <c r="AX204" s="14" t="s">
        <v>88</v>
      </c>
      <c r="AY204" s="261" t="s">
        <v>155</v>
      </c>
    </row>
    <row r="205" s="2" customFormat="1" ht="24.15" customHeight="1">
      <c r="A205" s="41"/>
      <c r="B205" s="42"/>
      <c r="C205" s="188" t="s">
        <v>366</v>
      </c>
      <c r="D205" s="188" t="s">
        <v>150</v>
      </c>
      <c r="E205" s="189" t="s">
        <v>983</v>
      </c>
      <c r="F205" s="190" t="s">
        <v>984</v>
      </c>
      <c r="G205" s="191" t="s">
        <v>663</v>
      </c>
      <c r="H205" s="192">
        <v>4.0499999999999998</v>
      </c>
      <c r="I205" s="193"/>
      <c r="J205" s="194">
        <f>ROUND(I205*H205,2)</f>
        <v>0</v>
      </c>
      <c r="K205" s="190" t="s">
        <v>252</v>
      </c>
      <c r="L205" s="47"/>
      <c r="M205" s="195" t="s">
        <v>35</v>
      </c>
      <c r="N205" s="196" t="s">
        <v>51</v>
      </c>
      <c r="O205" s="87"/>
      <c r="P205" s="197">
        <f>O205*H205</f>
        <v>0</v>
      </c>
      <c r="Q205" s="197">
        <v>2.3010199999999998</v>
      </c>
      <c r="R205" s="197">
        <f>Q205*H205</f>
        <v>9.3191309999999987</v>
      </c>
      <c r="S205" s="197">
        <v>0</v>
      </c>
      <c r="T205" s="19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99" t="s">
        <v>164</v>
      </c>
      <c r="AT205" s="199" t="s">
        <v>150</v>
      </c>
      <c r="AU205" s="199" t="s">
        <v>90</v>
      </c>
      <c r="AY205" s="19" t="s">
        <v>155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88</v>
      </c>
      <c r="BK205" s="200">
        <f>ROUND(I205*H205,2)</f>
        <v>0</v>
      </c>
      <c r="BL205" s="19" t="s">
        <v>164</v>
      </c>
      <c r="BM205" s="199" t="s">
        <v>1355</v>
      </c>
    </row>
    <row r="206" s="2" customFormat="1">
      <c r="A206" s="41"/>
      <c r="B206" s="42"/>
      <c r="C206" s="43"/>
      <c r="D206" s="249" t="s">
        <v>254</v>
      </c>
      <c r="E206" s="43"/>
      <c r="F206" s="250" t="s">
        <v>986</v>
      </c>
      <c r="G206" s="43"/>
      <c r="H206" s="43"/>
      <c r="I206" s="203"/>
      <c r="J206" s="43"/>
      <c r="K206" s="43"/>
      <c r="L206" s="47"/>
      <c r="M206" s="204"/>
      <c r="N206" s="20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254</v>
      </c>
      <c r="AU206" s="19" t="s">
        <v>90</v>
      </c>
    </row>
    <row r="207" s="13" customFormat="1">
      <c r="A207" s="13"/>
      <c r="B207" s="238"/>
      <c r="C207" s="239"/>
      <c r="D207" s="201" t="s">
        <v>248</v>
      </c>
      <c r="E207" s="240" t="s">
        <v>35</v>
      </c>
      <c r="F207" s="241" t="s">
        <v>1356</v>
      </c>
      <c r="G207" s="239"/>
      <c r="H207" s="242">
        <v>4.0499999999999998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248</v>
      </c>
      <c r="AU207" s="248" t="s">
        <v>90</v>
      </c>
      <c r="AV207" s="13" t="s">
        <v>90</v>
      </c>
      <c r="AW207" s="13" t="s">
        <v>40</v>
      </c>
      <c r="AX207" s="13" t="s">
        <v>88</v>
      </c>
      <c r="AY207" s="248" t="s">
        <v>155</v>
      </c>
    </row>
    <row r="208" s="12" customFormat="1" ht="22.8" customHeight="1">
      <c r="A208" s="12"/>
      <c r="B208" s="222"/>
      <c r="C208" s="223"/>
      <c r="D208" s="224" t="s">
        <v>79</v>
      </c>
      <c r="E208" s="236" t="s">
        <v>997</v>
      </c>
      <c r="F208" s="236" t="s">
        <v>998</v>
      </c>
      <c r="G208" s="223"/>
      <c r="H208" s="223"/>
      <c r="I208" s="226"/>
      <c r="J208" s="237">
        <f>BK208</f>
        <v>0</v>
      </c>
      <c r="K208" s="223"/>
      <c r="L208" s="228"/>
      <c r="M208" s="229"/>
      <c r="N208" s="230"/>
      <c r="O208" s="230"/>
      <c r="P208" s="231">
        <f>SUM(P209:P214)</f>
        <v>0</v>
      </c>
      <c r="Q208" s="230"/>
      <c r="R208" s="231">
        <f>SUM(R209:R214)</f>
        <v>3.0475009999999996</v>
      </c>
      <c r="S208" s="230"/>
      <c r="T208" s="232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3" t="s">
        <v>88</v>
      </c>
      <c r="AT208" s="234" t="s">
        <v>79</v>
      </c>
      <c r="AU208" s="234" t="s">
        <v>88</v>
      </c>
      <c r="AY208" s="233" t="s">
        <v>155</v>
      </c>
      <c r="BK208" s="235">
        <f>SUM(BK209:BK214)</f>
        <v>0</v>
      </c>
    </row>
    <row r="209" s="2" customFormat="1" ht="16.5" customHeight="1">
      <c r="A209" s="41"/>
      <c r="B209" s="42"/>
      <c r="C209" s="188" t="s">
        <v>371</v>
      </c>
      <c r="D209" s="188" t="s">
        <v>150</v>
      </c>
      <c r="E209" s="189" t="s">
        <v>1016</v>
      </c>
      <c r="F209" s="190" t="s">
        <v>1017</v>
      </c>
      <c r="G209" s="191" t="s">
        <v>275</v>
      </c>
      <c r="H209" s="192">
        <v>26.899999999999999</v>
      </c>
      <c r="I209" s="193"/>
      <c r="J209" s="194">
        <f>ROUND(I209*H209,2)</f>
        <v>0</v>
      </c>
      <c r="K209" s="190" t="s">
        <v>252</v>
      </c>
      <c r="L209" s="47"/>
      <c r="M209" s="195" t="s">
        <v>35</v>
      </c>
      <c r="N209" s="196" t="s">
        <v>51</v>
      </c>
      <c r="O209" s="87"/>
      <c r="P209" s="197">
        <f>O209*H209</f>
        <v>0</v>
      </c>
      <c r="Q209" s="197">
        <v>6.0000000000000002E-05</v>
      </c>
      <c r="R209" s="197">
        <f>Q209*H209</f>
        <v>0.001614</v>
      </c>
      <c r="S209" s="197">
        <v>0</v>
      </c>
      <c r="T209" s="19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99" t="s">
        <v>164</v>
      </c>
      <c r="AT209" s="199" t="s">
        <v>150</v>
      </c>
      <c r="AU209" s="199" t="s">
        <v>90</v>
      </c>
      <c r="AY209" s="19" t="s">
        <v>155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88</v>
      </c>
      <c r="BK209" s="200">
        <f>ROUND(I209*H209,2)</f>
        <v>0</v>
      </c>
      <c r="BL209" s="19" t="s">
        <v>164</v>
      </c>
      <c r="BM209" s="199" t="s">
        <v>1357</v>
      </c>
    </row>
    <row r="210" s="2" customFormat="1">
      <c r="A210" s="41"/>
      <c r="B210" s="42"/>
      <c r="C210" s="43"/>
      <c r="D210" s="249" t="s">
        <v>254</v>
      </c>
      <c r="E210" s="43"/>
      <c r="F210" s="250" t="s">
        <v>1019</v>
      </c>
      <c r="G210" s="43"/>
      <c r="H210" s="43"/>
      <c r="I210" s="203"/>
      <c r="J210" s="43"/>
      <c r="K210" s="43"/>
      <c r="L210" s="47"/>
      <c r="M210" s="204"/>
      <c r="N210" s="20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254</v>
      </c>
      <c r="AU210" s="19" t="s">
        <v>90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1358</v>
      </c>
      <c r="G211" s="239"/>
      <c r="H211" s="242">
        <v>20.899999999999999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80</v>
      </c>
      <c r="AY211" s="248" t="s">
        <v>155</v>
      </c>
    </row>
    <row r="212" s="13" customFormat="1">
      <c r="A212" s="13"/>
      <c r="B212" s="238"/>
      <c r="C212" s="239"/>
      <c r="D212" s="201" t="s">
        <v>248</v>
      </c>
      <c r="E212" s="240" t="s">
        <v>35</v>
      </c>
      <c r="F212" s="241" t="s">
        <v>1359</v>
      </c>
      <c r="G212" s="239"/>
      <c r="H212" s="242">
        <v>6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248</v>
      </c>
      <c r="AU212" s="248" t="s">
        <v>90</v>
      </c>
      <c r="AV212" s="13" t="s">
        <v>90</v>
      </c>
      <c r="AW212" s="13" t="s">
        <v>40</v>
      </c>
      <c r="AX212" s="13" t="s">
        <v>80</v>
      </c>
      <c r="AY212" s="248" t="s">
        <v>155</v>
      </c>
    </row>
    <row r="213" s="14" customFormat="1">
      <c r="A213" s="14"/>
      <c r="B213" s="251"/>
      <c r="C213" s="252"/>
      <c r="D213" s="201" t="s">
        <v>248</v>
      </c>
      <c r="E213" s="253" t="s">
        <v>35</v>
      </c>
      <c r="F213" s="254" t="s">
        <v>268</v>
      </c>
      <c r="G213" s="252"/>
      <c r="H213" s="255">
        <v>26.899999999999999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248</v>
      </c>
      <c r="AU213" s="261" t="s">
        <v>90</v>
      </c>
      <c r="AV213" s="14" t="s">
        <v>164</v>
      </c>
      <c r="AW213" s="14" t="s">
        <v>40</v>
      </c>
      <c r="AX213" s="14" t="s">
        <v>88</v>
      </c>
      <c r="AY213" s="261" t="s">
        <v>155</v>
      </c>
    </row>
    <row r="214" s="2" customFormat="1" ht="16.5" customHeight="1">
      <c r="A214" s="41"/>
      <c r="B214" s="42"/>
      <c r="C214" s="262" t="s">
        <v>377</v>
      </c>
      <c r="D214" s="262" t="s">
        <v>464</v>
      </c>
      <c r="E214" s="263" t="s">
        <v>1020</v>
      </c>
      <c r="F214" s="264" t="s">
        <v>1021</v>
      </c>
      <c r="G214" s="265" t="s">
        <v>275</v>
      </c>
      <c r="H214" s="266">
        <v>26.899999999999999</v>
      </c>
      <c r="I214" s="267"/>
      <c r="J214" s="268">
        <f>ROUND(I214*H214,2)</f>
        <v>0</v>
      </c>
      <c r="K214" s="264" t="s">
        <v>252</v>
      </c>
      <c r="L214" s="269"/>
      <c r="M214" s="270" t="s">
        <v>35</v>
      </c>
      <c r="N214" s="271" t="s">
        <v>51</v>
      </c>
      <c r="O214" s="87"/>
      <c r="P214" s="197">
        <f>O214*H214</f>
        <v>0</v>
      </c>
      <c r="Q214" s="197">
        <v>0.11323</v>
      </c>
      <c r="R214" s="197">
        <f>Q214*H214</f>
        <v>3.0458869999999996</v>
      </c>
      <c r="S214" s="197">
        <v>0</v>
      </c>
      <c r="T214" s="19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199" t="s">
        <v>180</v>
      </c>
      <c r="AT214" s="199" t="s">
        <v>464</v>
      </c>
      <c r="AU214" s="199" t="s">
        <v>90</v>
      </c>
      <c r="AY214" s="19" t="s">
        <v>155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88</v>
      </c>
      <c r="BK214" s="200">
        <f>ROUND(I214*H214,2)</f>
        <v>0</v>
      </c>
      <c r="BL214" s="19" t="s">
        <v>164</v>
      </c>
      <c r="BM214" s="199" t="s">
        <v>1360</v>
      </c>
    </row>
    <row r="215" s="12" customFormat="1" ht="22.8" customHeight="1">
      <c r="A215" s="12"/>
      <c r="B215" s="222"/>
      <c r="C215" s="223"/>
      <c r="D215" s="224" t="s">
        <v>79</v>
      </c>
      <c r="E215" s="236" t="s">
        <v>1043</v>
      </c>
      <c r="F215" s="236" t="s">
        <v>1044</v>
      </c>
      <c r="G215" s="223"/>
      <c r="H215" s="223"/>
      <c r="I215" s="226"/>
      <c r="J215" s="237">
        <f>BK215</f>
        <v>0</v>
      </c>
      <c r="K215" s="223"/>
      <c r="L215" s="228"/>
      <c r="M215" s="229"/>
      <c r="N215" s="230"/>
      <c r="O215" s="230"/>
      <c r="P215" s="231">
        <f>SUM(P216:P249)</f>
        <v>0</v>
      </c>
      <c r="Q215" s="230"/>
      <c r="R215" s="231">
        <f>SUM(R216:R249)</f>
        <v>19.462720000000001</v>
      </c>
      <c r="S215" s="230"/>
      <c r="T215" s="232">
        <f>SUM(T216:T249)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3" t="s">
        <v>88</v>
      </c>
      <c r="AT215" s="234" t="s">
        <v>79</v>
      </c>
      <c r="AU215" s="234" t="s">
        <v>88</v>
      </c>
      <c r="AY215" s="233" t="s">
        <v>155</v>
      </c>
      <c r="BK215" s="235">
        <f>SUM(BK216:BK249)</f>
        <v>0</v>
      </c>
    </row>
    <row r="216" s="2" customFormat="1" ht="21.75" customHeight="1">
      <c r="A216" s="41"/>
      <c r="B216" s="42"/>
      <c r="C216" s="188" t="s">
        <v>380</v>
      </c>
      <c r="D216" s="188" t="s">
        <v>150</v>
      </c>
      <c r="E216" s="189" t="s">
        <v>1045</v>
      </c>
      <c r="F216" s="190" t="s">
        <v>1046</v>
      </c>
      <c r="G216" s="191" t="s">
        <v>246</v>
      </c>
      <c r="H216" s="192">
        <v>3</v>
      </c>
      <c r="I216" s="193"/>
      <c r="J216" s="194">
        <f>ROUND(I216*H216,2)</f>
        <v>0</v>
      </c>
      <c r="K216" s="190" t="s">
        <v>252</v>
      </c>
      <c r="L216" s="47"/>
      <c r="M216" s="195" t="s">
        <v>35</v>
      </c>
      <c r="N216" s="196" t="s">
        <v>51</v>
      </c>
      <c r="O216" s="87"/>
      <c r="P216" s="197">
        <f>O216*H216</f>
        <v>0</v>
      </c>
      <c r="Q216" s="197">
        <v>0.089999999999999997</v>
      </c>
      <c r="R216" s="197">
        <f>Q216*H216</f>
        <v>0.27000000000000002</v>
      </c>
      <c r="S216" s="197">
        <v>0</v>
      </c>
      <c r="T216" s="19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99" t="s">
        <v>164</v>
      </c>
      <c r="AT216" s="199" t="s">
        <v>150</v>
      </c>
      <c r="AU216" s="199" t="s">
        <v>90</v>
      </c>
      <c r="AY216" s="19" t="s">
        <v>155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88</v>
      </c>
      <c r="BK216" s="200">
        <f>ROUND(I216*H216,2)</f>
        <v>0</v>
      </c>
      <c r="BL216" s="19" t="s">
        <v>164</v>
      </c>
      <c r="BM216" s="199" t="s">
        <v>1361</v>
      </c>
    </row>
    <row r="217" s="2" customFormat="1">
      <c r="A217" s="41"/>
      <c r="B217" s="42"/>
      <c r="C217" s="43"/>
      <c r="D217" s="249" t="s">
        <v>254</v>
      </c>
      <c r="E217" s="43"/>
      <c r="F217" s="250" t="s">
        <v>1048</v>
      </c>
      <c r="G217" s="43"/>
      <c r="H217" s="43"/>
      <c r="I217" s="203"/>
      <c r="J217" s="43"/>
      <c r="K217" s="43"/>
      <c r="L217" s="47"/>
      <c r="M217" s="204"/>
      <c r="N217" s="20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254</v>
      </c>
      <c r="AU217" s="19" t="s">
        <v>90</v>
      </c>
    </row>
    <row r="218" s="2" customFormat="1" ht="16.5" customHeight="1">
      <c r="A218" s="41"/>
      <c r="B218" s="42"/>
      <c r="C218" s="262" t="s">
        <v>385</v>
      </c>
      <c r="D218" s="262" t="s">
        <v>464</v>
      </c>
      <c r="E218" s="263" t="s">
        <v>1049</v>
      </c>
      <c r="F218" s="264" t="s">
        <v>1050</v>
      </c>
      <c r="G218" s="265" t="s">
        <v>246</v>
      </c>
      <c r="H218" s="266">
        <v>3</v>
      </c>
      <c r="I218" s="267"/>
      <c r="J218" s="268">
        <f>ROUND(I218*H218,2)</f>
        <v>0</v>
      </c>
      <c r="K218" s="264" t="s">
        <v>252</v>
      </c>
      <c r="L218" s="269"/>
      <c r="M218" s="270" t="s">
        <v>35</v>
      </c>
      <c r="N218" s="271" t="s">
        <v>51</v>
      </c>
      <c r="O218" s="87"/>
      <c r="P218" s="197">
        <f>O218*H218</f>
        <v>0</v>
      </c>
      <c r="Q218" s="197">
        <v>0.10199999999999999</v>
      </c>
      <c r="R218" s="197">
        <f>Q218*H218</f>
        <v>0.30599999999999999</v>
      </c>
      <c r="S218" s="197">
        <v>0</v>
      </c>
      <c r="T218" s="19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99" t="s">
        <v>180</v>
      </c>
      <c r="AT218" s="199" t="s">
        <v>464</v>
      </c>
      <c r="AU218" s="199" t="s">
        <v>90</v>
      </c>
      <c r="AY218" s="19" t="s">
        <v>155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88</v>
      </c>
      <c r="BK218" s="200">
        <f>ROUND(I218*H218,2)</f>
        <v>0</v>
      </c>
      <c r="BL218" s="19" t="s">
        <v>164</v>
      </c>
      <c r="BM218" s="199" t="s">
        <v>1362</v>
      </c>
    </row>
    <row r="219" s="13" customFormat="1">
      <c r="A219" s="13"/>
      <c r="B219" s="238"/>
      <c r="C219" s="239"/>
      <c r="D219" s="201" t="s">
        <v>248</v>
      </c>
      <c r="E219" s="240" t="s">
        <v>35</v>
      </c>
      <c r="F219" s="241" t="s">
        <v>1076</v>
      </c>
      <c r="G219" s="239"/>
      <c r="H219" s="242">
        <v>3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248</v>
      </c>
      <c r="AU219" s="248" t="s">
        <v>90</v>
      </c>
      <c r="AV219" s="13" t="s">
        <v>90</v>
      </c>
      <c r="AW219" s="13" t="s">
        <v>40</v>
      </c>
      <c r="AX219" s="13" t="s">
        <v>88</v>
      </c>
      <c r="AY219" s="248" t="s">
        <v>155</v>
      </c>
    </row>
    <row r="220" s="2" customFormat="1" ht="21.75" customHeight="1">
      <c r="A220" s="41"/>
      <c r="B220" s="42"/>
      <c r="C220" s="188" t="s">
        <v>391</v>
      </c>
      <c r="D220" s="188" t="s">
        <v>150</v>
      </c>
      <c r="E220" s="189" t="s">
        <v>1053</v>
      </c>
      <c r="F220" s="190" t="s">
        <v>1054</v>
      </c>
      <c r="G220" s="191" t="s">
        <v>246</v>
      </c>
      <c r="H220" s="192">
        <v>3</v>
      </c>
      <c r="I220" s="193"/>
      <c r="J220" s="194">
        <f>ROUND(I220*H220,2)</f>
        <v>0</v>
      </c>
      <c r="K220" s="190" t="s">
        <v>252</v>
      </c>
      <c r="L220" s="47"/>
      <c r="M220" s="195" t="s">
        <v>35</v>
      </c>
      <c r="N220" s="196" t="s">
        <v>51</v>
      </c>
      <c r="O220" s="87"/>
      <c r="P220" s="197">
        <f>O220*H220</f>
        <v>0</v>
      </c>
      <c r="Q220" s="197">
        <v>0.087419999999999998</v>
      </c>
      <c r="R220" s="197">
        <f>Q220*H220</f>
        <v>0.26225999999999999</v>
      </c>
      <c r="S220" s="197">
        <v>0</v>
      </c>
      <c r="T220" s="19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99" t="s">
        <v>164</v>
      </c>
      <c r="AT220" s="199" t="s">
        <v>150</v>
      </c>
      <c r="AU220" s="199" t="s">
        <v>90</v>
      </c>
      <c r="AY220" s="19" t="s">
        <v>155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88</v>
      </c>
      <c r="BK220" s="200">
        <f>ROUND(I220*H220,2)</f>
        <v>0</v>
      </c>
      <c r="BL220" s="19" t="s">
        <v>164</v>
      </c>
      <c r="BM220" s="199" t="s">
        <v>1363</v>
      </c>
    </row>
    <row r="221" s="2" customFormat="1">
      <c r="A221" s="41"/>
      <c r="B221" s="42"/>
      <c r="C221" s="43"/>
      <c r="D221" s="249" t="s">
        <v>254</v>
      </c>
      <c r="E221" s="43"/>
      <c r="F221" s="250" t="s">
        <v>1056</v>
      </c>
      <c r="G221" s="43"/>
      <c r="H221" s="43"/>
      <c r="I221" s="203"/>
      <c r="J221" s="43"/>
      <c r="K221" s="43"/>
      <c r="L221" s="47"/>
      <c r="M221" s="204"/>
      <c r="N221" s="20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254</v>
      </c>
      <c r="AU221" s="19" t="s">
        <v>90</v>
      </c>
    </row>
    <row r="222" s="2" customFormat="1" ht="16.5" customHeight="1">
      <c r="A222" s="41"/>
      <c r="B222" s="42"/>
      <c r="C222" s="262" t="s">
        <v>397</v>
      </c>
      <c r="D222" s="262" t="s">
        <v>464</v>
      </c>
      <c r="E222" s="263" t="s">
        <v>1057</v>
      </c>
      <c r="F222" s="264" t="s">
        <v>1058</v>
      </c>
      <c r="G222" s="265" t="s">
        <v>246</v>
      </c>
      <c r="H222" s="266">
        <v>1</v>
      </c>
      <c r="I222" s="267"/>
      <c r="J222" s="268">
        <f>ROUND(I222*H222,2)</f>
        <v>0</v>
      </c>
      <c r="K222" s="264" t="s">
        <v>252</v>
      </c>
      <c r="L222" s="269"/>
      <c r="M222" s="270" t="s">
        <v>35</v>
      </c>
      <c r="N222" s="271" t="s">
        <v>51</v>
      </c>
      <c r="O222" s="87"/>
      <c r="P222" s="197">
        <f>O222*H222</f>
        <v>0</v>
      </c>
      <c r="Q222" s="197">
        <v>0.081000000000000003</v>
      </c>
      <c r="R222" s="197">
        <f>Q222*H222</f>
        <v>0.081000000000000003</v>
      </c>
      <c r="S222" s="197">
        <v>0</v>
      </c>
      <c r="T222" s="19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180</v>
      </c>
      <c r="AT222" s="199" t="s">
        <v>464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1364</v>
      </c>
    </row>
    <row r="223" s="13" customFormat="1">
      <c r="A223" s="13"/>
      <c r="B223" s="238"/>
      <c r="C223" s="239"/>
      <c r="D223" s="201" t="s">
        <v>248</v>
      </c>
      <c r="E223" s="240" t="s">
        <v>35</v>
      </c>
      <c r="F223" s="241" t="s">
        <v>1072</v>
      </c>
      <c r="G223" s="239"/>
      <c r="H223" s="242">
        <v>1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248</v>
      </c>
      <c r="AU223" s="248" t="s">
        <v>90</v>
      </c>
      <c r="AV223" s="13" t="s">
        <v>90</v>
      </c>
      <c r="AW223" s="13" t="s">
        <v>40</v>
      </c>
      <c r="AX223" s="13" t="s">
        <v>88</v>
      </c>
      <c r="AY223" s="248" t="s">
        <v>155</v>
      </c>
    </row>
    <row r="224" s="2" customFormat="1" ht="16.5" customHeight="1">
      <c r="A224" s="41"/>
      <c r="B224" s="42"/>
      <c r="C224" s="262" t="s">
        <v>402</v>
      </c>
      <c r="D224" s="262" t="s">
        <v>464</v>
      </c>
      <c r="E224" s="263" t="s">
        <v>1061</v>
      </c>
      <c r="F224" s="264" t="s">
        <v>1062</v>
      </c>
      <c r="G224" s="265" t="s">
        <v>246</v>
      </c>
      <c r="H224" s="266">
        <v>2</v>
      </c>
      <c r="I224" s="267"/>
      <c r="J224" s="268">
        <f>ROUND(I224*H224,2)</f>
        <v>0</v>
      </c>
      <c r="K224" s="264" t="s">
        <v>252</v>
      </c>
      <c r="L224" s="269"/>
      <c r="M224" s="270" t="s">
        <v>35</v>
      </c>
      <c r="N224" s="271" t="s">
        <v>51</v>
      </c>
      <c r="O224" s="87"/>
      <c r="P224" s="197">
        <f>O224*H224</f>
        <v>0</v>
      </c>
      <c r="Q224" s="197">
        <v>0.068000000000000005</v>
      </c>
      <c r="R224" s="197">
        <f>Q224*H224</f>
        <v>0.13600000000000001</v>
      </c>
      <c r="S224" s="197">
        <v>0</v>
      </c>
      <c r="T224" s="19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199" t="s">
        <v>180</v>
      </c>
      <c r="AT224" s="199" t="s">
        <v>464</v>
      </c>
      <c r="AU224" s="199" t="s">
        <v>90</v>
      </c>
      <c r="AY224" s="19" t="s">
        <v>155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88</v>
      </c>
      <c r="BK224" s="200">
        <f>ROUND(I224*H224,2)</f>
        <v>0</v>
      </c>
      <c r="BL224" s="19" t="s">
        <v>164</v>
      </c>
      <c r="BM224" s="199" t="s">
        <v>1365</v>
      </c>
    </row>
    <row r="225" s="13" customFormat="1">
      <c r="A225" s="13"/>
      <c r="B225" s="238"/>
      <c r="C225" s="239"/>
      <c r="D225" s="201" t="s">
        <v>248</v>
      </c>
      <c r="E225" s="240" t="s">
        <v>35</v>
      </c>
      <c r="F225" s="241" t="s">
        <v>1060</v>
      </c>
      <c r="G225" s="239"/>
      <c r="H225" s="242">
        <v>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248</v>
      </c>
      <c r="AU225" s="248" t="s">
        <v>90</v>
      </c>
      <c r="AV225" s="13" t="s">
        <v>90</v>
      </c>
      <c r="AW225" s="13" t="s">
        <v>40</v>
      </c>
      <c r="AX225" s="13" t="s">
        <v>88</v>
      </c>
      <c r="AY225" s="248" t="s">
        <v>155</v>
      </c>
    </row>
    <row r="226" s="2" customFormat="1" ht="16.5" customHeight="1">
      <c r="A226" s="41"/>
      <c r="B226" s="42"/>
      <c r="C226" s="188" t="s">
        <v>407</v>
      </c>
      <c r="D226" s="188" t="s">
        <v>150</v>
      </c>
      <c r="E226" s="189" t="s">
        <v>1065</v>
      </c>
      <c r="F226" s="190" t="s">
        <v>1066</v>
      </c>
      <c r="G226" s="191" t="s">
        <v>246</v>
      </c>
      <c r="H226" s="192">
        <v>2</v>
      </c>
      <c r="I226" s="193"/>
      <c r="J226" s="194">
        <f>ROUND(I226*H226,2)</f>
        <v>0</v>
      </c>
      <c r="K226" s="190" t="s">
        <v>252</v>
      </c>
      <c r="L226" s="47"/>
      <c r="M226" s="195" t="s">
        <v>35</v>
      </c>
      <c r="N226" s="196" t="s">
        <v>51</v>
      </c>
      <c r="O226" s="87"/>
      <c r="P226" s="197">
        <f>O226*H226</f>
        <v>0</v>
      </c>
      <c r="Q226" s="197">
        <v>0.087419999999999998</v>
      </c>
      <c r="R226" s="197">
        <f>Q226*H226</f>
        <v>0.17484</v>
      </c>
      <c r="S226" s="197">
        <v>0</v>
      </c>
      <c r="T226" s="19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199" t="s">
        <v>164</v>
      </c>
      <c r="AT226" s="199" t="s">
        <v>150</v>
      </c>
      <c r="AU226" s="199" t="s">
        <v>90</v>
      </c>
      <c r="AY226" s="19" t="s">
        <v>155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9" t="s">
        <v>88</v>
      </c>
      <c r="BK226" s="200">
        <f>ROUND(I226*H226,2)</f>
        <v>0</v>
      </c>
      <c r="BL226" s="19" t="s">
        <v>164</v>
      </c>
      <c r="BM226" s="199" t="s">
        <v>1366</v>
      </c>
    </row>
    <row r="227" s="2" customFormat="1">
      <c r="A227" s="41"/>
      <c r="B227" s="42"/>
      <c r="C227" s="43"/>
      <c r="D227" s="249" t="s">
        <v>254</v>
      </c>
      <c r="E227" s="43"/>
      <c r="F227" s="250" t="s">
        <v>1068</v>
      </c>
      <c r="G227" s="43"/>
      <c r="H227" s="43"/>
      <c r="I227" s="203"/>
      <c r="J227" s="43"/>
      <c r="K227" s="43"/>
      <c r="L227" s="47"/>
      <c r="M227" s="204"/>
      <c r="N227" s="20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254</v>
      </c>
      <c r="AU227" s="19" t="s">
        <v>90</v>
      </c>
    </row>
    <row r="228" s="2" customFormat="1" ht="16.5" customHeight="1">
      <c r="A228" s="41"/>
      <c r="B228" s="42"/>
      <c r="C228" s="262" t="s">
        <v>415</v>
      </c>
      <c r="D228" s="262" t="s">
        <v>464</v>
      </c>
      <c r="E228" s="263" t="s">
        <v>1069</v>
      </c>
      <c r="F228" s="264" t="s">
        <v>1070</v>
      </c>
      <c r="G228" s="265" t="s">
        <v>246</v>
      </c>
      <c r="H228" s="266">
        <v>1</v>
      </c>
      <c r="I228" s="267"/>
      <c r="J228" s="268">
        <f>ROUND(I228*H228,2)</f>
        <v>0</v>
      </c>
      <c r="K228" s="264" t="s">
        <v>252</v>
      </c>
      <c r="L228" s="269"/>
      <c r="M228" s="270" t="s">
        <v>35</v>
      </c>
      <c r="N228" s="271" t="s">
        <v>51</v>
      </c>
      <c r="O228" s="87"/>
      <c r="P228" s="197">
        <f>O228*H228</f>
        <v>0</v>
      </c>
      <c r="Q228" s="197">
        <v>0.040000000000000001</v>
      </c>
      <c r="R228" s="197">
        <f>Q228*H228</f>
        <v>0.040000000000000001</v>
      </c>
      <c r="S228" s="197">
        <v>0</v>
      </c>
      <c r="T228" s="19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199" t="s">
        <v>180</v>
      </c>
      <c r="AT228" s="199" t="s">
        <v>464</v>
      </c>
      <c r="AU228" s="199" t="s">
        <v>90</v>
      </c>
      <c r="AY228" s="19" t="s">
        <v>155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9" t="s">
        <v>88</v>
      </c>
      <c r="BK228" s="200">
        <f>ROUND(I228*H228,2)</f>
        <v>0</v>
      </c>
      <c r="BL228" s="19" t="s">
        <v>164</v>
      </c>
      <c r="BM228" s="199" t="s">
        <v>1367</v>
      </c>
    </row>
    <row r="229" s="13" customFormat="1">
      <c r="A229" s="13"/>
      <c r="B229" s="238"/>
      <c r="C229" s="239"/>
      <c r="D229" s="201" t="s">
        <v>248</v>
      </c>
      <c r="E229" s="240" t="s">
        <v>35</v>
      </c>
      <c r="F229" s="241" t="s">
        <v>1072</v>
      </c>
      <c r="G229" s="239"/>
      <c r="H229" s="242">
        <v>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248</v>
      </c>
      <c r="AU229" s="248" t="s">
        <v>90</v>
      </c>
      <c r="AV229" s="13" t="s">
        <v>90</v>
      </c>
      <c r="AW229" s="13" t="s">
        <v>40</v>
      </c>
      <c r="AX229" s="13" t="s">
        <v>88</v>
      </c>
      <c r="AY229" s="248" t="s">
        <v>155</v>
      </c>
    </row>
    <row r="230" s="2" customFormat="1" ht="16.5" customHeight="1">
      <c r="A230" s="41"/>
      <c r="B230" s="42"/>
      <c r="C230" s="262" t="s">
        <v>421</v>
      </c>
      <c r="D230" s="262" t="s">
        <v>464</v>
      </c>
      <c r="E230" s="263" t="s">
        <v>1073</v>
      </c>
      <c r="F230" s="264" t="s">
        <v>1074</v>
      </c>
      <c r="G230" s="265" t="s">
        <v>246</v>
      </c>
      <c r="H230" s="266">
        <v>1</v>
      </c>
      <c r="I230" s="267"/>
      <c r="J230" s="268">
        <f>ROUND(I230*H230,2)</f>
        <v>0</v>
      </c>
      <c r="K230" s="264" t="s">
        <v>252</v>
      </c>
      <c r="L230" s="269"/>
      <c r="M230" s="270" t="s">
        <v>35</v>
      </c>
      <c r="N230" s="271" t="s">
        <v>51</v>
      </c>
      <c r="O230" s="87"/>
      <c r="P230" s="197">
        <f>O230*H230</f>
        <v>0</v>
      </c>
      <c r="Q230" s="197">
        <v>0.050999999999999997</v>
      </c>
      <c r="R230" s="197">
        <f>Q230*H230</f>
        <v>0.050999999999999997</v>
      </c>
      <c r="S230" s="197">
        <v>0</v>
      </c>
      <c r="T230" s="19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199" t="s">
        <v>180</v>
      </c>
      <c r="AT230" s="199" t="s">
        <v>464</v>
      </c>
      <c r="AU230" s="199" t="s">
        <v>90</v>
      </c>
      <c r="AY230" s="19" t="s">
        <v>155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88</v>
      </c>
      <c r="BK230" s="200">
        <f>ROUND(I230*H230,2)</f>
        <v>0</v>
      </c>
      <c r="BL230" s="19" t="s">
        <v>164</v>
      </c>
      <c r="BM230" s="199" t="s">
        <v>1368</v>
      </c>
    </row>
    <row r="231" s="13" customFormat="1">
      <c r="A231" s="13"/>
      <c r="B231" s="238"/>
      <c r="C231" s="239"/>
      <c r="D231" s="201" t="s">
        <v>248</v>
      </c>
      <c r="E231" s="240" t="s">
        <v>35</v>
      </c>
      <c r="F231" s="241" t="s">
        <v>1072</v>
      </c>
      <c r="G231" s="239"/>
      <c r="H231" s="242">
        <v>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248</v>
      </c>
      <c r="AU231" s="248" t="s">
        <v>90</v>
      </c>
      <c r="AV231" s="13" t="s">
        <v>90</v>
      </c>
      <c r="AW231" s="13" t="s">
        <v>40</v>
      </c>
      <c r="AX231" s="13" t="s">
        <v>88</v>
      </c>
      <c r="AY231" s="248" t="s">
        <v>155</v>
      </c>
    </row>
    <row r="232" s="2" customFormat="1" ht="16.5" customHeight="1">
      <c r="A232" s="41"/>
      <c r="B232" s="42"/>
      <c r="C232" s="188" t="s">
        <v>426</v>
      </c>
      <c r="D232" s="188" t="s">
        <v>150</v>
      </c>
      <c r="E232" s="189" t="s">
        <v>1077</v>
      </c>
      <c r="F232" s="190" t="s">
        <v>1078</v>
      </c>
      <c r="G232" s="191" t="s">
        <v>246</v>
      </c>
      <c r="H232" s="192">
        <v>3</v>
      </c>
      <c r="I232" s="193"/>
      <c r="J232" s="194">
        <f>ROUND(I232*H232,2)</f>
        <v>0</v>
      </c>
      <c r="K232" s="190" t="s">
        <v>252</v>
      </c>
      <c r="L232" s="47"/>
      <c r="M232" s="195" t="s">
        <v>35</v>
      </c>
      <c r="N232" s="196" t="s">
        <v>51</v>
      </c>
      <c r="O232" s="87"/>
      <c r="P232" s="197">
        <f>O232*H232</f>
        <v>0</v>
      </c>
      <c r="Q232" s="197">
        <v>0.039269999999999999</v>
      </c>
      <c r="R232" s="197">
        <f>Q232*H232</f>
        <v>0.11781</v>
      </c>
      <c r="S232" s="197">
        <v>0</v>
      </c>
      <c r="T232" s="19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199" t="s">
        <v>164</v>
      </c>
      <c r="AT232" s="199" t="s">
        <v>150</v>
      </c>
      <c r="AU232" s="199" t="s">
        <v>90</v>
      </c>
      <c r="AY232" s="19" t="s">
        <v>155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9" t="s">
        <v>88</v>
      </c>
      <c r="BK232" s="200">
        <f>ROUND(I232*H232,2)</f>
        <v>0</v>
      </c>
      <c r="BL232" s="19" t="s">
        <v>164</v>
      </c>
      <c r="BM232" s="199" t="s">
        <v>1369</v>
      </c>
    </row>
    <row r="233" s="2" customFormat="1">
      <c r="A233" s="41"/>
      <c r="B233" s="42"/>
      <c r="C233" s="43"/>
      <c r="D233" s="249" t="s">
        <v>254</v>
      </c>
      <c r="E233" s="43"/>
      <c r="F233" s="250" t="s">
        <v>1080</v>
      </c>
      <c r="G233" s="43"/>
      <c r="H233" s="43"/>
      <c r="I233" s="203"/>
      <c r="J233" s="43"/>
      <c r="K233" s="43"/>
      <c r="L233" s="47"/>
      <c r="M233" s="204"/>
      <c r="N233" s="20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254</v>
      </c>
      <c r="AU233" s="19" t="s">
        <v>90</v>
      </c>
    </row>
    <row r="234" s="2" customFormat="1" ht="16.5" customHeight="1">
      <c r="A234" s="41"/>
      <c r="B234" s="42"/>
      <c r="C234" s="262" t="s">
        <v>431</v>
      </c>
      <c r="D234" s="262" t="s">
        <v>464</v>
      </c>
      <c r="E234" s="263" t="s">
        <v>1084</v>
      </c>
      <c r="F234" s="264" t="s">
        <v>1085</v>
      </c>
      <c r="G234" s="265" t="s">
        <v>246</v>
      </c>
      <c r="H234" s="266">
        <v>1</v>
      </c>
      <c r="I234" s="267"/>
      <c r="J234" s="268">
        <f>ROUND(I234*H234,2)</f>
        <v>0</v>
      </c>
      <c r="K234" s="264" t="s">
        <v>252</v>
      </c>
      <c r="L234" s="269"/>
      <c r="M234" s="270" t="s">
        <v>35</v>
      </c>
      <c r="N234" s="271" t="s">
        <v>51</v>
      </c>
      <c r="O234" s="87"/>
      <c r="P234" s="197">
        <f>O234*H234</f>
        <v>0</v>
      </c>
      <c r="Q234" s="197">
        <v>0.69999999999999996</v>
      </c>
      <c r="R234" s="197">
        <f>Q234*H234</f>
        <v>0.69999999999999996</v>
      </c>
      <c r="S234" s="197">
        <v>0</v>
      </c>
      <c r="T234" s="19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199" t="s">
        <v>180</v>
      </c>
      <c r="AT234" s="199" t="s">
        <v>464</v>
      </c>
      <c r="AU234" s="199" t="s">
        <v>90</v>
      </c>
      <c r="AY234" s="19" t="s">
        <v>155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9" t="s">
        <v>88</v>
      </c>
      <c r="BK234" s="200">
        <f>ROUND(I234*H234,2)</f>
        <v>0</v>
      </c>
      <c r="BL234" s="19" t="s">
        <v>164</v>
      </c>
      <c r="BM234" s="199" t="s">
        <v>1370</v>
      </c>
    </row>
    <row r="235" s="13" customFormat="1">
      <c r="A235" s="13"/>
      <c r="B235" s="238"/>
      <c r="C235" s="239"/>
      <c r="D235" s="201" t="s">
        <v>248</v>
      </c>
      <c r="E235" s="240" t="s">
        <v>35</v>
      </c>
      <c r="F235" s="241" t="s">
        <v>1072</v>
      </c>
      <c r="G235" s="239"/>
      <c r="H235" s="242">
        <v>1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248</v>
      </c>
      <c r="AU235" s="248" t="s">
        <v>90</v>
      </c>
      <c r="AV235" s="13" t="s">
        <v>90</v>
      </c>
      <c r="AW235" s="13" t="s">
        <v>40</v>
      </c>
      <c r="AX235" s="13" t="s">
        <v>88</v>
      </c>
      <c r="AY235" s="248" t="s">
        <v>155</v>
      </c>
    </row>
    <row r="236" s="2" customFormat="1" ht="16.5" customHeight="1">
      <c r="A236" s="41"/>
      <c r="B236" s="42"/>
      <c r="C236" s="262" t="s">
        <v>436</v>
      </c>
      <c r="D236" s="262" t="s">
        <v>464</v>
      </c>
      <c r="E236" s="263" t="s">
        <v>1087</v>
      </c>
      <c r="F236" s="264" t="s">
        <v>1088</v>
      </c>
      <c r="G236" s="265" t="s">
        <v>246</v>
      </c>
      <c r="H236" s="266">
        <v>2</v>
      </c>
      <c r="I236" s="267"/>
      <c r="J236" s="268">
        <f>ROUND(I236*H236,2)</f>
        <v>0</v>
      </c>
      <c r="K236" s="264" t="s">
        <v>252</v>
      </c>
      <c r="L236" s="269"/>
      <c r="M236" s="270" t="s">
        <v>35</v>
      </c>
      <c r="N236" s="271" t="s">
        <v>51</v>
      </c>
      <c r="O236" s="87"/>
      <c r="P236" s="197">
        <f>O236*H236</f>
        <v>0</v>
      </c>
      <c r="Q236" s="197">
        <v>1.0900000000000001</v>
      </c>
      <c r="R236" s="197">
        <f>Q236*H236</f>
        <v>2.1800000000000002</v>
      </c>
      <c r="S236" s="197">
        <v>0</v>
      </c>
      <c r="T236" s="19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99" t="s">
        <v>180</v>
      </c>
      <c r="AT236" s="199" t="s">
        <v>464</v>
      </c>
      <c r="AU236" s="199" t="s">
        <v>90</v>
      </c>
      <c r="AY236" s="19" t="s">
        <v>155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9" t="s">
        <v>88</v>
      </c>
      <c r="BK236" s="200">
        <f>ROUND(I236*H236,2)</f>
        <v>0</v>
      </c>
      <c r="BL236" s="19" t="s">
        <v>164</v>
      </c>
      <c r="BM236" s="199" t="s">
        <v>1371</v>
      </c>
    </row>
    <row r="237" s="13" customFormat="1">
      <c r="A237" s="13"/>
      <c r="B237" s="238"/>
      <c r="C237" s="239"/>
      <c r="D237" s="201" t="s">
        <v>248</v>
      </c>
      <c r="E237" s="240" t="s">
        <v>35</v>
      </c>
      <c r="F237" s="241" t="s">
        <v>1060</v>
      </c>
      <c r="G237" s="239"/>
      <c r="H237" s="242">
        <v>2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248</v>
      </c>
      <c r="AU237" s="248" t="s">
        <v>90</v>
      </c>
      <c r="AV237" s="13" t="s">
        <v>90</v>
      </c>
      <c r="AW237" s="13" t="s">
        <v>40</v>
      </c>
      <c r="AX237" s="13" t="s">
        <v>88</v>
      </c>
      <c r="AY237" s="248" t="s">
        <v>155</v>
      </c>
    </row>
    <row r="238" s="2" customFormat="1" ht="16.5" customHeight="1">
      <c r="A238" s="41"/>
      <c r="B238" s="42"/>
      <c r="C238" s="188" t="s">
        <v>441</v>
      </c>
      <c r="D238" s="188" t="s">
        <v>150</v>
      </c>
      <c r="E238" s="189" t="s">
        <v>1090</v>
      </c>
      <c r="F238" s="190" t="s">
        <v>1091</v>
      </c>
      <c r="G238" s="191" t="s">
        <v>246</v>
      </c>
      <c r="H238" s="192">
        <v>1</v>
      </c>
      <c r="I238" s="193"/>
      <c r="J238" s="194">
        <f>ROUND(I238*H238,2)</f>
        <v>0</v>
      </c>
      <c r="K238" s="190" t="s">
        <v>252</v>
      </c>
      <c r="L238" s="47"/>
      <c r="M238" s="195" t="s">
        <v>35</v>
      </c>
      <c r="N238" s="196" t="s">
        <v>51</v>
      </c>
      <c r="O238" s="87"/>
      <c r="P238" s="197">
        <f>O238*H238</f>
        <v>0</v>
      </c>
      <c r="Q238" s="197">
        <v>0.010189999999999999</v>
      </c>
      <c r="R238" s="197">
        <f>Q238*H238</f>
        <v>0.010189999999999999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164</v>
      </c>
      <c r="AT238" s="199" t="s">
        <v>150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164</v>
      </c>
      <c r="BM238" s="199" t="s">
        <v>1372</v>
      </c>
    </row>
    <row r="239" s="2" customFormat="1">
      <c r="A239" s="41"/>
      <c r="B239" s="42"/>
      <c r="C239" s="43"/>
      <c r="D239" s="249" t="s">
        <v>254</v>
      </c>
      <c r="E239" s="43"/>
      <c r="F239" s="250" t="s">
        <v>1093</v>
      </c>
      <c r="G239" s="43"/>
      <c r="H239" s="43"/>
      <c r="I239" s="203"/>
      <c r="J239" s="43"/>
      <c r="K239" s="43"/>
      <c r="L239" s="47"/>
      <c r="M239" s="204"/>
      <c r="N239" s="20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254</v>
      </c>
      <c r="AU239" s="19" t="s">
        <v>90</v>
      </c>
    </row>
    <row r="240" s="2" customFormat="1" ht="16.5" customHeight="1">
      <c r="A240" s="41"/>
      <c r="B240" s="42"/>
      <c r="C240" s="262" t="s">
        <v>446</v>
      </c>
      <c r="D240" s="262" t="s">
        <v>464</v>
      </c>
      <c r="E240" s="263" t="s">
        <v>1094</v>
      </c>
      <c r="F240" s="264" t="s">
        <v>1095</v>
      </c>
      <c r="G240" s="265" t="s">
        <v>246</v>
      </c>
      <c r="H240" s="266">
        <v>1</v>
      </c>
      <c r="I240" s="267"/>
      <c r="J240" s="268">
        <f>ROUND(I240*H240,2)</f>
        <v>0</v>
      </c>
      <c r="K240" s="264" t="s">
        <v>252</v>
      </c>
      <c r="L240" s="269"/>
      <c r="M240" s="270" t="s">
        <v>35</v>
      </c>
      <c r="N240" s="271" t="s">
        <v>51</v>
      </c>
      <c r="O240" s="87"/>
      <c r="P240" s="197">
        <f>O240*H240</f>
        <v>0</v>
      </c>
      <c r="Q240" s="197">
        <v>0.69999999999999996</v>
      </c>
      <c r="R240" s="197">
        <f>Q240*H240</f>
        <v>0.69999999999999996</v>
      </c>
      <c r="S240" s="197">
        <v>0</v>
      </c>
      <c r="T240" s="19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199" t="s">
        <v>180</v>
      </c>
      <c r="AT240" s="199" t="s">
        <v>464</v>
      </c>
      <c r="AU240" s="199" t="s">
        <v>90</v>
      </c>
      <c r="AY240" s="19" t="s">
        <v>155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9" t="s">
        <v>88</v>
      </c>
      <c r="BK240" s="200">
        <f>ROUND(I240*H240,2)</f>
        <v>0</v>
      </c>
      <c r="BL240" s="19" t="s">
        <v>164</v>
      </c>
      <c r="BM240" s="199" t="s">
        <v>1373</v>
      </c>
    </row>
    <row r="241" s="13" customFormat="1">
      <c r="A241" s="13"/>
      <c r="B241" s="238"/>
      <c r="C241" s="239"/>
      <c r="D241" s="201" t="s">
        <v>248</v>
      </c>
      <c r="E241" s="240" t="s">
        <v>35</v>
      </c>
      <c r="F241" s="241" t="s">
        <v>1072</v>
      </c>
      <c r="G241" s="239"/>
      <c r="H241" s="242">
        <v>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248</v>
      </c>
      <c r="AU241" s="248" t="s">
        <v>90</v>
      </c>
      <c r="AV241" s="13" t="s">
        <v>90</v>
      </c>
      <c r="AW241" s="13" t="s">
        <v>40</v>
      </c>
      <c r="AX241" s="13" t="s">
        <v>88</v>
      </c>
      <c r="AY241" s="248" t="s">
        <v>155</v>
      </c>
    </row>
    <row r="242" s="2" customFormat="1" ht="16.5" customHeight="1">
      <c r="A242" s="41"/>
      <c r="B242" s="42"/>
      <c r="C242" s="188" t="s">
        <v>451</v>
      </c>
      <c r="D242" s="188" t="s">
        <v>150</v>
      </c>
      <c r="E242" s="189" t="s">
        <v>1100</v>
      </c>
      <c r="F242" s="190" t="s">
        <v>1101</v>
      </c>
      <c r="G242" s="191" t="s">
        <v>246</v>
      </c>
      <c r="H242" s="192">
        <v>3</v>
      </c>
      <c r="I242" s="193"/>
      <c r="J242" s="194">
        <f>ROUND(I242*H242,2)</f>
        <v>0</v>
      </c>
      <c r="K242" s="190" t="s">
        <v>252</v>
      </c>
      <c r="L242" s="47"/>
      <c r="M242" s="195" t="s">
        <v>35</v>
      </c>
      <c r="N242" s="196" t="s">
        <v>51</v>
      </c>
      <c r="O242" s="87"/>
      <c r="P242" s="197">
        <f>O242*H242</f>
        <v>0</v>
      </c>
      <c r="Q242" s="197">
        <v>0.028539999999999999</v>
      </c>
      <c r="R242" s="197">
        <f>Q242*H242</f>
        <v>0.085620000000000002</v>
      </c>
      <c r="S242" s="197">
        <v>0</v>
      </c>
      <c r="T242" s="19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199" t="s">
        <v>164</v>
      </c>
      <c r="AT242" s="199" t="s">
        <v>150</v>
      </c>
      <c r="AU242" s="199" t="s">
        <v>90</v>
      </c>
      <c r="AY242" s="19" t="s">
        <v>155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88</v>
      </c>
      <c r="BK242" s="200">
        <f>ROUND(I242*H242,2)</f>
        <v>0</v>
      </c>
      <c r="BL242" s="19" t="s">
        <v>164</v>
      </c>
      <c r="BM242" s="199" t="s">
        <v>1374</v>
      </c>
    </row>
    <row r="243" s="2" customFormat="1">
      <c r="A243" s="41"/>
      <c r="B243" s="42"/>
      <c r="C243" s="43"/>
      <c r="D243" s="249" t="s">
        <v>254</v>
      </c>
      <c r="E243" s="43"/>
      <c r="F243" s="250" t="s">
        <v>1103</v>
      </c>
      <c r="G243" s="43"/>
      <c r="H243" s="43"/>
      <c r="I243" s="203"/>
      <c r="J243" s="43"/>
      <c r="K243" s="43"/>
      <c r="L243" s="47"/>
      <c r="M243" s="204"/>
      <c r="N243" s="20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254</v>
      </c>
      <c r="AU243" s="19" t="s">
        <v>90</v>
      </c>
    </row>
    <row r="244" s="2" customFormat="1" ht="16.5" customHeight="1">
      <c r="A244" s="41"/>
      <c r="B244" s="42"/>
      <c r="C244" s="262" t="s">
        <v>457</v>
      </c>
      <c r="D244" s="262" t="s">
        <v>464</v>
      </c>
      <c r="E244" s="263" t="s">
        <v>1375</v>
      </c>
      <c r="F244" s="264" t="s">
        <v>1376</v>
      </c>
      <c r="G244" s="265" t="s">
        <v>246</v>
      </c>
      <c r="H244" s="266">
        <v>3</v>
      </c>
      <c r="I244" s="267"/>
      <c r="J244" s="268">
        <f>ROUND(I244*H244,2)</f>
        <v>0</v>
      </c>
      <c r="K244" s="264" t="s">
        <v>252</v>
      </c>
      <c r="L244" s="269"/>
      <c r="M244" s="270" t="s">
        <v>35</v>
      </c>
      <c r="N244" s="271" t="s">
        <v>51</v>
      </c>
      <c r="O244" s="87"/>
      <c r="P244" s="197">
        <f>O244*H244</f>
        <v>0</v>
      </c>
      <c r="Q244" s="197">
        <v>4.7779999999999996</v>
      </c>
      <c r="R244" s="197">
        <f>Q244*H244</f>
        <v>14.334</v>
      </c>
      <c r="S244" s="197">
        <v>0</v>
      </c>
      <c r="T244" s="19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199" t="s">
        <v>180</v>
      </c>
      <c r="AT244" s="199" t="s">
        <v>464</v>
      </c>
      <c r="AU244" s="199" t="s">
        <v>90</v>
      </c>
      <c r="AY244" s="19" t="s">
        <v>155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88</v>
      </c>
      <c r="BK244" s="200">
        <f>ROUND(I244*H244,2)</f>
        <v>0</v>
      </c>
      <c r="BL244" s="19" t="s">
        <v>164</v>
      </c>
      <c r="BM244" s="199" t="s">
        <v>1377</v>
      </c>
    </row>
    <row r="245" s="13" customFormat="1">
      <c r="A245" s="13"/>
      <c r="B245" s="238"/>
      <c r="C245" s="239"/>
      <c r="D245" s="201" t="s">
        <v>248</v>
      </c>
      <c r="E245" s="240" t="s">
        <v>35</v>
      </c>
      <c r="F245" s="241" t="s">
        <v>1076</v>
      </c>
      <c r="G245" s="239"/>
      <c r="H245" s="242">
        <v>3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248</v>
      </c>
      <c r="AU245" s="248" t="s">
        <v>90</v>
      </c>
      <c r="AV245" s="13" t="s">
        <v>90</v>
      </c>
      <c r="AW245" s="13" t="s">
        <v>40</v>
      </c>
      <c r="AX245" s="13" t="s">
        <v>88</v>
      </c>
      <c r="AY245" s="248" t="s">
        <v>155</v>
      </c>
    </row>
    <row r="246" s="2" customFormat="1" ht="16.5" customHeight="1">
      <c r="A246" s="41"/>
      <c r="B246" s="42"/>
      <c r="C246" s="262" t="s">
        <v>463</v>
      </c>
      <c r="D246" s="262" t="s">
        <v>464</v>
      </c>
      <c r="E246" s="263" t="s">
        <v>1110</v>
      </c>
      <c r="F246" s="264" t="s">
        <v>1111</v>
      </c>
      <c r="G246" s="265" t="s">
        <v>246</v>
      </c>
      <c r="H246" s="266">
        <v>2</v>
      </c>
      <c r="I246" s="267"/>
      <c r="J246" s="268">
        <f>ROUND(I246*H246,2)</f>
        <v>0</v>
      </c>
      <c r="K246" s="264" t="s">
        <v>252</v>
      </c>
      <c r="L246" s="269"/>
      <c r="M246" s="270" t="s">
        <v>35</v>
      </c>
      <c r="N246" s="271" t="s">
        <v>51</v>
      </c>
      <c r="O246" s="87"/>
      <c r="P246" s="197">
        <f>O246*H246</f>
        <v>0</v>
      </c>
      <c r="Q246" s="197">
        <v>0.0030000000000000001</v>
      </c>
      <c r="R246" s="197">
        <f>Q246*H246</f>
        <v>0.0060000000000000001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180</v>
      </c>
      <c r="AT246" s="199" t="s">
        <v>464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1378</v>
      </c>
    </row>
    <row r="247" s="13" customFormat="1">
      <c r="A247" s="13"/>
      <c r="B247" s="238"/>
      <c r="C247" s="239"/>
      <c r="D247" s="201" t="s">
        <v>248</v>
      </c>
      <c r="E247" s="240" t="s">
        <v>35</v>
      </c>
      <c r="F247" s="241" t="s">
        <v>1060</v>
      </c>
      <c r="G247" s="239"/>
      <c r="H247" s="242">
        <v>2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248</v>
      </c>
      <c r="AU247" s="248" t="s">
        <v>90</v>
      </c>
      <c r="AV247" s="13" t="s">
        <v>90</v>
      </c>
      <c r="AW247" s="13" t="s">
        <v>40</v>
      </c>
      <c r="AX247" s="13" t="s">
        <v>88</v>
      </c>
      <c r="AY247" s="248" t="s">
        <v>155</v>
      </c>
    </row>
    <row r="248" s="2" customFormat="1" ht="16.5" customHeight="1">
      <c r="A248" s="41"/>
      <c r="B248" s="42"/>
      <c r="C248" s="262" t="s">
        <v>471</v>
      </c>
      <c r="D248" s="262" t="s">
        <v>464</v>
      </c>
      <c r="E248" s="263" t="s">
        <v>1114</v>
      </c>
      <c r="F248" s="264" t="s">
        <v>1115</v>
      </c>
      <c r="G248" s="265" t="s">
        <v>246</v>
      </c>
      <c r="H248" s="266">
        <v>2</v>
      </c>
      <c r="I248" s="267"/>
      <c r="J248" s="268">
        <f>ROUND(I248*H248,2)</f>
        <v>0</v>
      </c>
      <c r="K248" s="264" t="s">
        <v>252</v>
      </c>
      <c r="L248" s="269"/>
      <c r="M248" s="270" t="s">
        <v>35</v>
      </c>
      <c r="N248" s="271" t="s">
        <v>51</v>
      </c>
      <c r="O248" s="87"/>
      <c r="P248" s="197">
        <f>O248*H248</f>
        <v>0</v>
      </c>
      <c r="Q248" s="197">
        <v>0.0040000000000000001</v>
      </c>
      <c r="R248" s="197">
        <f>Q248*H248</f>
        <v>0.0080000000000000002</v>
      </c>
      <c r="S248" s="197">
        <v>0</v>
      </c>
      <c r="T248" s="19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199" t="s">
        <v>180</v>
      </c>
      <c r="AT248" s="199" t="s">
        <v>464</v>
      </c>
      <c r="AU248" s="199" t="s">
        <v>90</v>
      </c>
      <c r="AY248" s="19" t="s">
        <v>155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88</v>
      </c>
      <c r="BK248" s="200">
        <f>ROUND(I248*H248,2)</f>
        <v>0</v>
      </c>
      <c r="BL248" s="19" t="s">
        <v>164</v>
      </c>
      <c r="BM248" s="199" t="s">
        <v>1379</v>
      </c>
    </row>
    <row r="249" s="13" customFormat="1">
      <c r="A249" s="13"/>
      <c r="B249" s="238"/>
      <c r="C249" s="239"/>
      <c r="D249" s="201" t="s">
        <v>248</v>
      </c>
      <c r="E249" s="240" t="s">
        <v>35</v>
      </c>
      <c r="F249" s="241" t="s">
        <v>1060</v>
      </c>
      <c r="G249" s="239"/>
      <c r="H249" s="242">
        <v>2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248</v>
      </c>
      <c r="AU249" s="248" t="s">
        <v>90</v>
      </c>
      <c r="AV249" s="13" t="s">
        <v>90</v>
      </c>
      <c r="AW249" s="13" t="s">
        <v>40</v>
      </c>
      <c r="AX249" s="13" t="s">
        <v>88</v>
      </c>
      <c r="AY249" s="248" t="s">
        <v>155</v>
      </c>
    </row>
    <row r="250" s="12" customFormat="1" ht="22.8" customHeight="1">
      <c r="A250" s="12"/>
      <c r="B250" s="222"/>
      <c r="C250" s="223"/>
      <c r="D250" s="224" t="s">
        <v>79</v>
      </c>
      <c r="E250" s="236" t="s">
        <v>1117</v>
      </c>
      <c r="F250" s="236" t="s">
        <v>1118</v>
      </c>
      <c r="G250" s="223"/>
      <c r="H250" s="223"/>
      <c r="I250" s="226"/>
      <c r="J250" s="237">
        <f>BK250</f>
        <v>0</v>
      </c>
      <c r="K250" s="223"/>
      <c r="L250" s="228"/>
      <c r="M250" s="229"/>
      <c r="N250" s="230"/>
      <c r="O250" s="230"/>
      <c r="P250" s="231">
        <f>SUM(P251:P263)</f>
        <v>0</v>
      </c>
      <c r="Q250" s="230"/>
      <c r="R250" s="231">
        <f>SUM(R251:R263)</f>
        <v>0.0066829999999999997</v>
      </c>
      <c r="S250" s="230"/>
      <c r="T250" s="232">
        <f>SUM(T251:T263)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3" t="s">
        <v>88</v>
      </c>
      <c r="AT250" s="234" t="s">
        <v>79</v>
      </c>
      <c r="AU250" s="234" t="s">
        <v>88</v>
      </c>
      <c r="AY250" s="233" t="s">
        <v>155</v>
      </c>
      <c r="BK250" s="235">
        <f>SUM(BK251:BK263)</f>
        <v>0</v>
      </c>
    </row>
    <row r="251" s="2" customFormat="1" ht="16.5" customHeight="1">
      <c r="A251" s="41"/>
      <c r="B251" s="42"/>
      <c r="C251" s="188" t="s">
        <v>478</v>
      </c>
      <c r="D251" s="188" t="s">
        <v>150</v>
      </c>
      <c r="E251" s="189" t="s">
        <v>1119</v>
      </c>
      <c r="F251" s="190" t="s">
        <v>1120</v>
      </c>
      <c r="G251" s="191" t="s">
        <v>275</v>
      </c>
      <c r="H251" s="192">
        <v>26.899999999999999</v>
      </c>
      <c r="I251" s="193"/>
      <c r="J251" s="194">
        <f>ROUND(I251*H251,2)</f>
        <v>0</v>
      </c>
      <c r="K251" s="190" t="s">
        <v>252</v>
      </c>
      <c r="L251" s="47"/>
      <c r="M251" s="195" t="s">
        <v>35</v>
      </c>
      <c r="N251" s="196" t="s">
        <v>51</v>
      </c>
      <c r="O251" s="87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199" t="s">
        <v>164</v>
      </c>
      <c r="AT251" s="199" t="s">
        <v>150</v>
      </c>
      <c r="AU251" s="199" t="s">
        <v>90</v>
      </c>
      <c r="AY251" s="19" t="s">
        <v>155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9" t="s">
        <v>88</v>
      </c>
      <c r="BK251" s="200">
        <f>ROUND(I251*H251,2)</f>
        <v>0</v>
      </c>
      <c r="BL251" s="19" t="s">
        <v>164</v>
      </c>
      <c r="BM251" s="199" t="s">
        <v>1380</v>
      </c>
    </row>
    <row r="252" s="2" customFormat="1">
      <c r="A252" s="41"/>
      <c r="B252" s="42"/>
      <c r="C252" s="43"/>
      <c r="D252" s="249" t="s">
        <v>254</v>
      </c>
      <c r="E252" s="43"/>
      <c r="F252" s="250" t="s">
        <v>1122</v>
      </c>
      <c r="G252" s="43"/>
      <c r="H252" s="43"/>
      <c r="I252" s="203"/>
      <c r="J252" s="43"/>
      <c r="K252" s="43"/>
      <c r="L252" s="47"/>
      <c r="M252" s="204"/>
      <c r="N252" s="20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254</v>
      </c>
      <c r="AU252" s="19" t="s">
        <v>90</v>
      </c>
    </row>
    <row r="253" s="13" customFormat="1">
      <c r="A253" s="13"/>
      <c r="B253" s="238"/>
      <c r="C253" s="239"/>
      <c r="D253" s="201" t="s">
        <v>248</v>
      </c>
      <c r="E253" s="240" t="s">
        <v>35</v>
      </c>
      <c r="F253" s="241" t="s">
        <v>1358</v>
      </c>
      <c r="G253" s="239"/>
      <c r="H253" s="242">
        <v>20.899999999999999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248</v>
      </c>
      <c r="AU253" s="248" t="s">
        <v>90</v>
      </c>
      <c r="AV253" s="13" t="s">
        <v>90</v>
      </c>
      <c r="AW253" s="13" t="s">
        <v>40</v>
      </c>
      <c r="AX253" s="13" t="s">
        <v>80</v>
      </c>
      <c r="AY253" s="248" t="s">
        <v>155</v>
      </c>
    </row>
    <row r="254" s="13" customFormat="1">
      <c r="A254" s="13"/>
      <c r="B254" s="238"/>
      <c r="C254" s="239"/>
      <c r="D254" s="201" t="s">
        <v>248</v>
      </c>
      <c r="E254" s="240" t="s">
        <v>35</v>
      </c>
      <c r="F254" s="241" t="s">
        <v>1359</v>
      </c>
      <c r="G254" s="239"/>
      <c r="H254" s="242">
        <v>6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248</v>
      </c>
      <c r="AU254" s="248" t="s">
        <v>90</v>
      </c>
      <c r="AV254" s="13" t="s">
        <v>90</v>
      </c>
      <c r="AW254" s="13" t="s">
        <v>40</v>
      </c>
      <c r="AX254" s="13" t="s">
        <v>80</v>
      </c>
      <c r="AY254" s="248" t="s">
        <v>155</v>
      </c>
    </row>
    <row r="255" s="14" customFormat="1">
      <c r="A255" s="14"/>
      <c r="B255" s="251"/>
      <c r="C255" s="252"/>
      <c r="D255" s="201" t="s">
        <v>248</v>
      </c>
      <c r="E255" s="253" t="s">
        <v>35</v>
      </c>
      <c r="F255" s="254" t="s">
        <v>268</v>
      </c>
      <c r="G255" s="252"/>
      <c r="H255" s="255">
        <v>26.899999999999999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248</v>
      </c>
      <c r="AU255" s="261" t="s">
        <v>90</v>
      </c>
      <c r="AV255" s="14" t="s">
        <v>164</v>
      </c>
      <c r="AW255" s="14" t="s">
        <v>40</v>
      </c>
      <c r="AX255" s="14" t="s">
        <v>88</v>
      </c>
      <c r="AY255" s="261" t="s">
        <v>155</v>
      </c>
    </row>
    <row r="256" s="2" customFormat="1" ht="16.5" customHeight="1">
      <c r="A256" s="41"/>
      <c r="B256" s="42"/>
      <c r="C256" s="188" t="s">
        <v>485</v>
      </c>
      <c r="D256" s="188" t="s">
        <v>150</v>
      </c>
      <c r="E256" s="189" t="s">
        <v>1136</v>
      </c>
      <c r="F256" s="190" t="s">
        <v>1137</v>
      </c>
      <c r="G256" s="191" t="s">
        <v>1129</v>
      </c>
      <c r="H256" s="192">
        <v>4</v>
      </c>
      <c r="I256" s="193"/>
      <c r="J256" s="194">
        <f>ROUND(I256*H256,2)</f>
        <v>0</v>
      </c>
      <c r="K256" s="190" t="s">
        <v>252</v>
      </c>
      <c r="L256" s="47"/>
      <c r="M256" s="195" t="s">
        <v>35</v>
      </c>
      <c r="N256" s="196" t="s">
        <v>51</v>
      </c>
      <c r="O256" s="87"/>
      <c r="P256" s="197">
        <f>O256*H256</f>
        <v>0</v>
      </c>
      <c r="Q256" s="197">
        <v>0.0011999999999999999</v>
      </c>
      <c r="R256" s="197">
        <f>Q256*H256</f>
        <v>0.0047999999999999996</v>
      </c>
      <c r="S256" s="197">
        <v>0</v>
      </c>
      <c r="T256" s="19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99" t="s">
        <v>164</v>
      </c>
      <c r="AT256" s="199" t="s">
        <v>150</v>
      </c>
      <c r="AU256" s="199" t="s">
        <v>90</v>
      </c>
      <c r="AY256" s="19" t="s">
        <v>155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9" t="s">
        <v>88</v>
      </c>
      <c r="BK256" s="200">
        <f>ROUND(I256*H256,2)</f>
        <v>0</v>
      </c>
      <c r="BL256" s="19" t="s">
        <v>164</v>
      </c>
      <c r="BM256" s="199" t="s">
        <v>1381</v>
      </c>
    </row>
    <row r="257" s="2" customFormat="1">
      <c r="A257" s="41"/>
      <c r="B257" s="42"/>
      <c r="C257" s="43"/>
      <c r="D257" s="249" t="s">
        <v>254</v>
      </c>
      <c r="E257" s="43"/>
      <c r="F257" s="250" t="s">
        <v>1139</v>
      </c>
      <c r="G257" s="43"/>
      <c r="H257" s="43"/>
      <c r="I257" s="203"/>
      <c r="J257" s="43"/>
      <c r="K257" s="43"/>
      <c r="L257" s="47"/>
      <c r="M257" s="204"/>
      <c r="N257" s="20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254</v>
      </c>
      <c r="AU257" s="19" t="s">
        <v>90</v>
      </c>
    </row>
    <row r="258" s="13" customFormat="1">
      <c r="A258" s="13"/>
      <c r="B258" s="238"/>
      <c r="C258" s="239"/>
      <c r="D258" s="201" t="s">
        <v>248</v>
      </c>
      <c r="E258" s="240" t="s">
        <v>35</v>
      </c>
      <c r="F258" s="241" t="s">
        <v>164</v>
      </c>
      <c r="G258" s="239"/>
      <c r="H258" s="242">
        <v>4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248</v>
      </c>
      <c r="AU258" s="248" t="s">
        <v>90</v>
      </c>
      <c r="AV258" s="13" t="s">
        <v>90</v>
      </c>
      <c r="AW258" s="13" t="s">
        <v>40</v>
      </c>
      <c r="AX258" s="13" t="s">
        <v>88</v>
      </c>
      <c r="AY258" s="248" t="s">
        <v>155</v>
      </c>
    </row>
    <row r="259" s="2" customFormat="1" ht="16.5" customHeight="1">
      <c r="A259" s="41"/>
      <c r="B259" s="42"/>
      <c r="C259" s="188" t="s">
        <v>490</v>
      </c>
      <c r="D259" s="188" t="s">
        <v>150</v>
      </c>
      <c r="E259" s="189" t="s">
        <v>1123</v>
      </c>
      <c r="F259" s="190" t="s">
        <v>1124</v>
      </c>
      <c r="G259" s="191" t="s">
        <v>275</v>
      </c>
      <c r="H259" s="192">
        <v>26.899999999999999</v>
      </c>
      <c r="I259" s="193"/>
      <c r="J259" s="194">
        <f>ROUND(I259*H259,2)</f>
        <v>0</v>
      </c>
      <c r="K259" s="190" t="s">
        <v>252</v>
      </c>
      <c r="L259" s="47"/>
      <c r="M259" s="195" t="s">
        <v>35</v>
      </c>
      <c r="N259" s="196" t="s">
        <v>51</v>
      </c>
      <c r="O259" s="87"/>
      <c r="P259" s="197">
        <f>O259*H259</f>
        <v>0</v>
      </c>
      <c r="Q259" s="197">
        <v>6.9999999999999994E-05</v>
      </c>
      <c r="R259" s="197">
        <f>Q259*H259</f>
        <v>0.0018829999999999997</v>
      </c>
      <c r="S259" s="197">
        <v>0</v>
      </c>
      <c r="T259" s="19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199" t="s">
        <v>213</v>
      </c>
      <c r="AT259" s="199" t="s">
        <v>150</v>
      </c>
      <c r="AU259" s="199" t="s">
        <v>90</v>
      </c>
      <c r="AY259" s="19" t="s">
        <v>155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9" t="s">
        <v>88</v>
      </c>
      <c r="BK259" s="200">
        <f>ROUND(I259*H259,2)</f>
        <v>0</v>
      </c>
      <c r="BL259" s="19" t="s">
        <v>213</v>
      </c>
      <c r="BM259" s="199" t="s">
        <v>1382</v>
      </c>
    </row>
    <row r="260" s="2" customFormat="1">
      <c r="A260" s="41"/>
      <c r="B260" s="42"/>
      <c r="C260" s="43"/>
      <c r="D260" s="249" t="s">
        <v>254</v>
      </c>
      <c r="E260" s="43"/>
      <c r="F260" s="250" t="s">
        <v>1126</v>
      </c>
      <c r="G260" s="43"/>
      <c r="H260" s="43"/>
      <c r="I260" s="203"/>
      <c r="J260" s="43"/>
      <c r="K260" s="43"/>
      <c r="L260" s="47"/>
      <c r="M260" s="204"/>
      <c r="N260" s="20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254</v>
      </c>
      <c r="AU260" s="19" t="s">
        <v>90</v>
      </c>
    </row>
    <row r="261" s="13" customFormat="1">
      <c r="A261" s="13"/>
      <c r="B261" s="238"/>
      <c r="C261" s="239"/>
      <c r="D261" s="201" t="s">
        <v>248</v>
      </c>
      <c r="E261" s="240" t="s">
        <v>35</v>
      </c>
      <c r="F261" s="241" t="s">
        <v>1358</v>
      </c>
      <c r="G261" s="239"/>
      <c r="H261" s="242">
        <v>20.899999999999999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248</v>
      </c>
      <c r="AU261" s="248" t="s">
        <v>90</v>
      </c>
      <c r="AV261" s="13" t="s">
        <v>90</v>
      </c>
      <c r="AW261" s="13" t="s">
        <v>40</v>
      </c>
      <c r="AX261" s="13" t="s">
        <v>80</v>
      </c>
      <c r="AY261" s="248" t="s">
        <v>155</v>
      </c>
    </row>
    <row r="262" s="13" customFormat="1">
      <c r="A262" s="13"/>
      <c r="B262" s="238"/>
      <c r="C262" s="239"/>
      <c r="D262" s="201" t="s">
        <v>248</v>
      </c>
      <c r="E262" s="240" t="s">
        <v>35</v>
      </c>
      <c r="F262" s="241" t="s">
        <v>1359</v>
      </c>
      <c r="G262" s="239"/>
      <c r="H262" s="242">
        <v>6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248</v>
      </c>
      <c r="AU262" s="248" t="s">
        <v>90</v>
      </c>
      <c r="AV262" s="13" t="s">
        <v>90</v>
      </c>
      <c r="AW262" s="13" t="s">
        <v>40</v>
      </c>
      <c r="AX262" s="13" t="s">
        <v>80</v>
      </c>
      <c r="AY262" s="248" t="s">
        <v>155</v>
      </c>
    </row>
    <row r="263" s="14" customFormat="1">
      <c r="A263" s="14"/>
      <c r="B263" s="251"/>
      <c r="C263" s="252"/>
      <c r="D263" s="201" t="s">
        <v>248</v>
      </c>
      <c r="E263" s="253" t="s">
        <v>35</v>
      </c>
      <c r="F263" s="254" t="s">
        <v>268</v>
      </c>
      <c r="G263" s="252"/>
      <c r="H263" s="255">
        <v>26.899999999999999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248</v>
      </c>
      <c r="AU263" s="261" t="s">
        <v>90</v>
      </c>
      <c r="AV263" s="14" t="s">
        <v>164</v>
      </c>
      <c r="AW263" s="14" t="s">
        <v>40</v>
      </c>
      <c r="AX263" s="14" t="s">
        <v>88</v>
      </c>
      <c r="AY263" s="261" t="s">
        <v>155</v>
      </c>
    </row>
    <row r="264" s="12" customFormat="1" ht="22.8" customHeight="1">
      <c r="A264" s="12"/>
      <c r="B264" s="222"/>
      <c r="C264" s="223"/>
      <c r="D264" s="224" t="s">
        <v>79</v>
      </c>
      <c r="E264" s="236" t="s">
        <v>631</v>
      </c>
      <c r="F264" s="236" t="s">
        <v>632</v>
      </c>
      <c r="G264" s="223"/>
      <c r="H264" s="223"/>
      <c r="I264" s="226"/>
      <c r="J264" s="237">
        <f>BK264</f>
        <v>0</v>
      </c>
      <c r="K264" s="223"/>
      <c r="L264" s="228"/>
      <c r="M264" s="229"/>
      <c r="N264" s="230"/>
      <c r="O264" s="230"/>
      <c r="P264" s="231">
        <f>SUM(P265:P266)</f>
        <v>0</v>
      </c>
      <c r="Q264" s="230"/>
      <c r="R264" s="231">
        <f>SUM(R265:R266)</f>
        <v>0</v>
      </c>
      <c r="S264" s="230"/>
      <c r="T264" s="232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3" t="s">
        <v>88</v>
      </c>
      <c r="AT264" s="234" t="s">
        <v>79</v>
      </c>
      <c r="AU264" s="234" t="s">
        <v>88</v>
      </c>
      <c r="AY264" s="233" t="s">
        <v>155</v>
      </c>
      <c r="BK264" s="235">
        <f>SUM(BK265:BK266)</f>
        <v>0</v>
      </c>
    </row>
    <row r="265" s="2" customFormat="1" ht="24.15" customHeight="1">
      <c r="A265" s="41"/>
      <c r="B265" s="42"/>
      <c r="C265" s="188" t="s">
        <v>495</v>
      </c>
      <c r="D265" s="188" t="s">
        <v>150</v>
      </c>
      <c r="E265" s="189" t="s">
        <v>1289</v>
      </c>
      <c r="F265" s="190" t="s">
        <v>1290</v>
      </c>
      <c r="G265" s="191" t="s">
        <v>563</v>
      </c>
      <c r="H265" s="192">
        <v>32.042000000000002</v>
      </c>
      <c r="I265" s="193"/>
      <c r="J265" s="194">
        <f>ROUND(I265*H265,2)</f>
        <v>0</v>
      </c>
      <c r="K265" s="190" t="s">
        <v>252</v>
      </c>
      <c r="L265" s="47"/>
      <c r="M265" s="195" t="s">
        <v>35</v>
      </c>
      <c r="N265" s="196" t="s">
        <v>51</v>
      </c>
      <c r="O265" s="87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199" t="s">
        <v>164</v>
      </c>
      <c r="AT265" s="199" t="s">
        <v>150</v>
      </c>
      <c r="AU265" s="199" t="s">
        <v>90</v>
      </c>
      <c r="AY265" s="19" t="s">
        <v>155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9" t="s">
        <v>88</v>
      </c>
      <c r="BK265" s="200">
        <f>ROUND(I265*H265,2)</f>
        <v>0</v>
      </c>
      <c r="BL265" s="19" t="s">
        <v>164</v>
      </c>
      <c r="BM265" s="199" t="s">
        <v>1383</v>
      </c>
    </row>
    <row r="266" s="2" customFormat="1">
      <c r="A266" s="41"/>
      <c r="B266" s="42"/>
      <c r="C266" s="43"/>
      <c r="D266" s="249" t="s">
        <v>254</v>
      </c>
      <c r="E266" s="43"/>
      <c r="F266" s="250" t="s">
        <v>1292</v>
      </c>
      <c r="G266" s="43"/>
      <c r="H266" s="43"/>
      <c r="I266" s="203"/>
      <c r="J266" s="43"/>
      <c r="K266" s="43"/>
      <c r="L266" s="47"/>
      <c r="M266" s="283"/>
      <c r="N266" s="284"/>
      <c r="O266" s="208"/>
      <c r="P266" s="208"/>
      <c r="Q266" s="208"/>
      <c r="R266" s="208"/>
      <c r="S266" s="208"/>
      <c r="T266" s="28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254</v>
      </c>
      <c r="AU266" s="19" t="s">
        <v>90</v>
      </c>
    </row>
    <row r="267" s="2" customFormat="1" ht="6.96" customHeight="1">
      <c r="A267" s="41"/>
      <c r="B267" s="62"/>
      <c r="C267" s="63"/>
      <c r="D267" s="63"/>
      <c r="E267" s="63"/>
      <c r="F267" s="63"/>
      <c r="G267" s="63"/>
      <c r="H267" s="63"/>
      <c r="I267" s="63"/>
      <c r="J267" s="63"/>
      <c r="K267" s="63"/>
      <c r="L267" s="47"/>
      <c r="M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</sheetData>
  <sheetProtection sheet="1" autoFilter="0" formatColumns="0" formatRows="0" objects="1" scenarios="1" spinCount="100000" saltValue="kr9DSx3HhVUXswjYhi+TpZobtC0qmOOXTjsMMIIvbUqd2dExQqitEsRi06poJvs3lhB53SsbEkR1X3ioCHNKzg==" hashValue="wtJrFtWQHjTGd81Ll1s+cKus6BAfRcmDZGFA+W3hRLFYce4FkXEjB3NBoFSuNZL1jAeh9AzqhFuPtHFKXnkKeg==" algorithmName="SHA-512" password="CC35"/>
  <autoFilter ref="C92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5101202"/>
    <hyperlink ref="F100" r:id="rId2" display="https://podminky.urs.cz/item/CS_URS_2024_01/115101302"/>
    <hyperlink ref="F103" r:id="rId3" display="https://podminky.urs.cz/item/CS_URS_2024_01/119001421"/>
    <hyperlink ref="F106" r:id="rId4" display="https://podminky.urs.cz/item/CS_URS_2024_01/139001101"/>
    <hyperlink ref="F109" r:id="rId5" display="https://podminky.urs.cz/item/CS_URS_2024_01/132154202"/>
    <hyperlink ref="F116" r:id="rId6" display="https://podminky.urs.cz/item/CS_URS_2024_01/132254202"/>
    <hyperlink ref="F123" r:id="rId7" display="https://podminky.urs.cz/item/CS_URS_2024_01/132354202"/>
    <hyperlink ref="F130" r:id="rId8" display="https://podminky.urs.cz/item/CS_URS_2024_01/132454202"/>
    <hyperlink ref="F137" r:id="rId9" display="https://podminky.urs.cz/item/CS_URS_2024_01/151811132"/>
    <hyperlink ref="F142" r:id="rId10" display="https://podminky.urs.cz/item/CS_URS_2024_01/151811232"/>
    <hyperlink ref="F148" r:id="rId11" display="https://podminky.urs.cz/item/CS_URS_2024_01/162651112"/>
    <hyperlink ref="F154" r:id="rId12" display="https://podminky.urs.cz/item/CS_URS_2024_01/162651132"/>
    <hyperlink ref="F157" r:id="rId13" display="https://podminky.urs.cz/item/CS_URS_2024_01/167151101"/>
    <hyperlink ref="F160" r:id="rId14" display="https://podminky.urs.cz/item/CS_URS_2024_01/162351103"/>
    <hyperlink ref="F165" r:id="rId15" display="https://podminky.urs.cz/item/CS_URS_2024_01/171201231"/>
    <hyperlink ref="F170" r:id="rId16" display="https://podminky.urs.cz/item/CS_URS_2024_01/171251201"/>
    <hyperlink ref="F174" r:id="rId17" display="https://podminky.urs.cz/item/CS_URS_2024_01/174101101"/>
    <hyperlink ref="F186" r:id="rId18" display="https://podminky.urs.cz/item/CS_URS_2024_01/175151101"/>
    <hyperlink ref="F196" r:id="rId19" display="https://podminky.urs.cz/item/CS_URS_2024_01/212750104"/>
    <hyperlink ref="F201" r:id="rId20" display="https://podminky.urs.cz/item/CS_URS_2024_01/451572111"/>
    <hyperlink ref="F206" r:id="rId21" display="https://podminky.urs.cz/item/CS_URS_2024_01/452311131"/>
    <hyperlink ref="F210" r:id="rId22" display="https://podminky.urs.cz/item/CS_URS_2024_01/871473123"/>
    <hyperlink ref="F217" r:id="rId23" display="https://podminky.urs.cz/item/CS_URS_2024_01/899104112"/>
    <hyperlink ref="F221" r:id="rId24" display="https://podminky.urs.cz/item/CS_URS_2024_01/452112122"/>
    <hyperlink ref="F227" r:id="rId25" display="https://podminky.urs.cz/item/CS_URS_2024_01/452112112"/>
    <hyperlink ref="F233" r:id="rId26" display="https://podminky.urs.cz/item/CS_URS_2024_01/894414211"/>
    <hyperlink ref="F239" r:id="rId27" display="https://podminky.urs.cz/item/CS_URS_2024_01/894411311"/>
    <hyperlink ref="F243" r:id="rId28" display="https://podminky.urs.cz/item/CS_URS_2024_01/894414111"/>
    <hyperlink ref="F252" r:id="rId29" display="https://podminky.urs.cz/item/CS_URS_2024_01/359901211"/>
    <hyperlink ref="F257" r:id="rId30" display="https://podminky.urs.cz/item/CS_URS_2024_01/892472121"/>
    <hyperlink ref="F260" r:id="rId31" display="https://podminky.urs.cz/item/CS_URS_2024_01/899722112"/>
    <hyperlink ref="F266" r:id="rId32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852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1384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ROUND((SUM(BE92:BE223)),  2)</f>
        <v>0</v>
      </c>
      <c r="G35" s="41"/>
      <c r="H35" s="41"/>
      <c r="I35" s="160">
        <v>0.20999999999999999</v>
      </c>
      <c r="J35" s="159">
        <f>ROUND(((SUM(BE92:BE223))*I35),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ROUND((SUM(BF92:BF223)),  2)</f>
        <v>0</v>
      </c>
      <c r="G36" s="41"/>
      <c r="H36" s="41"/>
      <c r="I36" s="160">
        <v>0.14999999999999999</v>
      </c>
      <c r="J36" s="159">
        <f>ROUND(((SUM(BF92:BF223))*I36),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ROUND((SUM(BG92:BG223)),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ROUND((SUM(BH92:BH223)),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ROUND((SUM(BI92:BI223)),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852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Výtlak ČS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J93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639</v>
      </c>
      <c r="E65" s="219"/>
      <c r="F65" s="219"/>
      <c r="G65" s="219"/>
      <c r="H65" s="219"/>
      <c r="I65" s="219"/>
      <c r="J65" s="220">
        <f>J94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640</v>
      </c>
      <c r="E66" s="219"/>
      <c r="F66" s="219"/>
      <c r="G66" s="219"/>
      <c r="H66" s="219"/>
      <c r="I66" s="219"/>
      <c r="J66" s="220">
        <f>J141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641</v>
      </c>
      <c r="E67" s="219"/>
      <c r="F67" s="219"/>
      <c r="G67" s="219"/>
      <c r="H67" s="219"/>
      <c r="I67" s="219"/>
      <c r="J67" s="220">
        <f>J156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855</v>
      </c>
      <c r="E68" s="219"/>
      <c r="F68" s="219"/>
      <c r="G68" s="219"/>
      <c r="H68" s="219"/>
      <c r="I68" s="219"/>
      <c r="J68" s="220">
        <f>J178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857</v>
      </c>
      <c r="E69" s="219"/>
      <c r="F69" s="219"/>
      <c r="G69" s="219"/>
      <c r="H69" s="219"/>
      <c r="I69" s="219"/>
      <c r="J69" s="220">
        <f>J203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240</v>
      </c>
      <c r="E70" s="219"/>
      <c r="F70" s="219"/>
      <c r="G70" s="219"/>
      <c r="H70" s="219"/>
      <c r="I70" s="219"/>
      <c r="J70" s="220">
        <f>J219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137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Stavební úpravy přečerpávací stanice a odlehčovací komory 10 v ulici Sportovní</v>
      </c>
      <c r="F80" s="34"/>
      <c r="G80" s="34"/>
      <c r="H80" s="34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131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2" t="s">
        <v>852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853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04 - Výtlak ČS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F14</f>
        <v>Český Brod</v>
      </c>
      <c r="G86" s="43"/>
      <c r="H86" s="43"/>
      <c r="I86" s="34" t="s">
        <v>24</v>
      </c>
      <c r="J86" s="75" t="str">
        <f>IF(J14="","",J14)</f>
        <v>31. 1. 2024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30</v>
      </c>
      <c r="D88" s="43"/>
      <c r="E88" s="43"/>
      <c r="F88" s="29" t="str">
        <f>E17</f>
        <v>Město Český Brod</v>
      </c>
      <c r="G88" s="43"/>
      <c r="H88" s="43"/>
      <c r="I88" s="34" t="s">
        <v>38</v>
      </c>
      <c r="J88" s="39" t="str">
        <f>E23</f>
        <v>Ing. Petr Koblenc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4" t="s">
        <v>36</v>
      </c>
      <c r="D89" s="43"/>
      <c r="E89" s="43"/>
      <c r="F89" s="29" t="str">
        <f>IF(E20="","",E20)</f>
        <v>Vyplň údaj</v>
      </c>
      <c r="G89" s="43"/>
      <c r="H89" s="43"/>
      <c r="I89" s="34" t="s">
        <v>41</v>
      </c>
      <c r="J89" s="39" t="str">
        <f>E26</f>
        <v>Vodohospodářský rozvoj a výstavba a.s.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9" customFormat="1" ht="29.28" customHeight="1">
      <c r="A91" s="177"/>
      <c r="B91" s="178"/>
      <c r="C91" s="179" t="s">
        <v>138</v>
      </c>
      <c r="D91" s="180" t="s">
        <v>65</v>
      </c>
      <c r="E91" s="180" t="s">
        <v>61</v>
      </c>
      <c r="F91" s="180" t="s">
        <v>62</v>
      </c>
      <c r="G91" s="180" t="s">
        <v>139</v>
      </c>
      <c r="H91" s="180" t="s">
        <v>140</v>
      </c>
      <c r="I91" s="180" t="s">
        <v>141</v>
      </c>
      <c r="J91" s="180" t="s">
        <v>135</v>
      </c>
      <c r="K91" s="181" t="s">
        <v>142</v>
      </c>
      <c r="L91" s="182"/>
      <c r="M91" s="95" t="s">
        <v>35</v>
      </c>
      <c r="N91" s="96" t="s">
        <v>50</v>
      </c>
      <c r="O91" s="96" t="s">
        <v>143</v>
      </c>
      <c r="P91" s="96" t="s">
        <v>144</v>
      </c>
      <c r="Q91" s="96" t="s">
        <v>145</v>
      </c>
      <c r="R91" s="96" t="s">
        <v>146</v>
      </c>
      <c r="S91" s="96" t="s">
        <v>147</v>
      </c>
      <c r="T91" s="97" t="s">
        <v>148</v>
      </c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="2" customFormat="1" ht="22.8" customHeight="1">
      <c r="A92" s="41"/>
      <c r="B92" s="42"/>
      <c r="C92" s="102" t="s">
        <v>149</v>
      </c>
      <c r="D92" s="43"/>
      <c r="E92" s="43"/>
      <c r="F92" s="43"/>
      <c r="G92" s="43"/>
      <c r="H92" s="43"/>
      <c r="I92" s="43"/>
      <c r="J92" s="183">
        <f>BK92</f>
        <v>0</v>
      </c>
      <c r="K92" s="43"/>
      <c r="L92" s="47"/>
      <c r="M92" s="98"/>
      <c r="N92" s="184"/>
      <c r="O92" s="99"/>
      <c r="P92" s="185">
        <f>P93</f>
        <v>0</v>
      </c>
      <c r="Q92" s="99"/>
      <c r="R92" s="185">
        <f>R93</f>
        <v>1.6832071600000003</v>
      </c>
      <c r="S92" s="99"/>
      <c r="T92" s="186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79</v>
      </c>
      <c r="AU92" s="19" t="s">
        <v>136</v>
      </c>
      <c r="BK92" s="187">
        <f>BK93</f>
        <v>0</v>
      </c>
    </row>
    <row r="93" s="12" customFormat="1" ht="25.92" customHeight="1">
      <c r="A93" s="12"/>
      <c r="B93" s="222"/>
      <c r="C93" s="223"/>
      <c r="D93" s="224" t="s">
        <v>79</v>
      </c>
      <c r="E93" s="225" t="s">
        <v>241</v>
      </c>
      <c r="F93" s="225" t="s">
        <v>242</v>
      </c>
      <c r="G93" s="223"/>
      <c r="H93" s="223"/>
      <c r="I93" s="226"/>
      <c r="J93" s="227">
        <f>BK93</f>
        <v>0</v>
      </c>
      <c r="K93" s="223"/>
      <c r="L93" s="228"/>
      <c r="M93" s="229"/>
      <c r="N93" s="230"/>
      <c r="O93" s="230"/>
      <c r="P93" s="231">
        <f>P94+P141+P156+P178+P203+P219</f>
        <v>0</v>
      </c>
      <c r="Q93" s="230"/>
      <c r="R93" s="231">
        <f>R94+R141+R156+R178+R203+R219</f>
        <v>1.6832071600000003</v>
      </c>
      <c r="S93" s="230"/>
      <c r="T93" s="232">
        <f>T94+T141+T156+T178+T203+T219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33" t="s">
        <v>88</v>
      </c>
      <c r="AT93" s="234" t="s">
        <v>79</v>
      </c>
      <c r="AU93" s="234" t="s">
        <v>80</v>
      </c>
      <c r="AY93" s="233" t="s">
        <v>155</v>
      </c>
      <c r="BK93" s="235">
        <f>BK94+BK141+BK156+BK178+BK203+BK219</f>
        <v>0</v>
      </c>
    </row>
    <row r="94" s="12" customFormat="1" ht="22.8" customHeight="1">
      <c r="A94" s="12"/>
      <c r="B94" s="222"/>
      <c r="C94" s="223"/>
      <c r="D94" s="224" t="s">
        <v>79</v>
      </c>
      <c r="E94" s="236" t="s">
        <v>643</v>
      </c>
      <c r="F94" s="236" t="s">
        <v>644</v>
      </c>
      <c r="G94" s="223"/>
      <c r="H94" s="223"/>
      <c r="I94" s="226"/>
      <c r="J94" s="237">
        <f>BK94</f>
        <v>0</v>
      </c>
      <c r="K94" s="223"/>
      <c r="L94" s="228"/>
      <c r="M94" s="229"/>
      <c r="N94" s="230"/>
      <c r="O94" s="230"/>
      <c r="P94" s="231">
        <f>SUM(P95:P140)</f>
        <v>0</v>
      </c>
      <c r="Q94" s="230"/>
      <c r="R94" s="231">
        <f>SUM(R95:R140)</f>
        <v>0.36299116000000003</v>
      </c>
      <c r="S94" s="230"/>
      <c r="T94" s="232">
        <f>SUM(T95:T140)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33" t="s">
        <v>88</v>
      </c>
      <c r="AT94" s="234" t="s">
        <v>79</v>
      </c>
      <c r="AU94" s="234" t="s">
        <v>88</v>
      </c>
      <c r="AY94" s="233" t="s">
        <v>155</v>
      </c>
      <c r="BK94" s="235">
        <f>SUM(BK95:BK140)</f>
        <v>0</v>
      </c>
    </row>
    <row r="95" s="2" customFormat="1" ht="21.75" customHeight="1">
      <c r="A95" s="41"/>
      <c r="B95" s="42"/>
      <c r="C95" s="188" t="s">
        <v>88</v>
      </c>
      <c r="D95" s="188" t="s">
        <v>150</v>
      </c>
      <c r="E95" s="189" t="s">
        <v>858</v>
      </c>
      <c r="F95" s="190" t="s">
        <v>859</v>
      </c>
      <c r="G95" s="191" t="s">
        <v>860</v>
      </c>
      <c r="H95" s="192">
        <v>25</v>
      </c>
      <c r="I95" s="193"/>
      <c r="J95" s="194">
        <f>ROUND(I95*H95,2)</f>
        <v>0</v>
      </c>
      <c r="K95" s="190" t="s">
        <v>252</v>
      </c>
      <c r="L95" s="47"/>
      <c r="M95" s="195" t="s">
        <v>35</v>
      </c>
      <c r="N95" s="196" t="s">
        <v>51</v>
      </c>
      <c r="O95" s="87"/>
      <c r="P95" s="197">
        <f>O95*H95</f>
        <v>0</v>
      </c>
      <c r="Q95" s="197">
        <v>4.0000000000000003E-05</v>
      </c>
      <c r="R95" s="197">
        <f>Q95*H95</f>
        <v>0.001</v>
      </c>
      <c r="S95" s="197">
        <v>0</v>
      </c>
      <c r="T95" s="19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99" t="s">
        <v>164</v>
      </c>
      <c r="AT95" s="199" t="s">
        <v>150</v>
      </c>
      <c r="AU95" s="199" t="s">
        <v>90</v>
      </c>
      <c r="AY95" s="19" t="s">
        <v>155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9" t="s">
        <v>88</v>
      </c>
      <c r="BK95" s="200">
        <f>ROUND(I95*H95,2)</f>
        <v>0</v>
      </c>
      <c r="BL95" s="19" t="s">
        <v>164</v>
      </c>
      <c r="BM95" s="199" t="s">
        <v>1385</v>
      </c>
    </row>
    <row r="96" s="2" customFormat="1">
      <c r="A96" s="41"/>
      <c r="B96" s="42"/>
      <c r="C96" s="43"/>
      <c r="D96" s="249" t="s">
        <v>254</v>
      </c>
      <c r="E96" s="43"/>
      <c r="F96" s="250" t="s">
        <v>862</v>
      </c>
      <c r="G96" s="43"/>
      <c r="H96" s="43"/>
      <c r="I96" s="203"/>
      <c r="J96" s="43"/>
      <c r="K96" s="43"/>
      <c r="L96" s="47"/>
      <c r="M96" s="204"/>
      <c r="N96" s="20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254</v>
      </c>
      <c r="AU96" s="19" t="s">
        <v>90</v>
      </c>
    </row>
    <row r="97" s="13" customFormat="1">
      <c r="A97" s="13"/>
      <c r="B97" s="238"/>
      <c r="C97" s="239"/>
      <c r="D97" s="201" t="s">
        <v>248</v>
      </c>
      <c r="E97" s="240" t="s">
        <v>35</v>
      </c>
      <c r="F97" s="241" t="s">
        <v>1386</v>
      </c>
      <c r="G97" s="239"/>
      <c r="H97" s="242">
        <v>25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248</v>
      </c>
      <c r="AU97" s="248" t="s">
        <v>90</v>
      </c>
      <c r="AV97" s="13" t="s">
        <v>90</v>
      </c>
      <c r="AW97" s="13" t="s">
        <v>40</v>
      </c>
      <c r="AX97" s="13" t="s">
        <v>88</v>
      </c>
      <c r="AY97" s="248" t="s">
        <v>155</v>
      </c>
    </row>
    <row r="98" s="2" customFormat="1" ht="24.15" customHeight="1">
      <c r="A98" s="41"/>
      <c r="B98" s="42"/>
      <c r="C98" s="188" t="s">
        <v>90</v>
      </c>
      <c r="D98" s="188" t="s">
        <v>150</v>
      </c>
      <c r="E98" s="189" t="s">
        <v>869</v>
      </c>
      <c r="F98" s="190" t="s">
        <v>870</v>
      </c>
      <c r="G98" s="191" t="s">
        <v>871</v>
      </c>
      <c r="H98" s="192">
        <v>30</v>
      </c>
      <c r="I98" s="193"/>
      <c r="J98" s="194">
        <f>ROUND(I98*H98,2)</f>
        <v>0</v>
      </c>
      <c r="K98" s="190" t="s">
        <v>252</v>
      </c>
      <c r="L98" s="47"/>
      <c r="M98" s="195" t="s">
        <v>35</v>
      </c>
      <c r="N98" s="196" t="s">
        <v>51</v>
      </c>
      <c r="O98" s="87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99" t="s">
        <v>164</v>
      </c>
      <c r="AT98" s="199" t="s">
        <v>150</v>
      </c>
      <c r="AU98" s="199" t="s">
        <v>90</v>
      </c>
      <c r="AY98" s="19" t="s">
        <v>155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9" t="s">
        <v>88</v>
      </c>
      <c r="BK98" s="200">
        <f>ROUND(I98*H98,2)</f>
        <v>0</v>
      </c>
      <c r="BL98" s="19" t="s">
        <v>164</v>
      </c>
      <c r="BM98" s="199" t="s">
        <v>1387</v>
      </c>
    </row>
    <row r="99" s="2" customFormat="1">
      <c r="A99" s="41"/>
      <c r="B99" s="42"/>
      <c r="C99" s="43"/>
      <c r="D99" s="249" t="s">
        <v>254</v>
      </c>
      <c r="E99" s="43"/>
      <c r="F99" s="250" t="s">
        <v>873</v>
      </c>
      <c r="G99" s="43"/>
      <c r="H99" s="43"/>
      <c r="I99" s="203"/>
      <c r="J99" s="43"/>
      <c r="K99" s="43"/>
      <c r="L99" s="47"/>
      <c r="M99" s="204"/>
      <c r="N99" s="20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254</v>
      </c>
      <c r="AU99" s="19" t="s">
        <v>90</v>
      </c>
    </row>
    <row r="100" s="13" customFormat="1">
      <c r="A100" s="13"/>
      <c r="B100" s="238"/>
      <c r="C100" s="239"/>
      <c r="D100" s="201" t="s">
        <v>248</v>
      </c>
      <c r="E100" s="240" t="s">
        <v>35</v>
      </c>
      <c r="F100" s="241" t="s">
        <v>1388</v>
      </c>
      <c r="G100" s="239"/>
      <c r="H100" s="242">
        <v>30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248</v>
      </c>
      <c r="AU100" s="248" t="s">
        <v>90</v>
      </c>
      <c r="AV100" s="13" t="s">
        <v>90</v>
      </c>
      <c r="AW100" s="13" t="s">
        <v>40</v>
      </c>
      <c r="AX100" s="13" t="s">
        <v>88</v>
      </c>
      <c r="AY100" s="248" t="s">
        <v>155</v>
      </c>
    </row>
    <row r="101" s="2" customFormat="1" ht="49.05" customHeight="1">
      <c r="A101" s="41"/>
      <c r="B101" s="42"/>
      <c r="C101" s="188" t="s">
        <v>160</v>
      </c>
      <c r="D101" s="188" t="s">
        <v>150</v>
      </c>
      <c r="E101" s="189" t="s">
        <v>645</v>
      </c>
      <c r="F101" s="190" t="s">
        <v>646</v>
      </c>
      <c r="G101" s="191" t="s">
        <v>275</v>
      </c>
      <c r="H101" s="192">
        <v>3.2999999999999998</v>
      </c>
      <c r="I101" s="193"/>
      <c r="J101" s="194">
        <f>ROUND(I101*H101,2)</f>
        <v>0</v>
      </c>
      <c r="K101" s="190" t="s">
        <v>252</v>
      </c>
      <c r="L101" s="47"/>
      <c r="M101" s="195" t="s">
        <v>35</v>
      </c>
      <c r="N101" s="196" t="s">
        <v>51</v>
      </c>
      <c r="O101" s="87"/>
      <c r="P101" s="197">
        <f>O101*H101</f>
        <v>0</v>
      </c>
      <c r="Q101" s="197">
        <v>0.036900000000000002</v>
      </c>
      <c r="R101" s="197">
        <f>Q101*H101</f>
        <v>0.12177</v>
      </c>
      <c r="S101" s="197">
        <v>0</v>
      </c>
      <c r="T101" s="19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99" t="s">
        <v>164</v>
      </c>
      <c r="AT101" s="199" t="s">
        <v>150</v>
      </c>
      <c r="AU101" s="199" t="s">
        <v>90</v>
      </c>
      <c r="AY101" s="19" t="s">
        <v>155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9" t="s">
        <v>88</v>
      </c>
      <c r="BK101" s="200">
        <f>ROUND(I101*H101,2)</f>
        <v>0</v>
      </c>
      <c r="BL101" s="19" t="s">
        <v>164</v>
      </c>
      <c r="BM101" s="199" t="s">
        <v>1389</v>
      </c>
    </row>
    <row r="102" s="2" customFormat="1">
      <c r="A102" s="41"/>
      <c r="B102" s="42"/>
      <c r="C102" s="43"/>
      <c r="D102" s="249" t="s">
        <v>254</v>
      </c>
      <c r="E102" s="43"/>
      <c r="F102" s="250" t="s">
        <v>648</v>
      </c>
      <c r="G102" s="43"/>
      <c r="H102" s="43"/>
      <c r="I102" s="203"/>
      <c r="J102" s="43"/>
      <c r="K102" s="43"/>
      <c r="L102" s="47"/>
      <c r="M102" s="204"/>
      <c r="N102" s="20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254</v>
      </c>
      <c r="AU102" s="19" t="s">
        <v>90</v>
      </c>
    </row>
    <row r="103" s="13" customFormat="1">
      <c r="A103" s="13"/>
      <c r="B103" s="238"/>
      <c r="C103" s="239"/>
      <c r="D103" s="201" t="s">
        <v>248</v>
      </c>
      <c r="E103" s="240" t="s">
        <v>35</v>
      </c>
      <c r="F103" s="241" t="s">
        <v>1390</v>
      </c>
      <c r="G103" s="239"/>
      <c r="H103" s="242">
        <v>3.2999999999999998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248</v>
      </c>
      <c r="AU103" s="248" t="s">
        <v>90</v>
      </c>
      <c r="AV103" s="13" t="s">
        <v>90</v>
      </c>
      <c r="AW103" s="13" t="s">
        <v>40</v>
      </c>
      <c r="AX103" s="13" t="s">
        <v>88</v>
      </c>
      <c r="AY103" s="248" t="s">
        <v>155</v>
      </c>
    </row>
    <row r="104" s="2" customFormat="1" ht="49.05" customHeight="1">
      <c r="A104" s="41"/>
      <c r="B104" s="42"/>
      <c r="C104" s="188" t="s">
        <v>164</v>
      </c>
      <c r="D104" s="188" t="s">
        <v>150</v>
      </c>
      <c r="E104" s="189" t="s">
        <v>656</v>
      </c>
      <c r="F104" s="190" t="s">
        <v>657</v>
      </c>
      <c r="G104" s="191" t="s">
        <v>275</v>
      </c>
      <c r="H104" s="192">
        <v>2.2000000000000002</v>
      </c>
      <c r="I104" s="193"/>
      <c r="J104" s="194">
        <f>ROUND(I104*H104,2)</f>
        <v>0</v>
      </c>
      <c r="K104" s="190" t="s">
        <v>252</v>
      </c>
      <c r="L104" s="47"/>
      <c r="M104" s="195" t="s">
        <v>35</v>
      </c>
      <c r="N104" s="196" t="s">
        <v>51</v>
      </c>
      <c r="O104" s="87"/>
      <c r="P104" s="197">
        <f>O104*H104</f>
        <v>0</v>
      </c>
      <c r="Q104" s="197">
        <v>0.036900000000000002</v>
      </c>
      <c r="R104" s="197">
        <f>Q104*H104</f>
        <v>0.081180000000000016</v>
      </c>
      <c r="S104" s="197">
        <v>0</v>
      </c>
      <c r="T104" s="19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99" t="s">
        <v>164</v>
      </c>
      <c r="AT104" s="199" t="s">
        <v>150</v>
      </c>
      <c r="AU104" s="199" t="s">
        <v>90</v>
      </c>
      <c r="AY104" s="19" t="s">
        <v>155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9" t="s">
        <v>88</v>
      </c>
      <c r="BK104" s="200">
        <f>ROUND(I104*H104,2)</f>
        <v>0</v>
      </c>
      <c r="BL104" s="19" t="s">
        <v>164</v>
      </c>
      <c r="BM104" s="199" t="s">
        <v>1391</v>
      </c>
    </row>
    <row r="105" s="2" customFormat="1">
      <c r="A105" s="41"/>
      <c r="B105" s="42"/>
      <c r="C105" s="43"/>
      <c r="D105" s="249" t="s">
        <v>254</v>
      </c>
      <c r="E105" s="43"/>
      <c r="F105" s="250" t="s">
        <v>659</v>
      </c>
      <c r="G105" s="43"/>
      <c r="H105" s="43"/>
      <c r="I105" s="203"/>
      <c r="J105" s="43"/>
      <c r="K105" s="43"/>
      <c r="L105" s="47"/>
      <c r="M105" s="204"/>
      <c r="N105" s="20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254</v>
      </c>
      <c r="AU105" s="19" t="s">
        <v>90</v>
      </c>
    </row>
    <row r="106" s="13" customFormat="1">
      <c r="A106" s="13"/>
      <c r="B106" s="238"/>
      <c r="C106" s="239"/>
      <c r="D106" s="201" t="s">
        <v>248</v>
      </c>
      <c r="E106" s="240" t="s">
        <v>35</v>
      </c>
      <c r="F106" s="241" t="s">
        <v>1392</v>
      </c>
      <c r="G106" s="239"/>
      <c r="H106" s="242">
        <v>2.2000000000000002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248</v>
      </c>
      <c r="AU106" s="248" t="s">
        <v>90</v>
      </c>
      <c r="AV106" s="13" t="s">
        <v>90</v>
      </c>
      <c r="AW106" s="13" t="s">
        <v>40</v>
      </c>
      <c r="AX106" s="13" t="s">
        <v>88</v>
      </c>
      <c r="AY106" s="248" t="s">
        <v>155</v>
      </c>
    </row>
    <row r="107" s="2" customFormat="1" ht="49.05" customHeight="1">
      <c r="A107" s="41"/>
      <c r="B107" s="42"/>
      <c r="C107" s="188" t="s">
        <v>168</v>
      </c>
      <c r="D107" s="188" t="s">
        <v>150</v>
      </c>
      <c r="E107" s="189" t="s">
        <v>651</v>
      </c>
      <c r="F107" s="190" t="s">
        <v>652</v>
      </c>
      <c r="G107" s="191" t="s">
        <v>275</v>
      </c>
      <c r="H107" s="192">
        <v>3.2999999999999998</v>
      </c>
      <c r="I107" s="193"/>
      <c r="J107" s="194">
        <f>ROUND(I107*H107,2)</f>
        <v>0</v>
      </c>
      <c r="K107" s="190" t="s">
        <v>252</v>
      </c>
      <c r="L107" s="47"/>
      <c r="M107" s="195" t="s">
        <v>35</v>
      </c>
      <c r="N107" s="196" t="s">
        <v>51</v>
      </c>
      <c r="O107" s="87"/>
      <c r="P107" s="197">
        <f>O107*H107</f>
        <v>0</v>
      </c>
      <c r="Q107" s="197">
        <v>0.01269</v>
      </c>
      <c r="R107" s="197">
        <f>Q107*H107</f>
        <v>0.041876999999999998</v>
      </c>
      <c r="S107" s="197">
        <v>0</v>
      </c>
      <c r="T107" s="19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199" t="s">
        <v>164</v>
      </c>
      <c r="AT107" s="199" t="s">
        <v>150</v>
      </c>
      <c r="AU107" s="199" t="s">
        <v>90</v>
      </c>
      <c r="AY107" s="19" t="s">
        <v>155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9" t="s">
        <v>88</v>
      </c>
      <c r="BK107" s="200">
        <f>ROUND(I107*H107,2)</f>
        <v>0</v>
      </c>
      <c r="BL107" s="19" t="s">
        <v>164</v>
      </c>
      <c r="BM107" s="199" t="s">
        <v>1393</v>
      </c>
    </row>
    <row r="108" s="2" customFormat="1">
      <c r="A108" s="41"/>
      <c r="B108" s="42"/>
      <c r="C108" s="43"/>
      <c r="D108" s="249" t="s">
        <v>254</v>
      </c>
      <c r="E108" s="43"/>
      <c r="F108" s="250" t="s">
        <v>654</v>
      </c>
      <c r="G108" s="43"/>
      <c r="H108" s="43"/>
      <c r="I108" s="203"/>
      <c r="J108" s="43"/>
      <c r="K108" s="43"/>
      <c r="L108" s="47"/>
      <c r="M108" s="204"/>
      <c r="N108" s="20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254</v>
      </c>
      <c r="AU108" s="19" t="s">
        <v>90</v>
      </c>
    </row>
    <row r="109" s="13" customFormat="1">
      <c r="A109" s="13"/>
      <c r="B109" s="238"/>
      <c r="C109" s="239"/>
      <c r="D109" s="201" t="s">
        <v>248</v>
      </c>
      <c r="E109" s="240" t="s">
        <v>35</v>
      </c>
      <c r="F109" s="241" t="s">
        <v>1394</v>
      </c>
      <c r="G109" s="239"/>
      <c r="H109" s="242">
        <v>3.2999999999999998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248</v>
      </c>
      <c r="AU109" s="248" t="s">
        <v>90</v>
      </c>
      <c r="AV109" s="13" t="s">
        <v>90</v>
      </c>
      <c r="AW109" s="13" t="s">
        <v>40</v>
      </c>
      <c r="AX109" s="13" t="s">
        <v>88</v>
      </c>
      <c r="AY109" s="248" t="s">
        <v>155</v>
      </c>
    </row>
    <row r="110" s="2" customFormat="1" ht="37.8" customHeight="1">
      <c r="A110" s="41"/>
      <c r="B110" s="42"/>
      <c r="C110" s="188" t="s">
        <v>172</v>
      </c>
      <c r="D110" s="188" t="s">
        <v>150</v>
      </c>
      <c r="E110" s="189" t="s">
        <v>1395</v>
      </c>
      <c r="F110" s="190" t="s">
        <v>1396</v>
      </c>
      <c r="G110" s="191" t="s">
        <v>275</v>
      </c>
      <c r="H110" s="192">
        <v>1.1000000000000001</v>
      </c>
      <c r="I110" s="193"/>
      <c r="J110" s="194">
        <f>ROUND(I110*H110,2)</f>
        <v>0</v>
      </c>
      <c r="K110" s="190" t="s">
        <v>35</v>
      </c>
      <c r="L110" s="47"/>
      <c r="M110" s="195" t="s">
        <v>35</v>
      </c>
      <c r="N110" s="196" t="s">
        <v>51</v>
      </c>
      <c r="O110" s="87"/>
      <c r="P110" s="197">
        <f>O110*H110</f>
        <v>0</v>
      </c>
      <c r="Q110" s="197">
        <v>0.01269</v>
      </c>
      <c r="R110" s="197">
        <f>Q110*H110</f>
        <v>0.013959000000000001</v>
      </c>
      <c r="S110" s="197">
        <v>0</v>
      </c>
      <c r="T110" s="19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99" t="s">
        <v>164</v>
      </c>
      <c r="AT110" s="199" t="s">
        <v>150</v>
      </c>
      <c r="AU110" s="199" t="s">
        <v>90</v>
      </c>
      <c r="AY110" s="19" t="s">
        <v>155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" t="s">
        <v>88</v>
      </c>
      <c r="BK110" s="200">
        <f>ROUND(I110*H110,2)</f>
        <v>0</v>
      </c>
      <c r="BL110" s="19" t="s">
        <v>164</v>
      </c>
      <c r="BM110" s="199" t="s">
        <v>1397</v>
      </c>
    </row>
    <row r="111" s="13" customFormat="1">
      <c r="A111" s="13"/>
      <c r="B111" s="238"/>
      <c r="C111" s="239"/>
      <c r="D111" s="201" t="s">
        <v>248</v>
      </c>
      <c r="E111" s="240" t="s">
        <v>35</v>
      </c>
      <c r="F111" s="241" t="s">
        <v>1398</v>
      </c>
      <c r="G111" s="239"/>
      <c r="H111" s="242">
        <v>1.1000000000000001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248</v>
      </c>
      <c r="AU111" s="248" t="s">
        <v>90</v>
      </c>
      <c r="AV111" s="13" t="s">
        <v>90</v>
      </c>
      <c r="AW111" s="13" t="s">
        <v>40</v>
      </c>
      <c r="AX111" s="13" t="s">
        <v>88</v>
      </c>
      <c r="AY111" s="248" t="s">
        <v>155</v>
      </c>
    </row>
    <row r="112" s="2" customFormat="1" ht="24.15" customHeight="1">
      <c r="A112" s="41"/>
      <c r="B112" s="42"/>
      <c r="C112" s="188" t="s">
        <v>176</v>
      </c>
      <c r="D112" s="188" t="s">
        <v>150</v>
      </c>
      <c r="E112" s="189" t="s">
        <v>661</v>
      </c>
      <c r="F112" s="190" t="s">
        <v>662</v>
      </c>
      <c r="G112" s="191" t="s">
        <v>663</v>
      </c>
      <c r="H112" s="192">
        <v>14.85</v>
      </c>
      <c r="I112" s="193"/>
      <c r="J112" s="194">
        <f>ROUND(I112*H112,2)</f>
        <v>0</v>
      </c>
      <c r="K112" s="190" t="s">
        <v>252</v>
      </c>
      <c r="L112" s="47"/>
      <c r="M112" s="195" t="s">
        <v>35</v>
      </c>
      <c r="N112" s="196" t="s">
        <v>51</v>
      </c>
      <c r="O112" s="87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99" t="s">
        <v>164</v>
      </c>
      <c r="AT112" s="199" t="s">
        <v>150</v>
      </c>
      <c r="AU112" s="199" t="s">
        <v>90</v>
      </c>
      <c r="AY112" s="19" t="s">
        <v>155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9" t="s">
        <v>88</v>
      </c>
      <c r="BK112" s="200">
        <f>ROUND(I112*H112,2)</f>
        <v>0</v>
      </c>
      <c r="BL112" s="19" t="s">
        <v>164</v>
      </c>
      <c r="BM112" s="199" t="s">
        <v>1399</v>
      </c>
    </row>
    <row r="113" s="2" customFormat="1">
      <c r="A113" s="41"/>
      <c r="B113" s="42"/>
      <c r="C113" s="43"/>
      <c r="D113" s="249" t="s">
        <v>254</v>
      </c>
      <c r="E113" s="43"/>
      <c r="F113" s="250" t="s">
        <v>665</v>
      </c>
      <c r="G113" s="43"/>
      <c r="H113" s="43"/>
      <c r="I113" s="203"/>
      <c r="J113" s="43"/>
      <c r="K113" s="43"/>
      <c r="L113" s="47"/>
      <c r="M113" s="204"/>
      <c r="N113" s="20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254</v>
      </c>
      <c r="AU113" s="19" t="s">
        <v>90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1400</v>
      </c>
      <c r="G114" s="239"/>
      <c r="H114" s="242">
        <v>14.85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24.15" customHeight="1">
      <c r="A115" s="41"/>
      <c r="B115" s="42"/>
      <c r="C115" s="188" t="s">
        <v>180</v>
      </c>
      <c r="D115" s="188" t="s">
        <v>150</v>
      </c>
      <c r="E115" s="189" t="s">
        <v>1401</v>
      </c>
      <c r="F115" s="190" t="s">
        <v>1402</v>
      </c>
      <c r="G115" s="191" t="s">
        <v>663</v>
      </c>
      <c r="H115" s="192">
        <v>28.861999999999998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164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164</v>
      </c>
      <c r="BM115" s="199" t="s">
        <v>1403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1404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1405</v>
      </c>
      <c r="G117" s="239"/>
      <c r="H117" s="242">
        <v>96.207999999999998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5" customFormat="1">
      <c r="A118" s="15"/>
      <c r="B118" s="272"/>
      <c r="C118" s="273"/>
      <c r="D118" s="201" t="s">
        <v>248</v>
      </c>
      <c r="E118" s="274" t="s">
        <v>35</v>
      </c>
      <c r="F118" s="275" t="s">
        <v>483</v>
      </c>
      <c r="G118" s="273"/>
      <c r="H118" s="276">
        <v>96.207999999999998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248</v>
      </c>
      <c r="AU118" s="282" t="s">
        <v>90</v>
      </c>
      <c r="AV118" s="15" t="s">
        <v>160</v>
      </c>
      <c r="AW118" s="15" t="s">
        <v>40</v>
      </c>
      <c r="AX118" s="15" t="s">
        <v>80</v>
      </c>
      <c r="AY118" s="282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1406</v>
      </c>
      <c r="G119" s="239"/>
      <c r="H119" s="242">
        <v>28.861999999999998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88</v>
      </c>
      <c r="AY119" s="248" t="s">
        <v>155</v>
      </c>
    </row>
    <row r="120" s="2" customFormat="1" ht="24.15" customHeight="1">
      <c r="A120" s="41"/>
      <c r="B120" s="42"/>
      <c r="C120" s="188" t="s">
        <v>184</v>
      </c>
      <c r="D120" s="188" t="s">
        <v>150</v>
      </c>
      <c r="E120" s="189" t="s">
        <v>1407</v>
      </c>
      <c r="F120" s="190" t="s">
        <v>1408</v>
      </c>
      <c r="G120" s="191" t="s">
        <v>663</v>
      </c>
      <c r="H120" s="192">
        <v>19.242000000000001</v>
      </c>
      <c r="I120" s="193"/>
      <c r="J120" s="194">
        <f>ROUND(I120*H120,2)</f>
        <v>0</v>
      </c>
      <c r="K120" s="190" t="s">
        <v>252</v>
      </c>
      <c r="L120" s="47"/>
      <c r="M120" s="195" t="s">
        <v>35</v>
      </c>
      <c r="N120" s="196" t="s">
        <v>51</v>
      </c>
      <c r="O120" s="87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99" t="s">
        <v>164</v>
      </c>
      <c r="AT120" s="199" t="s">
        <v>150</v>
      </c>
      <c r="AU120" s="199" t="s">
        <v>90</v>
      </c>
      <c r="AY120" s="19" t="s">
        <v>155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" t="s">
        <v>88</v>
      </c>
      <c r="BK120" s="200">
        <f>ROUND(I120*H120,2)</f>
        <v>0</v>
      </c>
      <c r="BL120" s="19" t="s">
        <v>164</v>
      </c>
      <c r="BM120" s="199" t="s">
        <v>1409</v>
      </c>
    </row>
    <row r="121" s="2" customFormat="1">
      <c r="A121" s="41"/>
      <c r="B121" s="42"/>
      <c r="C121" s="43"/>
      <c r="D121" s="249" t="s">
        <v>254</v>
      </c>
      <c r="E121" s="43"/>
      <c r="F121" s="250" t="s">
        <v>1410</v>
      </c>
      <c r="G121" s="43"/>
      <c r="H121" s="43"/>
      <c r="I121" s="203"/>
      <c r="J121" s="43"/>
      <c r="K121" s="43"/>
      <c r="L121" s="47"/>
      <c r="M121" s="204"/>
      <c r="N121" s="20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254</v>
      </c>
      <c r="AU121" s="19" t="s">
        <v>90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1405</v>
      </c>
      <c r="G122" s="239"/>
      <c r="H122" s="242">
        <v>96.207999999999998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80</v>
      </c>
      <c r="AY122" s="248" t="s">
        <v>155</v>
      </c>
    </row>
    <row r="123" s="15" customFormat="1">
      <c r="A123" s="15"/>
      <c r="B123" s="272"/>
      <c r="C123" s="273"/>
      <c r="D123" s="201" t="s">
        <v>248</v>
      </c>
      <c r="E123" s="274" t="s">
        <v>35</v>
      </c>
      <c r="F123" s="275" t="s">
        <v>483</v>
      </c>
      <c r="G123" s="273"/>
      <c r="H123" s="276">
        <v>96.207999999999998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2" t="s">
        <v>248</v>
      </c>
      <c r="AU123" s="282" t="s">
        <v>90</v>
      </c>
      <c r="AV123" s="15" t="s">
        <v>160</v>
      </c>
      <c r="AW123" s="15" t="s">
        <v>40</v>
      </c>
      <c r="AX123" s="15" t="s">
        <v>80</v>
      </c>
      <c r="AY123" s="282" t="s">
        <v>155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1411</v>
      </c>
      <c r="G124" s="239"/>
      <c r="H124" s="242">
        <v>19.242000000000001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88</v>
      </c>
      <c r="AY124" s="248" t="s">
        <v>155</v>
      </c>
    </row>
    <row r="125" s="2" customFormat="1" ht="24.15" customHeight="1">
      <c r="A125" s="41"/>
      <c r="B125" s="42"/>
      <c r="C125" s="188" t="s">
        <v>188</v>
      </c>
      <c r="D125" s="188" t="s">
        <v>150</v>
      </c>
      <c r="E125" s="189" t="s">
        <v>1412</v>
      </c>
      <c r="F125" s="190" t="s">
        <v>1413</v>
      </c>
      <c r="G125" s="191" t="s">
        <v>663</v>
      </c>
      <c r="H125" s="192">
        <v>28.861999999999998</v>
      </c>
      <c r="I125" s="193"/>
      <c r="J125" s="194">
        <f>ROUND(I125*H125,2)</f>
        <v>0</v>
      </c>
      <c r="K125" s="190" t="s">
        <v>252</v>
      </c>
      <c r="L125" s="47"/>
      <c r="M125" s="195" t="s">
        <v>35</v>
      </c>
      <c r="N125" s="196" t="s">
        <v>51</v>
      </c>
      <c r="O125" s="8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99" t="s">
        <v>164</v>
      </c>
      <c r="AT125" s="199" t="s">
        <v>150</v>
      </c>
      <c r="AU125" s="199" t="s">
        <v>90</v>
      </c>
      <c r="AY125" s="19" t="s">
        <v>155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88</v>
      </c>
      <c r="BK125" s="200">
        <f>ROUND(I125*H125,2)</f>
        <v>0</v>
      </c>
      <c r="BL125" s="19" t="s">
        <v>164</v>
      </c>
      <c r="BM125" s="199" t="s">
        <v>1414</v>
      </c>
    </row>
    <row r="126" s="2" customFormat="1">
      <c r="A126" s="41"/>
      <c r="B126" s="42"/>
      <c r="C126" s="43"/>
      <c r="D126" s="249" t="s">
        <v>254</v>
      </c>
      <c r="E126" s="43"/>
      <c r="F126" s="250" t="s">
        <v>1415</v>
      </c>
      <c r="G126" s="43"/>
      <c r="H126" s="43"/>
      <c r="I126" s="203"/>
      <c r="J126" s="43"/>
      <c r="K126" s="43"/>
      <c r="L126" s="47"/>
      <c r="M126" s="204"/>
      <c r="N126" s="20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254</v>
      </c>
      <c r="AU126" s="19" t="s">
        <v>90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1405</v>
      </c>
      <c r="G127" s="239"/>
      <c r="H127" s="242">
        <v>96.207999999999998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80</v>
      </c>
      <c r="AY127" s="248" t="s">
        <v>155</v>
      </c>
    </row>
    <row r="128" s="15" customFormat="1">
      <c r="A128" s="15"/>
      <c r="B128" s="272"/>
      <c r="C128" s="273"/>
      <c r="D128" s="201" t="s">
        <v>248</v>
      </c>
      <c r="E128" s="274" t="s">
        <v>35</v>
      </c>
      <c r="F128" s="275" t="s">
        <v>483</v>
      </c>
      <c r="G128" s="273"/>
      <c r="H128" s="276">
        <v>96.207999999999998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248</v>
      </c>
      <c r="AU128" s="282" t="s">
        <v>90</v>
      </c>
      <c r="AV128" s="15" t="s">
        <v>160</v>
      </c>
      <c r="AW128" s="15" t="s">
        <v>40</v>
      </c>
      <c r="AX128" s="15" t="s">
        <v>80</v>
      </c>
      <c r="AY128" s="282" t="s">
        <v>155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1406</v>
      </c>
      <c r="G129" s="239"/>
      <c r="H129" s="242">
        <v>28.861999999999998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88</v>
      </c>
      <c r="AY129" s="248" t="s">
        <v>155</v>
      </c>
    </row>
    <row r="130" s="2" customFormat="1" ht="24.15" customHeight="1">
      <c r="A130" s="41"/>
      <c r="B130" s="42"/>
      <c r="C130" s="188" t="s">
        <v>194</v>
      </c>
      <c r="D130" s="188" t="s">
        <v>150</v>
      </c>
      <c r="E130" s="189" t="s">
        <v>1416</v>
      </c>
      <c r="F130" s="190" t="s">
        <v>1417</v>
      </c>
      <c r="G130" s="191" t="s">
        <v>663</v>
      </c>
      <c r="H130" s="192">
        <v>19.242000000000001</v>
      </c>
      <c r="I130" s="193"/>
      <c r="J130" s="194">
        <f>ROUND(I130*H130,2)</f>
        <v>0</v>
      </c>
      <c r="K130" s="190" t="s">
        <v>252</v>
      </c>
      <c r="L130" s="47"/>
      <c r="M130" s="195" t="s">
        <v>35</v>
      </c>
      <c r="N130" s="196" t="s">
        <v>51</v>
      </c>
      <c r="O130" s="87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199" t="s">
        <v>164</v>
      </c>
      <c r="AT130" s="199" t="s">
        <v>150</v>
      </c>
      <c r="AU130" s="199" t="s">
        <v>90</v>
      </c>
      <c r="AY130" s="19" t="s">
        <v>155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88</v>
      </c>
      <c r="BK130" s="200">
        <f>ROUND(I130*H130,2)</f>
        <v>0</v>
      </c>
      <c r="BL130" s="19" t="s">
        <v>164</v>
      </c>
      <c r="BM130" s="199" t="s">
        <v>1418</v>
      </c>
    </row>
    <row r="131" s="2" customFormat="1">
      <c r="A131" s="41"/>
      <c r="B131" s="42"/>
      <c r="C131" s="43"/>
      <c r="D131" s="249" t="s">
        <v>254</v>
      </c>
      <c r="E131" s="43"/>
      <c r="F131" s="250" t="s">
        <v>1419</v>
      </c>
      <c r="G131" s="43"/>
      <c r="H131" s="43"/>
      <c r="I131" s="203"/>
      <c r="J131" s="43"/>
      <c r="K131" s="43"/>
      <c r="L131" s="47"/>
      <c r="M131" s="204"/>
      <c r="N131" s="20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254</v>
      </c>
      <c r="AU131" s="19" t="s">
        <v>90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1405</v>
      </c>
      <c r="G132" s="239"/>
      <c r="H132" s="242">
        <v>96.207999999999998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80</v>
      </c>
      <c r="AY132" s="248" t="s">
        <v>155</v>
      </c>
    </row>
    <row r="133" s="15" customFormat="1">
      <c r="A133" s="15"/>
      <c r="B133" s="272"/>
      <c r="C133" s="273"/>
      <c r="D133" s="201" t="s">
        <v>248</v>
      </c>
      <c r="E133" s="274" t="s">
        <v>35</v>
      </c>
      <c r="F133" s="275" t="s">
        <v>483</v>
      </c>
      <c r="G133" s="273"/>
      <c r="H133" s="276">
        <v>96.207999999999998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248</v>
      </c>
      <c r="AU133" s="282" t="s">
        <v>90</v>
      </c>
      <c r="AV133" s="15" t="s">
        <v>160</v>
      </c>
      <c r="AW133" s="15" t="s">
        <v>40</v>
      </c>
      <c r="AX133" s="15" t="s">
        <v>80</v>
      </c>
      <c r="AY133" s="282" t="s">
        <v>155</v>
      </c>
    </row>
    <row r="134" s="13" customFormat="1">
      <c r="A134" s="13"/>
      <c r="B134" s="238"/>
      <c r="C134" s="239"/>
      <c r="D134" s="201" t="s">
        <v>248</v>
      </c>
      <c r="E134" s="240" t="s">
        <v>35</v>
      </c>
      <c r="F134" s="241" t="s">
        <v>1411</v>
      </c>
      <c r="G134" s="239"/>
      <c r="H134" s="242">
        <v>19.242000000000001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248</v>
      </c>
      <c r="AU134" s="248" t="s">
        <v>90</v>
      </c>
      <c r="AV134" s="13" t="s">
        <v>90</v>
      </c>
      <c r="AW134" s="13" t="s">
        <v>40</v>
      </c>
      <c r="AX134" s="13" t="s">
        <v>88</v>
      </c>
      <c r="AY134" s="248" t="s">
        <v>155</v>
      </c>
    </row>
    <row r="135" s="2" customFormat="1" ht="24.15" customHeight="1">
      <c r="A135" s="41"/>
      <c r="B135" s="42"/>
      <c r="C135" s="188" t="s">
        <v>198</v>
      </c>
      <c r="D135" s="188" t="s">
        <v>150</v>
      </c>
      <c r="E135" s="189" t="s">
        <v>684</v>
      </c>
      <c r="F135" s="190" t="s">
        <v>685</v>
      </c>
      <c r="G135" s="191" t="s">
        <v>309</v>
      </c>
      <c r="H135" s="192">
        <v>174.92400000000001</v>
      </c>
      <c r="I135" s="193"/>
      <c r="J135" s="194">
        <f>ROUND(I135*H135,2)</f>
        <v>0</v>
      </c>
      <c r="K135" s="190" t="s">
        <v>252</v>
      </c>
      <c r="L135" s="47"/>
      <c r="M135" s="195" t="s">
        <v>35</v>
      </c>
      <c r="N135" s="196" t="s">
        <v>51</v>
      </c>
      <c r="O135" s="87"/>
      <c r="P135" s="197">
        <f>O135*H135</f>
        <v>0</v>
      </c>
      <c r="Q135" s="197">
        <v>0.00059000000000000003</v>
      </c>
      <c r="R135" s="197">
        <f>Q135*H135</f>
        <v>0.10320516</v>
      </c>
      <c r="S135" s="197">
        <v>0</v>
      </c>
      <c r="T135" s="19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99" t="s">
        <v>164</v>
      </c>
      <c r="AT135" s="199" t="s">
        <v>150</v>
      </c>
      <c r="AU135" s="199" t="s">
        <v>90</v>
      </c>
      <c r="AY135" s="19" t="s">
        <v>155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88</v>
      </c>
      <c r="BK135" s="200">
        <f>ROUND(I135*H135,2)</f>
        <v>0</v>
      </c>
      <c r="BL135" s="19" t="s">
        <v>164</v>
      </c>
      <c r="BM135" s="199" t="s">
        <v>1420</v>
      </c>
    </row>
    <row r="136" s="2" customFormat="1">
      <c r="A136" s="41"/>
      <c r="B136" s="42"/>
      <c r="C136" s="43"/>
      <c r="D136" s="249" t="s">
        <v>254</v>
      </c>
      <c r="E136" s="43"/>
      <c r="F136" s="250" t="s">
        <v>687</v>
      </c>
      <c r="G136" s="43"/>
      <c r="H136" s="43"/>
      <c r="I136" s="203"/>
      <c r="J136" s="43"/>
      <c r="K136" s="43"/>
      <c r="L136" s="47"/>
      <c r="M136" s="204"/>
      <c r="N136" s="20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254</v>
      </c>
      <c r="AU136" s="19" t="s">
        <v>90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1421</v>
      </c>
      <c r="G137" s="239"/>
      <c r="H137" s="242">
        <v>174.92400000000001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88</v>
      </c>
      <c r="AY137" s="248" t="s">
        <v>155</v>
      </c>
    </row>
    <row r="138" s="2" customFormat="1" ht="24.15" customHeight="1">
      <c r="A138" s="41"/>
      <c r="B138" s="42"/>
      <c r="C138" s="188" t="s">
        <v>202</v>
      </c>
      <c r="D138" s="188" t="s">
        <v>150</v>
      </c>
      <c r="E138" s="189" t="s">
        <v>694</v>
      </c>
      <c r="F138" s="190" t="s">
        <v>695</v>
      </c>
      <c r="G138" s="191" t="s">
        <v>309</v>
      </c>
      <c r="H138" s="192">
        <v>174.92400000000001</v>
      </c>
      <c r="I138" s="193"/>
      <c r="J138" s="194">
        <f>ROUND(I138*H138,2)</f>
        <v>0</v>
      </c>
      <c r="K138" s="190" t="s">
        <v>252</v>
      </c>
      <c r="L138" s="47"/>
      <c r="M138" s="195" t="s">
        <v>35</v>
      </c>
      <c r="N138" s="196" t="s">
        <v>51</v>
      </c>
      <c r="O138" s="8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99" t="s">
        <v>164</v>
      </c>
      <c r="AT138" s="199" t="s">
        <v>150</v>
      </c>
      <c r="AU138" s="199" t="s">
        <v>90</v>
      </c>
      <c r="AY138" s="19" t="s">
        <v>155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88</v>
      </c>
      <c r="BK138" s="200">
        <f>ROUND(I138*H138,2)</f>
        <v>0</v>
      </c>
      <c r="BL138" s="19" t="s">
        <v>164</v>
      </c>
      <c r="BM138" s="199" t="s">
        <v>1422</v>
      </c>
    </row>
    <row r="139" s="2" customFormat="1">
      <c r="A139" s="41"/>
      <c r="B139" s="42"/>
      <c r="C139" s="43"/>
      <c r="D139" s="249" t="s">
        <v>254</v>
      </c>
      <c r="E139" s="43"/>
      <c r="F139" s="250" t="s">
        <v>697</v>
      </c>
      <c r="G139" s="43"/>
      <c r="H139" s="43"/>
      <c r="I139" s="203"/>
      <c r="J139" s="43"/>
      <c r="K139" s="43"/>
      <c r="L139" s="47"/>
      <c r="M139" s="204"/>
      <c r="N139" s="20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254</v>
      </c>
      <c r="AU139" s="19" t="s">
        <v>90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1421</v>
      </c>
      <c r="G140" s="239"/>
      <c r="H140" s="242">
        <v>174.92400000000001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88</v>
      </c>
      <c r="AY140" s="248" t="s">
        <v>155</v>
      </c>
    </row>
    <row r="141" s="12" customFormat="1" ht="22.8" customHeight="1">
      <c r="A141" s="12"/>
      <c r="B141" s="222"/>
      <c r="C141" s="223"/>
      <c r="D141" s="224" t="s">
        <v>79</v>
      </c>
      <c r="E141" s="236" t="s">
        <v>698</v>
      </c>
      <c r="F141" s="236" t="s">
        <v>699</v>
      </c>
      <c r="G141" s="223"/>
      <c r="H141" s="223"/>
      <c r="I141" s="226"/>
      <c r="J141" s="237">
        <f>BK141</f>
        <v>0</v>
      </c>
      <c r="K141" s="223"/>
      <c r="L141" s="228"/>
      <c r="M141" s="229"/>
      <c r="N141" s="230"/>
      <c r="O141" s="230"/>
      <c r="P141" s="231">
        <f>SUM(P142:P155)</f>
        <v>0</v>
      </c>
      <c r="Q141" s="230"/>
      <c r="R141" s="231">
        <f>SUM(R142:R155)</f>
        <v>0</v>
      </c>
      <c r="S141" s="230"/>
      <c r="T141" s="232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3" t="s">
        <v>88</v>
      </c>
      <c r="AT141" s="234" t="s">
        <v>79</v>
      </c>
      <c r="AU141" s="234" t="s">
        <v>88</v>
      </c>
      <c r="AY141" s="233" t="s">
        <v>155</v>
      </c>
      <c r="BK141" s="235">
        <f>SUM(BK142:BK155)</f>
        <v>0</v>
      </c>
    </row>
    <row r="142" s="2" customFormat="1" ht="37.8" customHeight="1">
      <c r="A142" s="41"/>
      <c r="B142" s="42"/>
      <c r="C142" s="188" t="s">
        <v>206</v>
      </c>
      <c r="D142" s="188" t="s">
        <v>150</v>
      </c>
      <c r="E142" s="189" t="s">
        <v>700</v>
      </c>
      <c r="F142" s="190" t="s">
        <v>701</v>
      </c>
      <c r="G142" s="191" t="s">
        <v>663</v>
      </c>
      <c r="H142" s="192">
        <v>48.103999999999999</v>
      </c>
      <c r="I142" s="193"/>
      <c r="J142" s="194">
        <f>ROUND(I142*H142,2)</f>
        <v>0</v>
      </c>
      <c r="K142" s="190" t="s">
        <v>252</v>
      </c>
      <c r="L142" s="47"/>
      <c r="M142" s="195" t="s">
        <v>35</v>
      </c>
      <c r="N142" s="196" t="s">
        <v>51</v>
      </c>
      <c r="O142" s="87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99" t="s">
        <v>164</v>
      </c>
      <c r="AT142" s="199" t="s">
        <v>150</v>
      </c>
      <c r="AU142" s="199" t="s">
        <v>90</v>
      </c>
      <c r="AY142" s="19" t="s">
        <v>155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88</v>
      </c>
      <c r="BK142" s="200">
        <f>ROUND(I142*H142,2)</f>
        <v>0</v>
      </c>
      <c r="BL142" s="19" t="s">
        <v>164</v>
      </c>
      <c r="BM142" s="199" t="s">
        <v>1423</v>
      </c>
    </row>
    <row r="143" s="2" customFormat="1">
      <c r="A143" s="41"/>
      <c r="B143" s="42"/>
      <c r="C143" s="43"/>
      <c r="D143" s="249" t="s">
        <v>254</v>
      </c>
      <c r="E143" s="43"/>
      <c r="F143" s="250" t="s">
        <v>703</v>
      </c>
      <c r="G143" s="43"/>
      <c r="H143" s="43"/>
      <c r="I143" s="203"/>
      <c r="J143" s="43"/>
      <c r="K143" s="43"/>
      <c r="L143" s="47"/>
      <c r="M143" s="204"/>
      <c r="N143" s="20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254</v>
      </c>
      <c r="AU143" s="19" t="s">
        <v>90</v>
      </c>
    </row>
    <row r="144" s="13" customFormat="1">
      <c r="A144" s="13"/>
      <c r="B144" s="238"/>
      <c r="C144" s="239"/>
      <c r="D144" s="201" t="s">
        <v>248</v>
      </c>
      <c r="E144" s="240" t="s">
        <v>35</v>
      </c>
      <c r="F144" s="241" t="s">
        <v>1424</v>
      </c>
      <c r="G144" s="239"/>
      <c r="H144" s="242">
        <v>48.103999999999999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248</v>
      </c>
      <c r="AU144" s="248" t="s">
        <v>90</v>
      </c>
      <c r="AV144" s="13" t="s">
        <v>90</v>
      </c>
      <c r="AW144" s="13" t="s">
        <v>40</v>
      </c>
      <c r="AX144" s="13" t="s">
        <v>88</v>
      </c>
      <c r="AY144" s="248" t="s">
        <v>155</v>
      </c>
    </row>
    <row r="145" s="2" customFormat="1" ht="37.8" customHeight="1">
      <c r="A145" s="41"/>
      <c r="B145" s="42"/>
      <c r="C145" s="188" t="s">
        <v>8</v>
      </c>
      <c r="D145" s="188" t="s">
        <v>150</v>
      </c>
      <c r="E145" s="189" t="s">
        <v>919</v>
      </c>
      <c r="F145" s="190" t="s">
        <v>920</v>
      </c>
      <c r="G145" s="191" t="s">
        <v>663</v>
      </c>
      <c r="H145" s="192">
        <v>48.103999999999999</v>
      </c>
      <c r="I145" s="193"/>
      <c r="J145" s="194">
        <f>ROUND(I145*H145,2)</f>
        <v>0</v>
      </c>
      <c r="K145" s="190" t="s">
        <v>252</v>
      </c>
      <c r="L145" s="47"/>
      <c r="M145" s="195" t="s">
        <v>35</v>
      </c>
      <c r="N145" s="196" t="s">
        <v>51</v>
      </c>
      <c r="O145" s="8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99" t="s">
        <v>164</v>
      </c>
      <c r="AT145" s="199" t="s">
        <v>150</v>
      </c>
      <c r="AU145" s="199" t="s">
        <v>90</v>
      </c>
      <c r="AY145" s="19" t="s">
        <v>155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88</v>
      </c>
      <c r="BK145" s="200">
        <f>ROUND(I145*H145,2)</f>
        <v>0</v>
      </c>
      <c r="BL145" s="19" t="s">
        <v>164</v>
      </c>
      <c r="BM145" s="199" t="s">
        <v>1425</v>
      </c>
    </row>
    <row r="146" s="2" customFormat="1">
      <c r="A146" s="41"/>
      <c r="B146" s="42"/>
      <c r="C146" s="43"/>
      <c r="D146" s="249" t="s">
        <v>254</v>
      </c>
      <c r="E146" s="43"/>
      <c r="F146" s="250" t="s">
        <v>922</v>
      </c>
      <c r="G146" s="43"/>
      <c r="H146" s="43"/>
      <c r="I146" s="203"/>
      <c r="J146" s="43"/>
      <c r="K146" s="43"/>
      <c r="L146" s="47"/>
      <c r="M146" s="204"/>
      <c r="N146" s="20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254</v>
      </c>
      <c r="AU146" s="19" t="s">
        <v>90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1424</v>
      </c>
      <c r="G147" s="239"/>
      <c r="H147" s="242">
        <v>48.103999999999999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88</v>
      </c>
      <c r="AY147" s="248" t="s">
        <v>155</v>
      </c>
    </row>
    <row r="148" s="2" customFormat="1" ht="24.15" customHeight="1">
      <c r="A148" s="41"/>
      <c r="B148" s="42"/>
      <c r="C148" s="188" t="s">
        <v>213</v>
      </c>
      <c r="D148" s="188" t="s">
        <v>150</v>
      </c>
      <c r="E148" s="189" t="s">
        <v>705</v>
      </c>
      <c r="F148" s="190" t="s">
        <v>611</v>
      </c>
      <c r="G148" s="191" t="s">
        <v>563</v>
      </c>
      <c r="H148" s="192">
        <v>182.79499999999999</v>
      </c>
      <c r="I148" s="193"/>
      <c r="J148" s="194">
        <f>ROUND(I148*H148,2)</f>
        <v>0</v>
      </c>
      <c r="K148" s="190" t="s">
        <v>252</v>
      </c>
      <c r="L148" s="47"/>
      <c r="M148" s="195" t="s">
        <v>35</v>
      </c>
      <c r="N148" s="196" t="s">
        <v>51</v>
      </c>
      <c r="O148" s="87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99" t="s">
        <v>164</v>
      </c>
      <c r="AT148" s="199" t="s">
        <v>150</v>
      </c>
      <c r="AU148" s="199" t="s">
        <v>90</v>
      </c>
      <c r="AY148" s="19" t="s">
        <v>155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88</v>
      </c>
      <c r="BK148" s="200">
        <f>ROUND(I148*H148,2)</f>
        <v>0</v>
      </c>
      <c r="BL148" s="19" t="s">
        <v>164</v>
      </c>
      <c r="BM148" s="199" t="s">
        <v>1426</v>
      </c>
    </row>
    <row r="149" s="2" customFormat="1">
      <c r="A149" s="41"/>
      <c r="B149" s="42"/>
      <c r="C149" s="43"/>
      <c r="D149" s="249" t="s">
        <v>254</v>
      </c>
      <c r="E149" s="43"/>
      <c r="F149" s="250" t="s">
        <v>707</v>
      </c>
      <c r="G149" s="43"/>
      <c r="H149" s="43"/>
      <c r="I149" s="203"/>
      <c r="J149" s="43"/>
      <c r="K149" s="43"/>
      <c r="L149" s="47"/>
      <c r="M149" s="204"/>
      <c r="N149" s="20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254</v>
      </c>
      <c r="AU149" s="19" t="s">
        <v>90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1427</v>
      </c>
      <c r="G150" s="239"/>
      <c r="H150" s="242">
        <v>96.207999999999998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80</v>
      </c>
      <c r="AY150" s="248" t="s">
        <v>155</v>
      </c>
    </row>
    <row r="151" s="15" customFormat="1">
      <c r="A151" s="15"/>
      <c r="B151" s="272"/>
      <c r="C151" s="273"/>
      <c r="D151" s="201" t="s">
        <v>248</v>
      </c>
      <c r="E151" s="274" t="s">
        <v>35</v>
      </c>
      <c r="F151" s="275" t="s">
        <v>483</v>
      </c>
      <c r="G151" s="273"/>
      <c r="H151" s="276">
        <v>96.207999999999998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248</v>
      </c>
      <c r="AU151" s="282" t="s">
        <v>90</v>
      </c>
      <c r="AV151" s="15" t="s">
        <v>160</v>
      </c>
      <c r="AW151" s="15" t="s">
        <v>40</v>
      </c>
      <c r="AX151" s="15" t="s">
        <v>80</v>
      </c>
      <c r="AY151" s="282" t="s">
        <v>155</v>
      </c>
    </row>
    <row r="152" s="13" customFormat="1">
      <c r="A152" s="13"/>
      <c r="B152" s="238"/>
      <c r="C152" s="239"/>
      <c r="D152" s="201" t="s">
        <v>248</v>
      </c>
      <c r="E152" s="240" t="s">
        <v>35</v>
      </c>
      <c r="F152" s="241" t="s">
        <v>1428</v>
      </c>
      <c r="G152" s="239"/>
      <c r="H152" s="242">
        <v>182.79499999999999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248</v>
      </c>
      <c r="AU152" s="248" t="s">
        <v>90</v>
      </c>
      <c r="AV152" s="13" t="s">
        <v>90</v>
      </c>
      <c r="AW152" s="13" t="s">
        <v>40</v>
      </c>
      <c r="AX152" s="13" t="s">
        <v>88</v>
      </c>
      <c r="AY152" s="248" t="s">
        <v>155</v>
      </c>
    </row>
    <row r="153" s="2" customFormat="1" ht="24.15" customHeight="1">
      <c r="A153" s="41"/>
      <c r="B153" s="42"/>
      <c r="C153" s="188" t="s">
        <v>217</v>
      </c>
      <c r="D153" s="188" t="s">
        <v>150</v>
      </c>
      <c r="E153" s="189" t="s">
        <v>710</v>
      </c>
      <c r="F153" s="190" t="s">
        <v>711</v>
      </c>
      <c r="G153" s="191" t="s">
        <v>663</v>
      </c>
      <c r="H153" s="192">
        <v>96.207999999999998</v>
      </c>
      <c r="I153" s="193"/>
      <c r="J153" s="194">
        <f>ROUND(I153*H153,2)</f>
        <v>0</v>
      </c>
      <c r="K153" s="190" t="s">
        <v>252</v>
      </c>
      <c r="L153" s="47"/>
      <c r="M153" s="195" t="s">
        <v>35</v>
      </c>
      <c r="N153" s="196" t="s">
        <v>51</v>
      </c>
      <c r="O153" s="8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164</v>
      </c>
      <c r="AT153" s="199" t="s">
        <v>150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1429</v>
      </c>
    </row>
    <row r="154" s="2" customFormat="1">
      <c r="A154" s="41"/>
      <c r="B154" s="42"/>
      <c r="C154" s="43"/>
      <c r="D154" s="249" t="s">
        <v>254</v>
      </c>
      <c r="E154" s="43"/>
      <c r="F154" s="250" t="s">
        <v>713</v>
      </c>
      <c r="G154" s="43"/>
      <c r="H154" s="43"/>
      <c r="I154" s="203"/>
      <c r="J154" s="43"/>
      <c r="K154" s="43"/>
      <c r="L154" s="47"/>
      <c r="M154" s="204"/>
      <c r="N154" s="20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254</v>
      </c>
      <c r="AU154" s="19" t="s">
        <v>90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1427</v>
      </c>
      <c r="G155" s="239"/>
      <c r="H155" s="242">
        <v>96.207999999999998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88</v>
      </c>
      <c r="AY155" s="248" t="s">
        <v>155</v>
      </c>
    </row>
    <row r="156" s="12" customFormat="1" ht="22.8" customHeight="1">
      <c r="A156" s="12"/>
      <c r="B156" s="222"/>
      <c r="C156" s="223"/>
      <c r="D156" s="224" t="s">
        <v>79</v>
      </c>
      <c r="E156" s="236" t="s">
        <v>164</v>
      </c>
      <c r="F156" s="236" t="s">
        <v>714</v>
      </c>
      <c r="G156" s="223"/>
      <c r="H156" s="223"/>
      <c r="I156" s="226"/>
      <c r="J156" s="237">
        <f>BK156</f>
        <v>0</v>
      </c>
      <c r="K156" s="223"/>
      <c r="L156" s="228"/>
      <c r="M156" s="229"/>
      <c r="N156" s="230"/>
      <c r="O156" s="230"/>
      <c r="P156" s="231">
        <f>SUM(P157:P177)</f>
        <v>0</v>
      </c>
      <c r="Q156" s="230"/>
      <c r="R156" s="231">
        <f>SUM(R157:R177)</f>
        <v>0</v>
      </c>
      <c r="S156" s="230"/>
      <c r="T156" s="232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3" t="s">
        <v>88</v>
      </c>
      <c r="AT156" s="234" t="s">
        <v>79</v>
      </c>
      <c r="AU156" s="234" t="s">
        <v>88</v>
      </c>
      <c r="AY156" s="233" t="s">
        <v>155</v>
      </c>
      <c r="BK156" s="235">
        <f>SUM(BK157:BK177)</f>
        <v>0</v>
      </c>
    </row>
    <row r="157" s="2" customFormat="1" ht="24.15" customHeight="1">
      <c r="A157" s="41"/>
      <c r="B157" s="42"/>
      <c r="C157" s="188" t="s">
        <v>221</v>
      </c>
      <c r="D157" s="188" t="s">
        <v>150</v>
      </c>
      <c r="E157" s="189" t="s">
        <v>715</v>
      </c>
      <c r="F157" s="190" t="s">
        <v>716</v>
      </c>
      <c r="G157" s="191" t="s">
        <v>663</v>
      </c>
      <c r="H157" s="192">
        <v>69.388999999999996</v>
      </c>
      <c r="I157" s="193"/>
      <c r="J157" s="194">
        <f>ROUND(I157*H157,2)</f>
        <v>0</v>
      </c>
      <c r="K157" s="190" t="s">
        <v>252</v>
      </c>
      <c r="L157" s="47"/>
      <c r="M157" s="195" t="s">
        <v>35</v>
      </c>
      <c r="N157" s="196" t="s">
        <v>51</v>
      </c>
      <c r="O157" s="8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199" t="s">
        <v>164</v>
      </c>
      <c r="AT157" s="199" t="s">
        <v>150</v>
      </c>
      <c r="AU157" s="199" t="s">
        <v>90</v>
      </c>
      <c r="AY157" s="19" t="s">
        <v>155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88</v>
      </c>
      <c r="BK157" s="200">
        <f>ROUND(I157*H157,2)</f>
        <v>0</v>
      </c>
      <c r="BL157" s="19" t="s">
        <v>164</v>
      </c>
      <c r="BM157" s="199" t="s">
        <v>1430</v>
      </c>
    </row>
    <row r="158" s="2" customFormat="1">
      <c r="A158" s="41"/>
      <c r="B158" s="42"/>
      <c r="C158" s="43"/>
      <c r="D158" s="249" t="s">
        <v>254</v>
      </c>
      <c r="E158" s="43"/>
      <c r="F158" s="250" t="s">
        <v>718</v>
      </c>
      <c r="G158" s="43"/>
      <c r="H158" s="43"/>
      <c r="I158" s="203"/>
      <c r="J158" s="43"/>
      <c r="K158" s="43"/>
      <c r="L158" s="47"/>
      <c r="M158" s="204"/>
      <c r="N158" s="20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254</v>
      </c>
      <c r="AU158" s="19" t="s">
        <v>90</v>
      </c>
    </row>
    <row r="159" s="13" customFormat="1">
      <c r="A159" s="13"/>
      <c r="B159" s="238"/>
      <c r="C159" s="239"/>
      <c r="D159" s="201" t="s">
        <v>248</v>
      </c>
      <c r="E159" s="240" t="s">
        <v>35</v>
      </c>
      <c r="F159" s="241" t="s">
        <v>1431</v>
      </c>
      <c r="G159" s="239"/>
      <c r="H159" s="242">
        <v>69.388999999999996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248</v>
      </c>
      <c r="AU159" s="248" t="s">
        <v>90</v>
      </c>
      <c r="AV159" s="13" t="s">
        <v>90</v>
      </c>
      <c r="AW159" s="13" t="s">
        <v>40</v>
      </c>
      <c r="AX159" s="13" t="s">
        <v>88</v>
      </c>
      <c r="AY159" s="248" t="s">
        <v>155</v>
      </c>
    </row>
    <row r="160" s="2" customFormat="1" ht="16.5" customHeight="1">
      <c r="A160" s="41"/>
      <c r="B160" s="42"/>
      <c r="C160" s="262" t="s">
        <v>342</v>
      </c>
      <c r="D160" s="262" t="s">
        <v>464</v>
      </c>
      <c r="E160" s="263" t="s">
        <v>720</v>
      </c>
      <c r="F160" s="264" t="s">
        <v>721</v>
      </c>
      <c r="G160" s="265" t="s">
        <v>563</v>
      </c>
      <c r="H160" s="266">
        <v>142.24700000000001</v>
      </c>
      <c r="I160" s="267"/>
      <c r="J160" s="268">
        <f>ROUND(I160*H160,2)</f>
        <v>0</v>
      </c>
      <c r="K160" s="264" t="s">
        <v>252</v>
      </c>
      <c r="L160" s="269"/>
      <c r="M160" s="270" t="s">
        <v>35</v>
      </c>
      <c r="N160" s="271" t="s">
        <v>51</v>
      </c>
      <c r="O160" s="87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199" t="s">
        <v>180</v>
      </c>
      <c r="AT160" s="199" t="s">
        <v>464</v>
      </c>
      <c r="AU160" s="199" t="s">
        <v>90</v>
      </c>
      <c r="AY160" s="19" t="s">
        <v>155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9" t="s">
        <v>88</v>
      </c>
      <c r="BK160" s="200">
        <f>ROUND(I160*H160,2)</f>
        <v>0</v>
      </c>
      <c r="BL160" s="19" t="s">
        <v>164</v>
      </c>
      <c r="BM160" s="199" t="s">
        <v>1432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1433</v>
      </c>
      <c r="G161" s="239"/>
      <c r="H161" s="242">
        <v>69.388999999999996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80</v>
      </c>
      <c r="AY161" s="248" t="s">
        <v>155</v>
      </c>
    </row>
    <row r="162" s="15" customFormat="1">
      <c r="A162" s="15"/>
      <c r="B162" s="272"/>
      <c r="C162" s="273"/>
      <c r="D162" s="201" t="s">
        <v>248</v>
      </c>
      <c r="E162" s="274" t="s">
        <v>35</v>
      </c>
      <c r="F162" s="275" t="s">
        <v>483</v>
      </c>
      <c r="G162" s="273"/>
      <c r="H162" s="276">
        <v>69.388999999999996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248</v>
      </c>
      <c r="AU162" s="282" t="s">
        <v>90</v>
      </c>
      <c r="AV162" s="15" t="s">
        <v>160</v>
      </c>
      <c r="AW162" s="15" t="s">
        <v>40</v>
      </c>
      <c r="AX162" s="15" t="s">
        <v>80</v>
      </c>
      <c r="AY162" s="282" t="s">
        <v>155</v>
      </c>
    </row>
    <row r="163" s="13" customFormat="1">
      <c r="A163" s="13"/>
      <c r="B163" s="238"/>
      <c r="C163" s="239"/>
      <c r="D163" s="201" t="s">
        <v>248</v>
      </c>
      <c r="E163" s="240" t="s">
        <v>35</v>
      </c>
      <c r="F163" s="241" t="s">
        <v>1434</v>
      </c>
      <c r="G163" s="239"/>
      <c r="H163" s="242">
        <v>142.24700000000001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248</v>
      </c>
      <c r="AU163" s="248" t="s">
        <v>90</v>
      </c>
      <c r="AV163" s="13" t="s">
        <v>90</v>
      </c>
      <c r="AW163" s="13" t="s">
        <v>40</v>
      </c>
      <c r="AX163" s="13" t="s">
        <v>88</v>
      </c>
      <c r="AY163" s="248" t="s">
        <v>155</v>
      </c>
    </row>
    <row r="164" s="2" customFormat="1" ht="37.8" customHeight="1">
      <c r="A164" s="41"/>
      <c r="B164" s="42"/>
      <c r="C164" s="188" t="s">
        <v>350</v>
      </c>
      <c r="D164" s="188" t="s">
        <v>150</v>
      </c>
      <c r="E164" s="189" t="s">
        <v>950</v>
      </c>
      <c r="F164" s="190" t="s">
        <v>951</v>
      </c>
      <c r="G164" s="191" t="s">
        <v>663</v>
      </c>
      <c r="H164" s="192">
        <v>20.434000000000001</v>
      </c>
      <c r="I164" s="193"/>
      <c r="J164" s="194">
        <f>ROUND(I164*H164,2)</f>
        <v>0</v>
      </c>
      <c r="K164" s="190" t="s">
        <v>252</v>
      </c>
      <c r="L164" s="47"/>
      <c r="M164" s="195" t="s">
        <v>35</v>
      </c>
      <c r="N164" s="196" t="s">
        <v>51</v>
      </c>
      <c r="O164" s="8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99" t="s">
        <v>164</v>
      </c>
      <c r="AT164" s="199" t="s">
        <v>150</v>
      </c>
      <c r="AU164" s="199" t="s">
        <v>90</v>
      </c>
      <c r="AY164" s="19" t="s">
        <v>155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88</v>
      </c>
      <c r="BK164" s="200">
        <f>ROUND(I164*H164,2)</f>
        <v>0</v>
      </c>
      <c r="BL164" s="19" t="s">
        <v>164</v>
      </c>
      <c r="BM164" s="199" t="s">
        <v>1435</v>
      </c>
    </row>
    <row r="165" s="2" customFormat="1">
      <c r="A165" s="41"/>
      <c r="B165" s="42"/>
      <c r="C165" s="43"/>
      <c r="D165" s="249" t="s">
        <v>254</v>
      </c>
      <c r="E165" s="43"/>
      <c r="F165" s="250" t="s">
        <v>953</v>
      </c>
      <c r="G165" s="43"/>
      <c r="H165" s="43"/>
      <c r="I165" s="203"/>
      <c r="J165" s="43"/>
      <c r="K165" s="43"/>
      <c r="L165" s="47"/>
      <c r="M165" s="204"/>
      <c r="N165" s="20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254</v>
      </c>
      <c r="AU165" s="19" t="s">
        <v>90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1436</v>
      </c>
      <c r="G166" s="239"/>
      <c r="H166" s="242">
        <v>20.434000000000001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88</v>
      </c>
      <c r="AY166" s="248" t="s">
        <v>155</v>
      </c>
    </row>
    <row r="167" s="2" customFormat="1" ht="16.5" customHeight="1">
      <c r="A167" s="41"/>
      <c r="B167" s="42"/>
      <c r="C167" s="262" t="s">
        <v>7</v>
      </c>
      <c r="D167" s="262" t="s">
        <v>464</v>
      </c>
      <c r="E167" s="263" t="s">
        <v>963</v>
      </c>
      <c r="F167" s="264" t="s">
        <v>964</v>
      </c>
      <c r="G167" s="265" t="s">
        <v>563</v>
      </c>
      <c r="H167" s="266">
        <v>39.872999999999998</v>
      </c>
      <c r="I167" s="267"/>
      <c r="J167" s="268">
        <f>ROUND(I167*H167,2)</f>
        <v>0</v>
      </c>
      <c r="K167" s="264" t="s">
        <v>252</v>
      </c>
      <c r="L167" s="269"/>
      <c r="M167" s="270" t="s">
        <v>35</v>
      </c>
      <c r="N167" s="271" t="s">
        <v>51</v>
      </c>
      <c r="O167" s="87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99" t="s">
        <v>180</v>
      </c>
      <c r="AT167" s="199" t="s">
        <v>464</v>
      </c>
      <c r="AU167" s="199" t="s">
        <v>90</v>
      </c>
      <c r="AY167" s="19" t="s">
        <v>155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88</v>
      </c>
      <c r="BK167" s="200">
        <f>ROUND(I167*H167,2)</f>
        <v>0</v>
      </c>
      <c r="BL167" s="19" t="s">
        <v>164</v>
      </c>
      <c r="BM167" s="199" t="s">
        <v>1437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1436</v>
      </c>
      <c r="G168" s="239"/>
      <c r="H168" s="242">
        <v>20.434000000000001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80</v>
      </c>
      <c r="AY168" s="248" t="s">
        <v>155</v>
      </c>
    </row>
    <row r="169" s="13" customFormat="1">
      <c r="A169" s="13"/>
      <c r="B169" s="238"/>
      <c r="C169" s="239"/>
      <c r="D169" s="201" t="s">
        <v>248</v>
      </c>
      <c r="E169" s="240" t="s">
        <v>35</v>
      </c>
      <c r="F169" s="241" t="s">
        <v>1438</v>
      </c>
      <c r="G169" s="239"/>
      <c r="H169" s="242">
        <v>-0.98399999999999999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248</v>
      </c>
      <c r="AU169" s="248" t="s">
        <v>90</v>
      </c>
      <c r="AV169" s="13" t="s">
        <v>90</v>
      </c>
      <c r="AW169" s="13" t="s">
        <v>40</v>
      </c>
      <c r="AX169" s="13" t="s">
        <v>80</v>
      </c>
      <c r="AY169" s="248" t="s">
        <v>155</v>
      </c>
    </row>
    <row r="170" s="15" customFormat="1">
      <c r="A170" s="15"/>
      <c r="B170" s="272"/>
      <c r="C170" s="273"/>
      <c r="D170" s="201" t="s">
        <v>248</v>
      </c>
      <c r="E170" s="274" t="s">
        <v>35</v>
      </c>
      <c r="F170" s="275" t="s">
        <v>483</v>
      </c>
      <c r="G170" s="273"/>
      <c r="H170" s="276">
        <v>19.449999999999999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248</v>
      </c>
      <c r="AU170" s="282" t="s">
        <v>90</v>
      </c>
      <c r="AV170" s="15" t="s">
        <v>160</v>
      </c>
      <c r="AW170" s="15" t="s">
        <v>40</v>
      </c>
      <c r="AX170" s="15" t="s">
        <v>80</v>
      </c>
      <c r="AY170" s="282" t="s">
        <v>155</v>
      </c>
    </row>
    <row r="171" s="13" customFormat="1">
      <c r="A171" s="13"/>
      <c r="B171" s="238"/>
      <c r="C171" s="239"/>
      <c r="D171" s="201" t="s">
        <v>248</v>
      </c>
      <c r="E171" s="240" t="s">
        <v>35</v>
      </c>
      <c r="F171" s="241" t="s">
        <v>1439</v>
      </c>
      <c r="G171" s="239"/>
      <c r="H171" s="242">
        <v>39.872999999999998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248</v>
      </c>
      <c r="AU171" s="248" t="s">
        <v>90</v>
      </c>
      <c r="AV171" s="13" t="s">
        <v>90</v>
      </c>
      <c r="AW171" s="13" t="s">
        <v>40</v>
      </c>
      <c r="AX171" s="13" t="s">
        <v>88</v>
      </c>
      <c r="AY171" s="248" t="s">
        <v>155</v>
      </c>
    </row>
    <row r="172" s="2" customFormat="1" ht="37.8" customHeight="1">
      <c r="A172" s="41"/>
      <c r="B172" s="42"/>
      <c r="C172" s="188" t="s">
        <v>358</v>
      </c>
      <c r="D172" s="188" t="s">
        <v>150</v>
      </c>
      <c r="E172" s="189" t="s">
        <v>968</v>
      </c>
      <c r="F172" s="190" t="s">
        <v>969</v>
      </c>
      <c r="G172" s="191" t="s">
        <v>275</v>
      </c>
      <c r="H172" s="192">
        <v>38.700000000000003</v>
      </c>
      <c r="I172" s="193"/>
      <c r="J172" s="194">
        <f>ROUND(I172*H172,2)</f>
        <v>0</v>
      </c>
      <c r="K172" s="190" t="s">
        <v>252</v>
      </c>
      <c r="L172" s="47"/>
      <c r="M172" s="195" t="s">
        <v>35</v>
      </c>
      <c r="N172" s="196" t="s">
        <v>51</v>
      </c>
      <c r="O172" s="87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99" t="s">
        <v>164</v>
      </c>
      <c r="AT172" s="199" t="s">
        <v>150</v>
      </c>
      <c r="AU172" s="199" t="s">
        <v>90</v>
      </c>
      <c r="AY172" s="19" t="s">
        <v>155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88</v>
      </c>
      <c r="BK172" s="200">
        <f>ROUND(I172*H172,2)</f>
        <v>0</v>
      </c>
      <c r="BL172" s="19" t="s">
        <v>164</v>
      </c>
      <c r="BM172" s="199" t="s">
        <v>1440</v>
      </c>
    </row>
    <row r="173" s="2" customFormat="1">
      <c r="A173" s="41"/>
      <c r="B173" s="42"/>
      <c r="C173" s="43"/>
      <c r="D173" s="249" t="s">
        <v>254</v>
      </c>
      <c r="E173" s="43"/>
      <c r="F173" s="250" t="s">
        <v>971</v>
      </c>
      <c r="G173" s="43"/>
      <c r="H173" s="43"/>
      <c r="I173" s="203"/>
      <c r="J173" s="43"/>
      <c r="K173" s="43"/>
      <c r="L173" s="47"/>
      <c r="M173" s="204"/>
      <c r="N173" s="20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254</v>
      </c>
      <c r="AU173" s="19" t="s">
        <v>90</v>
      </c>
    </row>
    <row r="174" s="13" customFormat="1">
      <c r="A174" s="13"/>
      <c r="B174" s="238"/>
      <c r="C174" s="239"/>
      <c r="D174" s="201" t="s">
        <v>248</v>
      </c>
      <c r="E174" s="240" t="s">
        <v>35</v>
      </c>
      <c r="F174" s="241" t="s">
        <v>1441</v>
      </c>
      <c r="G174" s="239"/>
      <c r="H174" s="242">
        <v>38.700000000000003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248</v>
      </c>
      <c r="AU174" s="248" t="s">
        <v>90</v>
      </c>
      <c r="AV174" s="13" t="s">
        <v>90</v>
      </c>
      <c r="AW174" s="13" t="s">
        <v>40</v>
      </c>
      <c r="AX174" s="13" t="s">
        <v>88</v>
      </c>
      <c r="AY174" s="248" t="s">
        <v>155</v>
      </c>
    </row>
    <row r="175" s="2" customFormat="1" ht="21.75" customHeight="1">
      <c r="A175" s="41"/>
      <c r="B175" s="42"/>
      <c r="C175" s="188" t="s">
        <v>366</v>
      </c>
      <c r="D175" s="188" t="s">
        <v>150</v>
      </c>
      <c r="E175" s="189" t="s">
        <v>990</v>
      </c>
      <c r="F175" s="190" t="s">
        <v>991</v>
      </c>
      <c r="G175" s="191" t="s">
        <v>663</v>
      </c>
      <c r="H175" s="192">
        <v>6.3860000000000001</v>
      </c>
      <c r="I175" s="193"/>
      <c r="J175" s="194">
        <f>ROUND(I175*H175,2)</f>
        <v>0</v>
      </c>
      <c r="K175" s="190" t="s">
        <v>252</v>
      </c>
      <c r="L175" s="47"/>
      <c r="M175" s="195" t="s">
        <v>35</v>
      </c>
      <c r="N175" s="196" t="s">
        <v>51</v>
      </c>
      <c r="O175" s="87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199" t="s">
        <v>164</v>
      </c>
      <c r="AT175" s="199" t="s">
        <v>150</v>
      </c>
      <c r="AU175" s="199" t="s">
        <v>90</v>
      </c>
      <c r="AY175" s="19" t="s">
        <v>155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88</v>
      </c>
      <c r="BK175" s="200">
        <f>ROUND(I175*H175,2)</f>
        <v>0</v>
      </c>
      <c r="BL175" s="19" t="s">
        <v>164</v>
      </c>
      <c r="BM175" s="199" t="s">
        <v>1442</v>
      </c>
    </row>
    <row r="176" s="2" customFormat="1">
      <c r="A176" s="41"/>
      <c r="B176" s="42"/>
      <c r="C176" s="43"/>
      <c r="D176" s="249" t="s">
        <v>254</v>
      </c>
      <c r="E176" s="43"/>
      <c r="F176" s="250" t="s">
        <v>993</v>
      </c>
      <c r="G176" s="43"/>
      <c r="H176" s="43"/>
      <c r="I176" s="203"/>
      <c r="J176" s="43"/>
      <c r="K176" s="43"/>
      <c r="L176" s="47"/>
      <c r="M176" s="204"/>
      <c r="N176" s="20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254</v>
      </c>
      <c r="AU176" s="19" t="s">
        <v>90</v>
      </c>
    </row>
    <row r="177" s="13" customFormat="1">
      <c r="A177" s="13"/>
      <c r="B177" s="238"/>
      <c r="C177" s="239"/>
      <c r="D177" s="201" t="s">
        <v>248</v>
      </c>
      <c r="E177" s="240" t="s">
        <v>35</v>
      </c>
      <c r="F177" s="241" t="s">
        <v>1443</v>
      </c>
      <c r="G177" s="239"/>
      <c r="H177" s="242">
        <v>6.3860000000000001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248</v>
      </c>
      <c r="AU177" s="248" t="s">
        <v>90</v>
      </c>
      <c r="AV177" s="13" t="s">
        <v>90</v>
      </c>
      <c r="AW177" s="13" t="s">
        <v>40</v>
      </c>
      <c r="AX177" s="13" t="s">
        <v>88</v>
      </c>
      <c r="AY177" s="248" t="s">
        <v>155</v>
      </c>
    </row>
    <row r="178" s="12" customFormat="1" ht="22.8" customHeight="1">
      <c r="A178" s="12"/>
      <c r="B178" s="222"/>
      <c r="C178" s="223"/>
      <c r="D178" s="224" t="s">
        <v>79</v>
      </c>
      <c r="E178" s="236" t="s">
        <v>997</v>
      </c>
      <c r="F178" s="236" t="s">
        <v>998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SUM(P179:P202)</f>
        <v>0</v>
      </c>
      <c r="Q178" s="230"/>
      <c r="R178" s="231">
        <f>SUM(R179:R202)</f>
        <v>0.39141400000000004</v>
      </c>
      <c r="S178" s="230"/>
      <c r="T178" s="232">
        <f>SUM(T179:T202)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3" t="s">
        <v>88</v>
      </c>
      <c r="AT178" s="234" t="s">
        <v>79</v>
      </c>
      <c r="AU178" s="234" t="s">
        <v>88</v>
      </c>
      <c r="AY178" s="233" t="s">
        <v>155</v>
      </c>
      <c r="BK178" s="235">
        <f>SUM(BK179:BK202)</f>
        <v>0</v>
      </c>
    </row>
    <row r="179" s="2" customFormat="1" ht="24.15" customHeight="1">
      <c r="A179" s="41"/>
      <c r="B179" s="42"/>
      <c r="C179" s="188" t="s">
        <v>371</v>
      </c>
      <c r="D179" s="188" t="s">
        <v>150</v>
      </c>
      <c r="E179" s="189" t="s">
        <v>1444</v>
      </c>
      <c r="F179" s="190" t="s">
        <v>1445</v>
      </c>
      <c r="G179" s="191" t="s">
        <v>275</v>
      </c>
      <c r="H179" s="192">
        <v>38.700000000000003</v>
      </c>
      <c r="I179" s="193"/>
      <c r="J179" s="194">
        <f>ROUND(I179*H179,2)</f>
        <v>0</v>
      </c>
      <c r="K179" s="190" t="s">
        <v>252</v>
      </c>
      <c r="L179" s="47"/>
      <c r="M179" s="195" t="s">
        <v>35</v>
      </c>
      <c r="N179" s="196" t="s">
        <v>51</v>
      </c>
      <c r="O179" s="87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199" t="s">
        <v>164</v>
      </c>
      <c r="AT179" s="199" t="s">
        <v>150</v>
      </c>
      <c r="AU179" s="199" t="s">
        <v>90</v>
      </c>
      <c r="AY179" s="19" t="s">
        <v>155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88</v>
      </c>
      <c r="BK179" s="200">
        <f>ROUND(I179*H179,2)</f>
        <v>0</v>
      </c>
      <c r="BL179" s="19" t="s">
        <v>164</v>
      </c>
      <c r="BM179" s="199" t="s">
        <v>1446</v>
      </c>
    </row>
    <row r="180" s="2" customFormat="1">
      <c r="A180" s="41"/>
      <c r="B180" s="42"/>
      <c r="C180" s="43"/>
      <c r="D180" s="249" t="s">
        <v>254</v>
      </c>
      <c r="E180" s="43"/>
      <c r="F180" s="250" t="s">
        <v>1447</v>
      </c>
      <c r="G180" s="43"/>
      <c r="H180" s="43"/>
      <c r="I180" s="203"/>
      <c r="J180" s="43"/>
      <c r="K180" s="43"/>
      <c r="L180" s="47"/>
      <c r="M180" s="204"/>
      <c r="N180" s="20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254</v>
      </c>
      <c r="AU180" s="19" t="s">
        <v>90</v>
      </c>
    </row>
    <row r="181" s="2" customFormat="1" ht="16.5" customHeight="1">
      <c r="A181" s="41"/>
      <c r="B181" s="42"/>
      <c r="C181" s="262" t="s">
        <v>377</v>
      </c>
      <c r="D181" s="262" t="s">
        <v>464</v>
      </c>
      <c r="E181" s="263" t="s">
        <v>1448</v>
      </c>
      <c r="F181" s="264" t="s">
        <v>1449</v>
      </c>
      <c r="G181" s="265" t="s">
        <v>275</v>
      </c>
      <c r="H181" s="266">
        <v>38.700000000000003</v>
      </c>
      <c r="I181" s="267"/>
      <c r="J181" s="268">
        <f>ROUND(I181*H181,2)</f>
        <v>0</v>
      </c>
      <c r="K181" s="264" t="s">
        <v>252</v>
      </c>
      <c r="L181" s="269"/>
      <c r="M181" s="270" t="s">
        <v>35</v>
      </c>
      <c r="N181" s="271" t="s">
        <v>51</v>
      </c>
      <c r="O181" s="87"/>
      <c r="P181" s="197">
        <f>O181*H181</f>
        <v>0</v>
      </c>
      <c r="Q181" s="197">
        <v>0.0085199999999999998</v>
      </c>
      <c r="R181" s="197">
        <f>Q181*H181</f>
        <v>0.32972400000000002</v>
      </c>
      <c r="S181" s="197">
        <v>0</v>
      </c>
      <c r="T181" s="19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99" t="s">
        <v>180</v>
      </c>
      <c r="AT181" s="199" t="s">
        <v>464</v>
      </c>
      <c r="AU181" s="199" t="s">
        <v>90</v>
      </c>
      <c r="AY181" s="19" t="s">
        <v>155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88</v>
      </c>
      <c r="BK181" s="200">
        <f>ROUND(I181*H181,2)</f>
        <v>0</v>
      </c>
      <c r="BL181" s="19" t="s">
        <v>164</v>
      </c>
      <c r="BM181" s="199" t="s">
        <v>1450</v>
      </c>
    </row>
    <row r="182" s="13" customFormat="1">
      <c r="A182" s="13"/>
      <c r="B182" s="238"/>
      <c r="C182" s="239"/>
      <c r="D182" s="201" t="s">
        <v>248</v>
      </c>
      <c r="E182" s="240" t="s">
        <v>35</v>
      </c>
      <c r="F182" s="241" t="s">
        <v>1451</v>
      </c>
      <c r="G182" s="239"/>
      <c r="H182" s="242">
        <v>38.700000000000003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248</v>
      </c>
      <c r="AU182" s="248" t="s">
        <v>90</v>
      </c>
      <c r="AV182" s="13" t="s">
        <v>90</v>
      </c>
      <c r="AW182" s="13" t="s">
        <v>40</v>
      </c>
      <c r="AX182" s="13" t="s">
        <v>88</v>
      </c>
      <c r="AY182" s="248" t="s">
        <v>155</v>
      </c>
    </row>
    <row r="183" s="2" customFormat="1" ht="24.15" customHeight="1">
      <c r="A183" s="41"/>
      <c r="B183" s="42"/>
      <c r="C183" s="188" t="s">
        <v>380</v>
      </c>
      <c r="D183" s="188" t="s">
        <v>150</v>
      </c>
      <c r="E183" s="189" t="s">
        <v>1452</v>
      </c>
      <c r="F183" s="190" t="s">
        <v>1453</v>
      </c>
      <c r="G183" s="191" t="s">
        <v>246</v>
      </c>
      <c r="H183" s="192">
        <v>7</v>
      </c>
      <c r="I183" s="193"/>
      <c r="J183" s="194">
        <f>ROUND(I183*H183,2)</f>
        <v>0</v>
      </c>
      <c r="K183" s="190" t="s">
        <v>252</v>
      </c>
      <c r="L183" s="47"/>
      <c r="M183" s="195" t="s">
        <v>35</v>
      </c>
      <c r="N183" s="196" t="s">
        <v>51</v>
      </c>
      <c r="O183" s="87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199" t="s">
        <v>164</v>
      </c>
      <c r="AT183" s="199" t="s">
        <v>150</v>
      </c>
      <c r="AU183" s="199" t="s">
        <v>90</v>
      </c>
      <c r="AY183" s="19" t="s">
        <v>155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9" t="s">
        <v>88</v>
      </c>
      <c r="BK183" s="200">
        <f>ROUND(I183*H183,2)</f>
        <v>0</v>
      </c>
      <c r="BL183" s="19" t="s">
        <v>164</v>
      </c>
      <c r="BM183" s="199" t="s">
        <v>1454</v>
      </c>
    </row>
    <row r="184" s="2" customFormat="1">
      <c r="A184" s="41"/>
      <c r="B184" s="42"/>
      <c r="C184" s="43"/>
      <c r="D184" s="249" t="s">
        <v>254</v>
      </c>
      <c r="E184" s="43"/>
      <c r="F184" s="250" t="s">
        <v>1455</v>
      </c>
      <c r="G184" s="43"/>
      <c r="H184" s="43"/>
      <c r="I184" s="203"/>
      <c r="J184" s="43"/>
      <c r="K184" s="43"/>
      <c r="L184" s="47"/>
      <c r="M184" s="204"/>
      <c r="N184" s="20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254</v>
      </c>
      <c r="AU184" s="19" t="s">
        <v>90</v>
      </c>
    </row>
    <row r="185" s="2" customFormat="1" ht="16.5" customHeight="1">
      <c r="A185" s="41"/>
      <c r="B185" s="42"/>
      <c r="C185" s="262" t="s">
        <v>385</v>
      </c>
      <c r="D185" s="262" t="s">
        <v>464</v>
      </c>
      <c r="E185" s="263" t="s">
        <v>1456</v>
      </c>
      <c r="F185" s="264" t="s">
        <v>1457</v>
      </c>
      <c r="G185" s="265" t="s">
        <v>246</v>
      </c>
      <c r="H185" s="266">
        <v>7</v>
      </c>
      <c r="I185" s="267"/>
      <c r="J185" s="268">
        <f>ROUND(I185*H185,2)</f>
        <v>0</v>
      </c>
      <c r="K185" s="264" t="s">
        <v>252</v>
      </c>
      <c r="L185" s="269"/>
      <c r="M185" s="270" t="s">
        <v>35</v>
      </c>
      <c r="N185" s="271" t="s">
        <v>51</v>
      </c>
      <c r="O185" s="87"/>
      <c r="P185" s="197">
        <f>O185*H185</f>
        <v>0</v>
      </c>
      <c r="Q185" s="197">
        <v>0.0023999999999999998</v>
      </c>
      <c r="R185" s="197">
        <f>Q185*H185</f>
        <v>0.016799999999999999</v>
      </c>
      <c r="S185" s="197">
        <v>0</v>
      </c>
      <c r="T185" s="19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99" t="s">
        <v>180</v>
      </c>
      <c r="AT185" s="199" t="s">
        <v>464</v>
      </c>
      <c r="AU185" s="199" t="s">
        <v>90</v>
      </c>
      <c r="AY185" s="19" t="s">
        <v>155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88</v>
      </c>
      <c r="BK185" s="200">
        <f>ROUND(I185*H185,2)</f>
        <v>0</v>
      </c>
      <c r="BL185" s="19" t="s">
        <v>164</v>
      </c>
      <c r="BM185" s="199" t="s">
        <v>1458</v>
      </c>
    </row>
    <row r="186" s="13" customFormat="1">
      <c r="A186" s="13"/>
      <c r="B186" s="238"/>
      <c r="C186" s="239"/>
      <c r="D186" s="201" t="s">
        <v>248</v>
      </c>
      <c r="E186" s="240" t="s">
        <v>35</v>
      </c>
      <c r="F186" s="241" t="s">
        <v>1459</v>
      </c>
      <c r="G186" s="239"/>
      <c r="H186" s="242">
        <v>7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248</v>
      </c>
      <c r="AU186" s="248" t="s">
        <v>90</v>
      </c>
      <c r="AV186" s="13" t="s">
        <v>90</v>
      </c>
      <c r="AW186" s="13" t="s">
        <v>40</v>
      </c>
      <c r="AX186" s="13" t="s">
        <v>88</v>
      </c>
      <c r="AY186" s="248" t="s">
        <v>155</v>
      </c>
    </row>
    <row r="187" s="2" customFormat="1" ht="24.15" customHeight="1">
      <c r="A187" s="41"/>
      <c r="B187" s="42"/>
      <c r="C187" s="188" t="s">
        <v>391</v>
      </c>
      <c r="D187" s="188" t="s">
        <v>150</v>
      </c>
      <c r="E187" s="189" t="s">
        <v>1460</v>
      </c>
      <c r="F187" s="190" t="s">
        <v>1461</v>
      </c>
      <c r="G187" s="191" t="s">
        <v>246</v>
      </c>
      <c r="H187" s="192">
        <v>5</v>
      </c>
      <c r="I187" s="193"/>
      <c r="J187" s="194">
        <f>ROUND(I187*H187,2)</f>
        <v>0</v>
      </c>
      <c r="K187" s="190" t="s">
        <v>252</v>
      </c>
      <c r="L187" s="47"/>
      <c r="M187" s="195" t="s">
        <v>35</v>
      </c>
      <c r="N187" s="196" t="s">
        <v>51</v>
      </c>
      <c r="O187" s="87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199" t="s">
        <v>164</v>
      </c>
      <c r="AT187" s="199" t="s">
        <v>150</v>
      </c>
      <c r="AU187" s="199" t="s">
        <v>90</v>
      </c>
      <c r="AY187" s="19" t="s">
        <v>155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88</v>
      </c>
      <c r="BK187" s="200">
        <f>ROUND(I187*H187,2)</f>
        <v>0</v>
      </c>
      <c r="BL187" s="19" t="s">
        <v>164</v>
      </c>
      <c r="BM187" s="199" t="s">
        <v>1462</v>
      </c>
    </row>
    <row r="188" s="2" customFormat="1">
      <c r="A188" s="41"/>
      <c r="B188" s="42"/>
      <c r="C188" s="43"/>
      <c r="D188" s="249" t="s">
        <v>254</v>
      </c>
      <c r="E188" s="43"/>
      <c r="F188" s="250" t="s">
        <v>1463</v>
      </c>
      <c r="G188" s="43"/>
      <c r="H188" s="43"/>
      <c r="I188" s="203"/>
      <c r="J188" s="43"/>
      <c r="K188" s="43"/>
      <c r="L188" s="47"/>
      <c r="M188" s="204"/>
      <c r="N188" s="20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254</v>
      </c>
      <c r="AU188" s="19" t="s">
        <v>90</v>
      </c>
    </row>
    <row r="189" s="2" customFormat="1" ht="16.5" customHeight="1">
      <c r="A189" s="41"/>
      <c r="B189" s="42"/>
      <c r="C189" s="262" t="s">
        <v>397</v>
      </c>
      <c r="D189" s="262" t="s">
        <v>464</v>
      </c>
      <c r="E189" s="263" t="s">
        <v>1464</v>
      </c>
      <c r="F189" s="264" t="s">
        <v>1465</v>
      </c>
      <c r="G189" s="265" t="s">
        <v>246</v>
      </c>
      <c r="H189" s="266">
        <v>5</v>
      </c>
      <c r="I189" s="267"/>
      <c r="J189" s="268">
        <f>ROUND(I189*H189,2)</f>
        <v>0</v>
      </c>
      <c r="K189" s="264" t="s">
        <v>252</v>
      </c>
      <c r="L189" s="269"/>
      <c r="M189" s="270" t="s">
        <v>35</v>
      </c>
      <c r="N189" s="271" t="s">
        <v>51</v>
      </c>
      <c r="O189" s="87"/>
      <c r="P189" s="197">
        <f>O189*H189</f>
        <v>0</v>
      </c>
      <c r="Q189" s="197">
        <v>0.0041999999999999997</v>
      </c>
      <c r="R189" s="197">
        <f>Q189*H189</f>
        <v>0.020999999999999998</v>
      </c>
      <c r="S189" s="197">
        <v>0</v>
      </c>
      <c r="T189" s="19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199" t="s">
        <v>180</v>
      </c>
      <c r="AT189" s="199" t="s">
        <v>464</v>
      </c>
      <c r="AU189" s="199" t="s">
        <v>90</v>
      </c>
      <c r="AY189" s="19" t="s">
        <v>155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88</v>
      </c>
      <c r="BK189" s="200">
        <f>ROUND(I189*H189,2)</f>
        <v>0</v>
      </c>
      <c r="BL189" s="19" t="s">
        <v>164</v>
      </c>
      <c r="BM189" s="199" t="s">
        <v>1466</v>
      </c>
    </row>
    <row r="190" s="13" customFormat="1">
      <c r="A190" s="13"/>
      <c r="B190" s="238"/>
      <c r="C190" s="239"/>
      <c r="D190" s="201" t="s">
        <v>248</v>
      </c>
      <c r="E190" s="240" t="s">
        <v>35</v>
      </c>
      <c r="F190" s="241" t="s">
        <v>1467</v>
      </c>
      <c r="G190" s="239"/>
      <c r="H190" s="242">
        <v>5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248</v>
      </c>
      <c r="AU190" s="248" t="s">
        <v>90</v>
      </c>
      <c r="AV190" s="13" t="s">
        <v>90</v>
      </c>
      <c r="AW190" s="13" t="s">
        <v>40</v>
      </c>
      <c r="AX190" s="13" t="s">
        <v>88</v>
      </c>
      <c r="AY190" s="248" t="s">
        <v>155</v>
      </c>
    </row>
    <row r="191" s="2" customFormat="1" ht="24.15" customHeight="1">
      <c r="A191" s="41"/>
      <c r="B191" s="42"/>
      <c r="C191" s="188" t="s">
        <v>402</v>
      </c>
      <c r="D191" s="188" t="s">
        <v>150</v>
      </c>
      <c r="E191" s="189" t="s">
        <v>1468</v>
      </c>
      <c r="F191" s="190" t="s">
        <v>1469</v>
      </c>
      <c r="G191" s="191" t="s">
        <v>246</v>
      </c>
      <c r="H191" s="192">
        <v>1</v>
      </c>
      <c r="I191" s="193"/>
      <c r="J191" s="194">
        <f>ROUND(I191*H191,2)</f>
        <v>0</v>
      </c>
      <c r="K191" s="190" t="s">
        <v>252</v>
      </c>
      <c r="L191" s="47"/>
      <c r="M191" s="195" t="s">
        <v>35</v>
      </c>
      <c r="N191" s="196" t="s">
        <v>51</v>
      </c>
      <c r="O191" s="8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199" t="s">
        <v>164</v>
      </c>
      <c r="AT191" s="199" t="s">
        <v>150</v>
      </c>
      <c r="AU191" s="199" t="s">
        <v>90</v>
      </c>
      <c r="AY191" s="19" t="s">
        <v>155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88</v>
      </c>
      <c r="BK191" s="200">
        <f>ROUND(I191*H191,2)</f>
        <v>0</v>
      </c>
      <c r="BL191" s="19" t="s">
        <v>164</v>
      </c>
      <c r="BM191" s="199" t="s">
        <v>1470</v>
      </c>
    </row>
    <row r="192" s="2" customFormat="1">
      <c r="A192" s="41"/>
      <c r="B192" s="42"/>
      <c r="C192" s="43"/>
      <c r="D192" s="249" t="s">
        <v>254</v>
      </c>
      <c r="E192" s="43"/>
      <c r="F192" s="250" t="s">
        <v>1471</v>
      </c>
      <c r="G192" s="43"/>
      <c r="H192" s="43"/>
      <c r="I192" s="203"/>
      <c r="J192" s="43"/>
      <c r="K192" s="43"/>
      <c r="L192" s="47"/>
      <c r="M192" s="204"/>
      <c r="N192" s="20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254</v>
      </c>
      <c r="AU192" s="19" t="s">
        <v>90</v>
      </c>
    </row>
    <row r="193" s="2" customFormat="1" ht="16.5" customHeight="1">
      <c r="A193" s="41"/>
      <c r="B193" s="42"/>
      <c r="C193" s="262" t="s">
        <v>407</v>
      </c>
      <c r="D193" s="262" t="s">
        <v>464</v>
      </c>
      <c r="E193" s="263" t="s">
        <v>1472</v>
      </c>
      <c r="F193" s="264" t="s">
        <v>1473</v>
      </c>
      <c r="G193" s="265" t="s">
        <v>246</v>
      </c>
      <c r="H193" s="266">
        <v>1</v>
      </c>
      <c r="I193" s="267"/>
      <c r="J193" s="268">
        <f>ROUND(I193*H193,2)</f>
        <v>0</v>
      </c>
      <c r="K193" s="264" t="s">
        <v>252</v>
      </c>
      <c r="L193" s="269"/>
      <c r="M193" s="270" t="s">
        <v>35</v>
      </c>
      <c r="N193" s="271" t="s">
        <v>51</v>
      </c>
      <c r="O193" s="87"/>
      <c r="P193" s="197">
        <f>O193*H193</f>
        <v>0</v>
      </c>
      <c r="Q193" s="197">
        <v>0.0030200000000000001</v>
      </c>
      <c r="R193" s="197">
        <f>Q193*H193</f>
        <v>0.0030200000000000001</v>
      </c>
      <c r="S193" s="197">
        <v>0</v>
      </c>
      <c r="T193" s="19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199" t="s">
        <v>180</v>
      </c>
      <c r="AT193" s="199" t="s">
        <v>464</v>
      </c>
      <c r="AU193" s="199" t="s">
        <v>90</v>
      </c>
      <c r="AY193" s="19" t="s">
        <v>155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88</v>
      </c>
      <c r="BK193" s="200">
        <f>ROUND(I193*H193,2)</f>
        <v>0</v>
      </c>
      <c r="BL193" s="19" t="s">
        <v>164</v>
      </c>
      <c r="BM193" s="199" t="s">
        <v>1474</v>
      </c>
    </row>
    <row r="194" s="13" customFormat="1">
      <c r="A194" s="13"/>
      <c r="B194" s="238"/>
      <c r="C194" s="239"/>
      <c r="D194" s="201" t="s">
        <v>248</v>
      </c>
      <c r="E194" s="240" t="s">
        <v>35</v>
      </c>
      <c r="F194" s="241" t="s">
        <v>1475</v>
      </c>
      <c r="G194" s="239"/>
      <c r="H194" s="242">
        <v>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248</v>
      </c>
      <c r="AU194" s="248" t="s">
        <v>90</v>
      </c>
      <c r="AV194" s="13" t="s">
        <v>90</v>
      </c>
      <c r="AW194" s="13" t="s">
        <v>40</v>
      </c>
      <c r="AX194" s="13" t="s">
        <v>88</v>
      </c>
      <c r="AY194" s="248" t="s">
        <v>155</v>
      </c>
    </row>
    <row r="195" s="2" customFormat="1" ht="24.15" customHeight="1">
      <c r="A195" s="41"/>
      <c r="B195" s="42"/>
      <c r="C195" s="188" t="s">
        <v>415</v>
      </c>
      <c r="D195" s="188" t="s">
        <v>150</v>
      </c>
      <c r="E195" s="189" t="s">
        <v>1476</v>
      </c>
      <c r="F195" s="190" t="s">
        <v>1477</v>
      </c>
      <c r="G195" s="191" t="s">
        <v>246</v>
      </c>
      <c r="H195" s="192">
        <v>1</v>
      </c>
      <c r="I195" s="193"/>
      <c r="J195" s="194">
        <f>ROUND(I195*H195,2)</f>
        <v>0</v>
      </c>
      <c r="K195" s="190" t="s">
        <v>252</v>
      </c>
      <c r="L195" s="47"/>
      <c r="M195" s="195" t="s">
        <v>35</v>
      </c>
      <c r="N195" s="196" t="s">
        <v>51</v>
      </c>
      <c r="O195" s="8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99" t="s">
        <v>164</v>
      </c>
      <c r="AT195" s="199" t="s">
        <v>150</v>
      </c>
      <c r="AU195" s="199" t="s">
        <v>90</v>
      </c>
      <c r="AY195" s="19" t="s">
        <v>155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88</v>
      </c>
      <c r="BK195" s="200">
        <f>ROUND(I195*H195,2)</f>
        <v>0</v>
      </c>
      <c r="BL195" s="19" t="s">
        <v>164</v>
      </c>
      <c r="BM195" s="199" t="s">
        <v>1478</v>
      </c>
    </row>
    <row r="196" s="2" customFormat="1">
      <c r="A196" s="41"/>
      <c r="B196" s="42"/>
      <c r="C196" s="43"/>
      <c r="D196" s="249" t="s">
        <v>254</v>
      </c>
      <c r="E196" s="43"/>
      <c r="F196" s="250" t="s">
        <v>1479</v>
      </c>
      <c r="G196" s="43"/>
      <c r="H196" s="43"/>
      <c r="I196" s="203"/>
      <c r="J196" s="43"/>
      <c r="K196" s="43"/>
      <c r="L196" s="47"/>
      <c r="M196" s="204"/>
      <c r="N196" s="20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254</v>
      </c>
      <c r="AU196" s="19" t="s">
        <v>90</v>
      </c>
    </row>
    <row r="197" s="2" customFormat="1" ht="16.5" customHeight="1">
      <c r="A197" s="41"/>
      <c r="B197" s="42"/>
      <c r="C197" s="262" t="s">
        <v>421</v>
      </c>
      <c r="D197" s="262" t="s">
        <v>464</v>
      </c>
      <c r="E197" s="263" t="s">
        <v>1480</v>
      </c>
      <c r="F197" s="264" t="s">
        <v>1481</v>
      </c>
      <c r="G197" s="265" t="s">
        <v>246</v>
      </c>
      <c r="H197" s="266">
        <v>1</v>
      </c>
      <c r="I197" s="267"/>
      <c r="J197" s="268">
        <f>ROUND(I197*H197,2)</f>
        <v>0</v>
      </c>
      <c r="K197" s="264" t="s">
        <v>252</v>
      </c>
      <c r="L197" s="269"/>
      <c r="M197" s="270" t="s">
        <v>35</v>
      </c>
      <c r="N197" s="271" t="s">
        <v>51</v>
      </c>
      <c r="O197" s="87"/>
      <c r="P197" s="197">
        <f>O197*H197</f>
        <v>0</v>
      </c>
      <c r="Q197" s="197">
        <v>0.00677</v>
      </c>
      <c r="R197" s="197">
        <f>Q197*H197</f>
        <v>0.00677</v>
      </c>
      <c r="S197" s="197">
        <v>0</v>
      </c>
      <c r="T197" s="19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99" t="s">
        <v>180</v>
      </c>
      <c r="AT197" s="199" t="s">
        <v>464</v>
      </c>
      <c r="AU197" s="199" t="s">
        <v>90</v>
      </c>
      <c r="AY197" s="19" t="s">
        <v>155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88</v>
      </c>
      <c r="BK197" s="200">
        <f>ROUND(I197*H197,2)</f>
        <v>0</v>
      </c>
      <c r="BL197" s="19" t="s">
        <v>164</v>
      </c>
      <c r="BM197" s="199" t="s">
        <v>1482</v>
      </c>
    </row>
    <row r="198" s="13" customFormat="1">
      <c r="A198" s="13"/>
      <c r="B198" s="238"/>
      <c r="C198" s="239"/>
      <c r="D198" s="201" t="s">
        <v>248</v>
      </c>
      <c r="E198" s="240" t="s">
        <v>35</v>
      </c>
      <c r="F198" s="241" t="s">
        <v>1475</v>
      </c>
      <c r="G198" s="239"/>
      <c r="H198" s="242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248</v>
      </c>
      <c r="AU198" s="248" t="s">
        <v>90</v>
      </c>
      <c r="AV198" s="13" t="s">
        <v>90</v>
      </c>
      <c r="AW198" s="13" t="s">
        <v>40</v>
      </c>
      <c r="AX198" s="13" t="s">
        <v>88</v>
      </c>
      <c r="AY198" s="248" t="s">
        <v>155</v>
      </c>
    </row>
    <row r="199" s="2" customFormat="1" ht="24.15" customHeight="1">
      <c r="A199" s="41"/>
      <c r="B199" s="42"/>
      <c r="C199" s="188" t="s">
        <v>426</v>
      </c>
      <c r="D199" s="188" t="s">
        <v>150</v>
      </c>
      <c r="E199" s="189" t="s">
        <v>1483</v>
      </c>
      <c r="F199" s="190" t="s">
        <v>1484</v>
      </c>
      <c r="G199" s="191" t="s">
        <v>246</v>
      </c>
      <c r="H199" s="192">
        <v>1</v>
      </c>
      <c r="I199" s="193"/>
      <c r="J199" s="194">
        <f>ROUND(I199*H199,2)</f>
        <v>0</v>
      </c>
      <c r="K199" s="190" t="s">
        <v>252</v>
      </c>
      <c r="L199" s="47"/>
      <c r="M199" s="195" t="s">
        <v>35</v>
      </c>
      <c r="N199" s="196" t="s">
        <v>51</v>
      </c>
      <c r="O199" s="87"/>
      <c r="P199" s="197">
        <f>O199*H199</f>
        <v>0</v>
      </c>
      <c r="Q199" s="197">
        <v>0.00010000000000000001</v>
      </c>
      <c r="R199" s="197">
        <f>Q199*H199</f>
        <v>0.00010000000000000001</v>
      </c>
      <c r="S199" s="197">
        <v>0</v>
      </c>
      <c r="T199" s="19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199" t="s">
        <v>164</v>
      </c>
      <c r="AT199" s="199" t="s">
        <v>150</v>
      </c>
      <c r="AU199" s="199" t="s">
        <v>90</v>
      </c>
      <c r="AY199" s="19" t="s">
        <v>155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9" t="s">
        <v>88</v>
      </c>
      <c r="BK199" s="200">
        <f>ROUND(I199*H199,2)</f>
        <v>0</v>
      </c>
      <c r="BL199" s="19" t="s">
        <v>164</v>
      </c>
      <c r="BM199" s="199" t="s">
        <v>1485</v>
      </c>
    </row>
    <row r="200" s="2" customFormat="1">
      <c r="A200" s="41"/>
      <c r="B200" s="42"/>
      <c r="C200" s="43"/>
      <c r="D200" s="249" t="s">
        <v>254</v>
      </c>
      <c r="E200" s="43"/>
      <c r="F200" s="250" t="s">
        <v>1486</v>
      </c>
      <c r="G200" s="43"/>
      <c r="H200" s="43"/>
      <c r="I200" s="203"/>
      <c r="J200" s="43"/>
      <c r="K200" s="43"/>
      <c r="L200" s="47"/>
      <c r="M200" s="204"/>
      <c r="N200" s="20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254</v>
      </c>
      <c r="AU200" s="19" t="s">
        <v>90</v>
      </c>
    </row>
    <row r="201" s="2" customFormat="1" ht="16.5" customHeight="1">
      <c r="A201" s="41"/>
      <c r="B201" s="42"/>
      <c r="C201" s="262" t="s">
        <v>431</v>
      </c>
      <c r="D201" s="262" t="s">
        <v>464</v>
      </c>
      <c r="E201" s="263" t="s">
        <v>1487</v>
      </c>
      <c r="F201" s="264" t="s">
        <v>1488</v>
      </c>
      <c r="G201" s="265" t="s">
        <v>246</v>
      </c>
      <c r="H201" s="266">
        <v>1</v>
      </c>
      <c r="I201" s="267"/>
      <c r="J201" s="268">
        <f>ROUND(I201*H201,2)</f>
        <v>0</v>
      </c>
      <c r="K201" s="264" t="s">
        <v>252</v>
      </c>
      <c r="L201" s="269"/>
      <c r="M201" s="270" t="s">
        <v>35</v>
      </c>
      <c r="N201" s="271" t="s">
        <v>51</v>
      </c>
      <c r="O201" s="87"/>
      <c r="P201" s="197">
        <f>O201*H201</f>
        <v>0</v>
      </c>
      <c r="Q201" s="197">
        <v>0.014</v>
      </c>
      <c r="R201" s="197">
        <f>Q201*H201</f>
        <v>0.014</v>
      </c>
      <c r="S201" s="197">
        <v>0</v>
      </c>
      <c r="T201" s="19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199" t="s">
        <v>180</v>
      </c>
      <c r="AT201" s="199" t="s">
        <v>464</v>
      </c>
      <c r="AU201" s="199" t="s">
        <v>90</v>
      </c>
      <c r="AY201" s="19" t="s">
        <v>155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88</v>
      </c>
      <c r="BK201" s="200">
        <f>ROUND(I201*H201,2)</f>
        <v>0</v>
      </c>
      <c r="BL201" s="19" t="s">
        <v>164</v>
      </c>
      <c r="BM201" s="199" t="s">
        <v>1489</v>
      </c>
    </row>
    <row r="202" s="13" customFormat="1">
      <c r="A202" s="13"/>
      <c r="B202" s="238"/>
      <c r="C202" s="239"/>
      <c r="D202" s="201" t="s">
        <v>248</v>
      </c>
      <c r="E202" s="240" t="s">
        <v>35</v>
      </c>
      <c r="F202" s="241" t="s">
        <v>1475</v>
      </c>
      <c r="G202" s="239"/>
      <c r="H202" s="242">
        <v>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248</v>
      </c>
      <c r="AU202" s="248" t="s">
        <v>90</v>
      </c>
      <c r="AV202" s="13" t="s">
        <v>90</v>
      </c>
      <c r="AW202" s="13" t="s">
        <v>40</v>
      </c>
      <c r="AX202" s="13" t="s">
        <v>88</v>
      </c>
      <c r="AY202" s="248" t="s">
        <v>155</v>
      </c>
    </row>
    <row r="203" s="12" customFormat="1" ht="22.8" customHeight="1">
      <c r="A203" s="12"/>
      <c r="B203" s="222"/>
      <c r="C203" s="223"/>
      <c r="D203" s="224" t="s">
        <v>79</v>
      </c>
      <c r="E203" s="236" t="s">
        <v>1117</v>
      </c>
      <c r="F203" s="236" t="s">
        <v>1118</v>
      </c>
      <c r="G203" s="223"/>
      <c r="H203" s="223"/>
      <c r="I203" s="226"/>
      <c r="J203" s="237">
        <f>BK203</f>
        <v>0</v>
      </c>
      <c r="K203" s="223"/>
      <c r="L203" s="228"/>
      <c r="M203" s="229"/>
      <c r="N203" s="230"/>
      <c r="O203" s="230"/>
      <c r="P203" s="231">
        <f>SUM(P204:P218)</f>
        <v>0</v>
      </c>
      <c r="Q203" s="230"/>
      <c r="R203" s="231">
        <f>SUM(R204:R218)</f>
        <v>0.92880200000000002</v>
      </c>
      <c r="S203" s="230"/>
      <c r="T203" s="232">
        <f>SUM(T204:T218)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3" t="s">
        <v>88</v>
      </c>
      <c r="AT203" s="234" t="s">
        <v>79</v>
      </c>
      <c r="AU203" s="234" t="s">
        <v>88</v>
      </c>
      <c r="AY203" s="233" t="s">
        <v>155</v>
      </c>
      <c r="BK203" s="235">
        <f>SUM(BK204:BK218)</f>
        <v>0</v>
      </c>
    </row>
    <row r="204" s="2" customFormat="1" ht="16.5" customHeight="1">
      <c r="A204" s="41"/>
      <c r="B204" s="42"/>
      <c r="C204" s="188" t="s">
        <v>436</v>
      </c>
      <c r="D204" s="188" t="s">
        <v>150</v>
      </c>
      <c r="E204" s="189" t="s">
        <v>1490</v>
      </c>
      <c r="F204" s="190" t="s">
        <v>1491</v>
      </c>
      <c r="G204" s="191" t="s">
        <v>275</v>
      </c>
      <c r="H204" s="192">
        <v>38.700000000000003</v>
      </c>
      <c r="I204" s="193"/>
      <c r="J204" s="194">
        <f>ROUND(I204*H204,2)</f>
        <v>0</v>
      </c>
      <c r="K204" s="190" t="s">
        <v>252</v>
      </c>
      <c r="L204" s="47"/>
      <c r="M204" s="195" t="s">
        <v>35</v>
      </c>
      <c r="N204" s="196" t="s">
        <v>51</v>
      </c>
      <c r="O204" s="87"/>
      <c r="P204" s="197">
        <f>O204*H204</f>
        <v>0</v>
      </c>
      <c r="Q204" s="197">
        <v>0.00019000000000000001</v>
      </c>
      <c r="R204" s="197">
        <f>Q204*H204</f>
        <v>0.007353000000000001</v>
      </c>
      <c r="S204" s="197">
        <v>0</v>
      </c>
      <c r="T204" s="19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199" t="s">
        <v>213</v>
      </c>
      <c r="AT204" s="199" t="s">
        <v>150</v>
      </c>
      <c r="AU204" s="199" t="s">
        <v>90</v>
      </c>
      <c r="AY204" s="19" t="s">
        <v>155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88</v>
      </c>
      <c r="BK204" s="200">
        <f>ROUND(I204*H204,2)</f>
        <v>0</v>
      </c>
      <c r="BL204" s="19" t="s">
        <v>213</v>
      </c>
      <c r="BM204" s="199" t="s">
        <v>1492</v>
      </c>
    </row>
    <row r="205" s="2" customFormat="1">
      <c r="A205" s="41"/>
      <c r="B205" s="42"/>
      <c r="C205" s="43"/>
      <c r="D205" s="249" t="s">
        <v>254</v>
      </c>
      <c r="E205" s="43"/>
      <c r="F205" s="250" t="s">
        <v>1493</v>
      </c>
      <c r="G205" s="43"/>
      <c r="H205" s="43"/>
      <c r="I205" s="203"/>
      <c r="J205" s="43"/>
      <c r="K205" s="43"/>
      <c r="L205" s="47"/>
      <c r="M205" s="204"/>
      <c r="N205" s="20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254</v>
      </c>
      <c r="AU205" s="19" t="s">
        <v>90</v>
      </c>
    </row>
    <row r="206" s="13" customFormat="1">
      <c r="A206" s="13"/>
      <c r="B206" s="238"/>
      <c r="C206" s="239"/>
      <c r="D206" s="201" t="s">
        <v>248</v>
      </c>
      <c r="E206" s="240" t="s">
        <v>35</v>
      </c>
      <c r="F206" s="241" t="s">
        <v>1494</v>
      </c>
      <c r="G206" s="239"/>
      <c r="H206" s="242">
        <v>38.700000000000003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248</v>
      </c>
      <c r="AU206" s="248" t="s">
        <v>90</v>
      </c>
      <c r="AV206" s="13" t="s">
        <v>90</v>
      </c>
      <c r="AW206" s="13" t="s">
        <v>40</v>
      </c>
      <c r="AX206" s="13" t="s">
        <v>88</v>
      </c>
      <c r="AY206" s="248" t="s">
        <v>155</v>
      </c>
    </row>
    <row r="207" s="2" customFormat="1" ht="16.5" customHeight="1">
      <c r="A207" s="41"/>
      <c r="B207" s="42"/>
      <c r="C207" s="188" t="s">
        <v>441</v>
      </c>
      <c r="D207" s="188" t="s">
        <v>150</v>
      </c>
      <c r="E207" s="189" t="s">
        <v>1495</v>
      </c>
      <c r="F207" s="190" t="s">
        <v>1496</v>
      </c>
      <c r="G207" s="191" t="s">
        <v>275</v>
      </c>
      <c r="H207" s="192">
        <v>38.700000000000003</v>
      </c>
      <c r="I207" s="193"/>
      <c r="J207" s="194">
        <f>ROUND(I207*H207,2)</f>
        <v>0</v>
      </c>
      <c r="K207" s="190" t="s">
        <v>252</v>
      </c>
      <c r="L207" s="47"/>
      <c r="M207" s="195" t="s">
        <v>35</v>
      </c>
      <c r="N207" s="196" t="s">
        <v>51</v>
      </c>
      <c r="O207" s="8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99" t="s">
        <v>164</v>
      </c>
      <c r="AT207" s="199" t="s">
        <v>150</v>
      </c>
      <c r="AU207" s="199" t="s">
        <v>90</v>
      </c>
      <c r="AY207" s="19" t="s">
        <v>155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88</v>
      </c>
      <c r="BK207" s="200">
        <f>ROUND(I207*H207,2)</f>
        <v>0</v>
      </c>
      <c r="BL207" s="19" t="s">
        <v>164</v>
      </c>
      <c r="BM207" s="199" t="s">
        <v>1497</v>
      </c>
    </row>
    <row r="208" s="2" customFormat="1">
      <c r="A208" s="41"/>
      <c r="B208" s="42"/>
      <c r="C208" s="43"/>
      <c r="D208" s="249" t="s">
        <v>254</v>
      </c>
      <c r="E208" s="43"/>
      <c r="F208" s="250" t="s">
        <v>1498</v>
      </c>
      <c r="G208" s="43"/>
      <c r="H208" s="43"/>
      <c r="I208" s="203"/>
      <c r="J208" s="43"/>
      <c r="K208" s="43"/>
      <c r="L208" s="47"/>
      <c r="M208" s="204"/>
      <c r="N208" s="20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254</v>
      </c>
      <c r="AU208" s="19" t="s">
        <v>90</v>
      </c>
    </row>
    <row r="209" s="13" customFormat="1">
      <c r="A209" s="13"/>
      <c r="B209" s="238"/>
      <c r="C209" s="239"/>
      <c r="D209" s="201" t="s">
        <v>248</v>
      </c>
      <c r="E209" s="240" t="s">
        <v>35</v>
      </c>
      <c r="F209" s="241" t="s">
        <v>1451</v>
      </c>
      <c r="G209" s="239"/>
      <c r="H209" s="242">
        <v>38.700000000000003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248</v>
      </c>
      <c r="AU209" s="248" t="s">
        <v>90</v>
      </c>
      <c r="AV209" s="13" t="s">
        <v>90</v>
      </c>
      <c r="AW209" s="13" t="s">
        <v>40</v>
      </c>
      <c r="AX209" s="13" t="s">
        <v>88</v>
      </c>
      <c r="AY209" s="248" t="s">
        <v>155</v>
      </c>
    </row>
    <row r="210" s="2" customFormat="1" ht="16.5" customHeight="1">
      <c r="A210" s="41"/>
      <c r="B210" s="42"/>
      <c r="C210" s="188" t="s">
        <v>446</v>
      </c>
      <c r="D210" s="188" t="s">
        <v>150</v>
      </c>
      <c r="E210" s="189" t="s">
        <v>1499</v>
      </c>
      <c r="F210" s="190" t="s">
        <v>1500</v>
      </c>
      <c r="G210" s="191" t="s">
        <v>275</v>
      </c>
      <c r="H210" s="192">
        <v>38.700000000000003</v>
      </c>
      <c r="I210" s="193"/>
      <c r="J210" s="194">
        <f>ROUND(I210*H210,2)</f>
        <v>0</v>
      </c>
      <c r="K210" s="190" t="s">
        <v>252</v>
      </c>
      <c r="L210" s="47"/>
      <c r="M210" s="195" t="s">
        <v>35</v>
      </c>
      <c r="N210" s="196" t="s">
        <v>51</v>
      </c>
      <c r="O210" s="8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99" t="s">
        <v>164</v>
      </c>
      <c r="AT210" s="199" t="s">
        <v>150</v>
      </c>
      <c r="AU210" s="199" t="s">
        <v>90</v>
      </c>
      <c r="AY210" s="19" t="s">
        <v>155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88</v>
      </c>
      <c r="BK210" s="200">
        <f>ROUND(I210*H210,2)</f>
        <v>0</v>
      </c>
      <c r="BL210" s="19" t="s">
        <v>164</v>
      </c>
      <c r="BM210" s="199" t="s">
        <v>1501</v>
      </c>
    </row>
    <row r="211" s="2" customFormat="1">
      <c r="A211" s="41"/>
      <c r="B211" s="42"/>
      <c r="C211" s="43"/>
      <c r="D211" s="249" t="s">
        <v>254</v>
      </c>
      <c r="E211" s="43"/>
      <c r="F211" s="250" t="s">
        <v>1502</v>
      </c>
      <c r="G211" s="43"/>
      <c r="H211" s="43"/>
      <c r="I211" s="203"/>
      <c r="J211" s="43"/>
      <c r="K211" s="43"/>
      <c r="L211" s="47"/>
      <c r="M211" s="204"/>
      <c r="N211" s="20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254</v>
      </c>
      <c r="AU211" s="19" t="s">
        <v>90</v>
      </c>
    </row>
    <row r="212" s="13" customFormat="1">
      <c r="A212" s="13"/>
      <c r="B212" s="238"/>
      <c r="C212" s="239"/>
      <c r="D212" s="201" t="s">
        <v>248</v>
      </c>
      <c r="E212" s="240" t="s">
        <v>35</v>
      </c>
      <c r="F212" s="241" t="s">
        <v>1451</v>
      </c>
      <c r="G212" s="239"/>
      <c r="H212" s="242">
        <v>38.700000000000003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248</v>
      </c>
      <c r="AU212" s="248" t="s">
        <v>90</v>
      </c>
      <c r="AV212" s="13" t="s">
        <v>90</v>
      </c>
      <c r="AW212" s="13" t="s">
        <v>40</v>
      </c>
      <c r="AX212" s="13" t="s">
        <v>88</v>
      </c>
      <c r="AY212" s="248" t="s">
        <v>155</v>
      </c>
    </row>
    <row r="213" s="2" customFormat="1" ht="16.5" customHeight="1">
      <c r="A213" s="41"/>
      <c r="B213" s="42"/>
      <c r="C213" s="188" t="s">
        <v>451</v>
      </c>
      <c r="D213" s="188" t="s">
        <v>150</v>
      </c>
      <c r="E213" s="189" t="s">
        <v>1503</v>
      </c>
      <c r="F213" s="190" t="s">
        <v>1504</v>
      </c>
      <c r="G213" s="191" t="s">
        <v>246</v>
      </c>
      <c r="H213" s="192">
        <v>2</v>
      </c>
      <c r="I213" s="193"/>
      <c r="J213" s="194">
        <f>ROUND(I213*H213,2)</f>
        <v>0</v>
      </c>
      <c r="K213" s="190" t="s">
        <v>252</v>
      </c>
      <c r="L213" s="47"/>
      <c r="M213" s="195" t="s">
        <v>35</v>
      </c>
      <c r="N213" s="196" t="s">
        <v>51</v>
      </c>
      <c r="O213" s="87"/>
      <c r="P213" s="197">
        <f>O213*H213</f>
        <v>0</v>
      </c>
      <c r="Q213" s="197">
        <v>0.45937</v>
      </c>
      <c r="R213" s="197">
        <f>Q213*H213</f>
        <v>0.91874</v>
      </c>
      <c r="S213" s="197">
        <v>0</v>
      </c>
      <c r="T213" s="19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199" t="s">
        <v>164</v>
      </c>
      <c r="AT213" s="199" t="s">
        <v>150</v>
      </c>
      <c r="AU213" s="199" t="s">
        <v>90</v>
      </c>
      <c r="AY213" s="19" t="s">
        <v>155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88</v>
      </c>
      <c r="BK213" s="200">
        <f>ROUND(I213*H213,2)</f>
        <v>0</v>
      </c>
      <c r="BL213" s="19" t="s">
        <v>164</v>
      </c>
      <c r="BM213" s="199" t="s">
        <v>1505</v>
      </c>
    </row>
    <row r="214" s="2" customFormat="1">
      <c r="A214" s="41"/>
      <c r="B214" s="42"/>
      <c r="C214" s="43"/>
      <c r="D214" s="249" t="s">
        <v>254</v>
      </c>
      <c r="E214" s="43"/>
      <c r="F214" s="250" t="s">
        <v>1506</v>
      </c>
      <c r="G214" s="43"/>
      <c r="H214" s="43"/>
      <c r="I214" s="203"/>
      <c r="J214" s="43"/>
      <c r="K214" s="43"/>
      <c r="L214" s="47"/>
      <c r="M214" s="204"/>
      <c r="N214" s="20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254</v>
      </c>
      <c r="AU214" s="19" t="s">
        <v>90</v>
      </c>
    </row>
    <row r="215" s="13" customFormat="1">
      <c r="A215" s="13"/>
      <c r="B215" s="238"/>
      <c r="C215" s="239"/>
      <c r="D215" s="201" t="s">
        <v>248</v>
      </c>
      <c r="E215" s="240" t="s">
        <v>35</v>
      </c>
      <c r="F215" s="241" t="s">
        <v>1507</v>
      </c>
      <c r="G215" s="239"/>
      <c r="H215" s="242">
        <v>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248</v>
      </c>
      <c r="AU215" s="248" t="s">
        <v>90</v>
      </c>
      <c r="AV215" s="13" t="s">
        <v>90</v>
      </c>
      <c r="AW215" s="13" t="s">
        <v>40</v>
      </c>
      <c r="AX215" s="13" t="s">
        <v>88</v>
      </c>
      <c r="AY215" s="248" t="s">
        <v>155</v>
      </c>
    </row>
    <row r="216" s="2" customFormat="1" ht="16.5" customHeight="1">
      <c r="A216" s="41"/>
      <c r="B216" s="42"/>
      <c r="C216" s="188" t="s">
        <v>457</v>
      </c>
      <c r="D216" s="188" t="s">
        <v>150</v>
      </c>
      <c r="E216" s="189" t="s">
        <v>1123</v>
      </c>
      <c r="F216" s="190" t="s">
        <v>1124</v>
      </c>
      <c r="G216" s="191" t="s">
        <v>275</v>
      </c>
      <c r="H216" s="192">
        <v>38.700000000000003</v>
      </c>
      <c r="I216" s="193"/>
      <c r="J216" s="194">
        <f>ROUND(I216*H216,2)</f>
        <v>0</v>
      </c>
      <c r="K216" s="190" t="s">
        <v>252</v>
      </c>
      <c r="L216" s="47"/>
      <c r="M216" s="195" t="s">
        <v>35</v>
      </c>
      <c r="N216" s="196" t="s">
        <v>51</v>
      </c>
      <c r="O216" s="87"/>
      <c r="P216" s="197">
        <f>O216*H216</f>
        <v>0</v>
      </c>
      <c r="Q216" s="197">
        <v>6.9999999999999994E-05</v>
      </c>
      <c r="R216" s="197">
        <f>Q216*H216</f>
        <v>0.002709</v>
      </c>
      <c r="S216" s="197">
        <v>0</v>
      </c>
      <c r="T216" s="19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99" t="s">
        <v>213</v>
      </c>
      <c r="AT216" s="199" t="s">
        <v>150</v>
      </c>
      <c r="AU216" s="199" t="s">
        <v>90</v>
      </c>
      <c r="AY216" s="19" t="s">
        <v>155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88</v>
      </c>
      <c r="BK216" s="200">
        <f>ROUND(I216*H216,2)</f>
        <v>0</v>
      </c>
      <c r="BL216" s="19" t="s">
        <v>213</v>
      </c>
      <c r="BM216" s="199" t="s">
        <v>1508</v>
      </c>
    </row>
    <row r="217" s="2" customFormat="1">
      <c r="A217" s="41"/>
      <c r="B217" s="42"/>
      <c r="C217" s="43"/>
      <c r="D217" s="249" t="s">
        <v>254</v>
      </c>
      <c r="E217" s="43"/>
      <c r="F217" s="250" t="s">
        <v>1126</v>
      </c>
      <c r="G217" s="43"/>
      <c r="H217" s="43"/>
      <c r="I217" s="203"/>
      <c r="J217" s="43"/>
      <c r="K217" s="43"/>
      <c r="L217" s="47"/>
      <c r="M217" s="204"/>
      <c r="N217" s="20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254</v>
      </c>
      <c r="AU217" s="19" t="s">
        <v>90</v>
      </c>
    </row>
    <row r="218" s="13" customFormat="1">
      <c r="A218" s="13"/>
      <c r="B218" s="238"/>
      <c r="C218" s="239"/>
      <c r="D218" s="201" t="s">
        <v>248</v>
      </c>
      <c r="E218" s="240" t="s">
        <v>35</v>
      </c>
      <c r="F218" s="241" t="s">
        <v>1451</v>
      </c>
      <c r="G218" s="239"/>
      <c r="H218" s="242">
        <v>38.700000000000003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248</v>
      </c>
      <c r="AU218" s="248" t="s">
        <v>90</v>
      </c>
      <c r="AV218" s="13" t="s">
        <v>90</v>
      </c>
      <c r="AW218" s="13" t="s">
        <v>40</v>
      </c>
      <c r="AX218" s="13" t="s">
        <v>88</v>
      </c>
      <c r="AY218" s="248" t="s">
        <v>155</v>
      </c>
    </row>
    <row r="219" s="12" customFormat="1" ht="22.8" customHeight="1">
      <c r="A219" s="12"/>
      <c r="B219" s="222"/>
      <c r="C219" s="223"/>
      <c r="D219" s="224" t="s">
        <v>79</v>
      </c>
      <c r="E219" s="236" t="s">
        <v>631</v>
      </c>
      <c r="F219" s="236" t="s">
        <v>632</v>
      </c>
      <c r="G219" s="223"/>
      <c r="H219" s="223"/>
      <c r="I219" s="226"/>
      <c r="J219" s="237">
        <f>BK219</f>
        <v>0</v>
      </c>
      <c r="K219" s="223"/>
      <c r="L219" s="228"/>
      <c r="M219" s="229"/>
      <c r="N219" s="230"/>
      <c r="O219" s="230"/>
      <c r="P219" s="231">
        <f>SUM(P220:P223)</f>
        <v>0</v>
      </c>
      <c r="Q219" s="230"/>
      <c r="R219" s="231">
        <f>SUM(R220:R223)</f>
        <v>0</v>
      </c>
      <c r="S219" s="230"/>
      <c r="T219" s="232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3" t="s">
        <v>88</v>
      </c>
      <c r="AT219" s="234" t="s">
        <v>79</v>
      </c>
      <c r="AU219" s="234" t="s">
        <v>88</v>
      </c>
      <c r="AY219" s="233" t="s">
        <v>155</v>
      </c>
      <c r="BK219" s="235">
        <f>SUM(BK220:BK223)</f>
        <v>0</v>
      </c>
    </row>
    <row r="220" s="2" customFormat="1" ht="24.15" customHeight="1">
      <c r="A220" s="41"/>
      <c r="B220" s="42"/>
      <c r="C220" s="188" t="s">
        <v>463</v>
      </c>
      <c r="D220" s="188" t="s">
        <v>150</v>
      </c>
      <c r="E220" s="189" t="s">
        <v>1289</v>
      </c>
      <c r="F220" s="190" t="s">
        <v>1290</v>
      </c>
      <c r="G220" s="191" t="s">
        <v>563</v>
      </c>
      <c r="H220" s="192">
        <v>1.673</v>
      </c>
      <c r="I220" s="193"/>
      <c r="J220" s="194">
        <f>ROUND(I220*H220,2)</f>
        <v>0</v>
      </c>
      <c r="K220" s="190" t="s">
        <v>252</v>
      </c>
      <c r="L220" s="47"/>
      <c r="M220" s="195" t="s">
        <v>35</v>
      </c>
      <c r="N220" s="196" t="s">
        <v>51</v>
      </c>
      <c r="O220" s="87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99" t="s">
        <v>164</v>
      </c>
      <c r="AT220" s="199" t="s">
        <v>150</v>
      </c>
      <c r="AU220" s="199" t="s">
        <v>90</v>
      </c>
      <c r="AY220" s="19" t="s">
        <v>155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88</v>
      </c>
      <c r="BK220" s="200">
        <f>ROUND(I220*H220,2)</f>
        <v>0</v>
      </c>
      <c r="BL220" s="19" t="s">
        <v>164</v>
      </c>
      <c r="BM220" s="199" t="s">
        <v>1509</v>
      </c>
    </row>
    <row r="221" s="2" customFormat="1">
      <c r="A221" s="41"/>
      <c r="B221" s="42"/>
      <c r="C221" s="43"/>
      <c r="D221" s="249" t="s">
        <v>254</v>
      </c>
      <c r="E221" s="43"/>
      <c r="F221" s="250" t="s">
        <v>1292</v>
      </c>
      <c r="G221" s="43"/>
      <c r="H221" s="43"/>
      <c r="I221" s="203"/>
      <c r="J221" s="43"/>
      <c r="K221" s="43"/>
      <c r="L221" s="47"/>
      <c r="M221" s="204"/>
      <c r="N221" s="20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254</v>
      </c>
      <c r="AU221" s="19" t="s">
        <v>90</v>
      </c>
    </row>
    <row r="222" s="2" customFormat="1" ht="24.15" customHeight="1">
      <c r="A222" s="41"/>
      <c r="B222" s="42"/>
      <c r="C222" s="188" t="s">
        <v>471</v>
      </c>
      <c r="D222" s="188" t="s">
        <v>150</v>
      </c>
      <c r="E222" s="189" t="s">
        <v>1510</v>
      </c>
      <c r="F222" s="190" t="s">
        <v>1511</v>
      </c>
      <c r="G222" s="191" t="s">
        <v>563</v>
      </c>
      <c r="H222" s="192">
        <v>1.673</v>
      </c>
      <c r="I222" s="193"/>
      <c r="J222" s="194">
        <f>ROUND(I222*H222,2)</f>
        <v>0</v>
      </c>
      <c r="K222" s="190" t="s">
        <v>252</v>
      </c>
      <c r="L222" s="47"/>
      <c r="M222" s="195" t="s">
        <v>35</v>
      </c>
      <c r="N222" s="196" t="s">
        <v>51</v>
      </c>
      <c r="O222" s="87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164</v>
      </c>
      <c r="AT222" s="199" t="s">
        <v>150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1512</v>
      </c>
    </row>
    <row r="223" s="2" customFormat="1">
      <c r="A223" s="41"/>
      <c r="B223" s="42"/>
      <c r="C223" s="43"/>
      <c r="D223" s="249" t="s">
        <v>254</v>
      </c>
      <c r="E223" s="43"/>
      <c r="F223" s="250" t="s">
        <v>1513</v>
      </c>
      <c r="G223" s="43"/>
      <c r="H223" s="43"/>
      <c r="I223" s="203"/>
      <c r="J223" s="43"/>
      <c r="K223" s="43"/>
      <c r="L223" s="47"/>
      <c r="M223" s="283"/>
      <c r="N223" s="284"/>
      <c r="O223" s="208"/>
      <c r="P223" s="208"/>
      <c r="Q223" s="208"/>
      <c r="R223" s="208"/>
      <c r="S223" s="208"/>
      <c r="T223" s="28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254</v>
      </c>
      <c r="AU223" s="19" t="s">
        <v>90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Od4m+5w3fxVP99JYB5N21TnmdsRw3ineztsOgc7q4/O0Swr9pls9XkWXQpDOM41+ciZ0mMfgpEBUF7TiKYopDg==" hashValue="frR8Ncb5v+PHfvoi9EH9KOmZtJjQVb1Wal2H3L4sHXKXnFJR2QrS+lC0mpdMhJKdbAWyUzr+1Ok3ExAfpbAC9g==" algorithmName="SHA-512" password="CC35"/>
  <autoFilter ref="C91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15101202"/>
    <hyperlink ref="F99" r:id="rId2" display="https://podminky.urs.cz/item/CS_URS_2024_01/115101302"/>
    <hyperlink ref="F102" r:id="rId3" display="https://podminky.urs.cz/item/CS_URS_2024_01/119001421"/>
    <hyperlink ref="F105" r:id="rId4" display="https://podminky.urs.cz/item/CS_URS_2024_01/119001405"/>
    <hyperlink ref="F108" r:id="rId5" display="https://podminky.urs.cz/item/CS_URS_2024_01/119001412"/>
    <hyperlink ref="F113" r:id="rId6" display="https://podminky.urs.cz/item/CS_URS_2024_01/139001101"/>
    <hyperlink ref="F116" r:id="rId7" display="https://podminky.urs.cz/item/CS_URS_2024_01/132154201"/>
    <hyperlink ref="F121" r:id="rId8" display="https://podminky.urs.cz/item/CS_URS_2024_01/132254201"/>
    <hyperlink ref="F126" r:id="rId9" display="https://podminky.urs.cz/item/CS_URS_2024_01/132354201"/>
    <hyperlink ref="F131" r:id="rId10" display="https://podminky.urs.cz/item/CS_URS_2024_01/132454201"/>
    <hyperlink ref="F136" r:id="rId11" display="https://podminky.urs.cz/item/CS_URS_2024_01/151811132"/>
    <hyperlink ref="F139" r:id="rId12" display="https://podminky.urs.cz/item/CS_URS_2024_01/151811232"/>
    <hyperlink ref="F143" r:id="rId13" display="https://podminky.urs.cz/item/CS_URS_2024_01/162651112"/>
    <hyperlink ref="F146" r:id="rId14" display="https://podminky.urs.cz/item/CS_URS_2024_01/162651132"/>
    <hyperlink ref="F149" r:id="rId15" display="https://podminky.urs.cz/item/CS_URS_2024_01/171201231"/>
    <hyperlink ref="F154" r:id="rId16" display="https://podminky.urs.cz/item/CS_URS_2024_01/171251201"/>
    <hyperlink ref="F158" r:id="rId17" display="https://podminky.urs.cz/item/CS_URS_2024_01/174101101"/>
    <hyperlink ref="F165" r:id="rId18" display="https://podminky.urs.cz/item/CS_URS_2024_01/175151101"/>
    <hyperlink ref="F173" r:id="rId19" display="https://podminky.urs.cz/item/CS_URS_2024_01/212750104"/>
    <hyperlink ref="F176" r:id="rId20" display="https://podminky.urs.cz/item/CS_URS_2024_01/451572111"/>
    <hyperlink ref="F180" r:id="rId21" display="https://podminky.urs.cz/item/CS_URS_2024_01/871341211"/>
    <hyperlink ref="F184" r:id="rId22" display="https://podminky.urs.cz/item/CS_URS_2024_01/877341101"/>
    <hyperlink ref="F188" r:id="rId23" display="https://podminky.urs.cz/item/CS_URS_2024_01/877341110"/>
    <hyperlink ref="F192" r:id="rId24" display="https://podminky.urs.cz/item/CS_URS_2024_01/877341118"/>
    <hyperlink ref="F196" r:id="rId25" display="https://podminky.urs.cz/item/CS_URS_2024_01/877341113"/>
    <hyperlink ref="F200" r:id="rId26" display="https://podminky.urs.cz/item/CS_URS_2024_01/857311151"/>
    <hyperlink ref="F205" r:id="rId27" display="https://podminky.urs.cz/item/CS_URS_2024_01/899721111"/>
    <hyperlink ref="F208" r:id="rId28" display="https://podminky.urs.cz/item/CS_URS_2024_01/892241111"/>
    <hyperlink ref="F211" r:id="rId29" display="https://podminky.urs.cz/item/CS_URS_2024_01/892273122"/>
    <hyperlink ref="F214" r:id="rId30" display="https://podminky.urs.cz/item/CS_URS_2024_01/892372111"/>
    <hyperlink ref="F217" r:id="rId31" display="https://podminky.urs.cz/item/CS_URS_2024_01/899722112"/>
    <hyperlink ref="F221" r:id="rId32" display="https://podminky.urs.cz/item/CS_URS_2024_01/998276101"/>
    <hyperlink ref="F223" r:id="rId33" display="https://podminky.urs.cz/item/CS_URS_2024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1514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ROUND((SUM(BE86:BE255)),  2)</f>
        <v>0</v>
      </c>
      <c r="G33" s="41"/>
      <c r="H33" s="41"/>
      <c r="I33" s="160">
        <v>0.20999999999999999</v>
      </c>
      <c r="J33" s="159">
        <f>ROUND(((SUM(BE86:BE255))*I33),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ROUND((SUM(BF86:BF255)),  2)</f>
        <v>0</v>
      </c>
      <c r="G34" s="41"/>
      <c r="H34" s="41"/>
      <c r="I34" s="160">
        <v>0.14999999999999999</v>
      </c>
      <c r="J34" s="159">
        <f>ROUND(((SUM(BF86:BF255))*I34),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ROUND((SUM(BG86:BG255)),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ROUND((SUM(BH86:BH255)),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ROUND((SUM(BI86:BI255)),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Čerpací stanice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J87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1515</v>
      </c>
      <c r="E61" s="219"/>
      <c r="F61" s="219"/>
      <c r="G61" s="219"/>
      <c r="H61" s="219"/>
      <c r="I61" s="219"/>
      <c r="J61" s="220">
        <f>J88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640</v>
      </c>
      <c r="E62" s="219"/>
      <c r="F62" s="219"/>
      <c r="G62" s="219"/>
      <c r="H62" s="219"/>
      <c r="I62" s="219"/>
      <c r="J62" s="220">
        <f>J138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641</v>
      </c>
      <c r="E63" s="219"/>
      <c r="F63" s="219"/>
      <c r="G63" s="219"/>
      <c r="H63" s="219"/>
      <c r="I63" s="219"/>
      <c r="J63" s="220">
        <f>J164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1516</v>
      </c>
      <c r="E64" s="219"/>
      <c r="F64" s="219"/>
      <c r="G64" s="219"/>
      <c r="H64" s="219"/>
      <c r="I64" s="219"/>
      <c r="J64" s="220">
        <f>J173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1517</v>
      </c>
      <c r="E65" s="219"/>
      <c r="F65" s="219"/>
      <c r="G65" s="219"/>
      <c r="H65" s="219"/>
      <c r="I65" s="219"/>
      <c r="J65" s="220">
        <f>J240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240</v>
      </c>
      <c r="E66" s="219"/>
      <c r="F66" s="219"/>
      <c r="G66" s="219"/>
      <c r="H66" s="219"/>
      <c r="I66" s="219"/>
      <c r="J66" s="220">
        <f>J253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přečerpávací stanice a odlehčovací komory 10 v ulici Sportovní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 02 - Čerpací stanice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Český Brod</v>
      </c>
      <c r="G80" s="43"/>
      <c r="H80" s="43"/>
      <c r="I80" s="34" t="s">
        <v>24</v>
      </c>
      <c r="J80" s="75" t="str">
        <f>IF(J12="","",J12)</f>
        <v>31. 1. 2024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Město Český Brod</v>
      </c>
      <c r="G82" s="43"/>
      <c r="H82" s="43"/>
      <c r="I82" s="34" t="s">
        <v>38</v>
      </c>
      <c r="J82" s="39" t="str">
        <f>E21</f>
        <v>Ing. Petr Koblenc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41</v>
      </c>
      <c r="J83" s="39" t="str">
        <f>E24</f>
        <v>Vodohospodářský rozvoj a výstavba a.s.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9" customFormat="1" ht="29.28" customHeight="1">
      <c r="A85" s="177"/>
      <c r="B85" s="178"/>
      <c r="C85" s="179" t="s">
        <v>138</v>
      </c>
      <c r="D85" s="180" t="s">
        <v>65</v>
      </c>
      <c r="E85" s="180" t="s">
        <v>61</v>
      </c>
      <c r="F85" s="180" t="s">
        <v>62</v>
      </c>
      <c r="G85" s="180" t="s">
        <v>139</v>
      </c>
      <c r="H85" s="180" t="s">
        <v>140</v>
      </c>
      <c r="I85" s="180" t="s">
        <v>141</v>
      </c>
      <c r="J85" s="180" t="s">
        <v>135</v>
      </c>
      <c r="K85" s="181" t="s">
        <v>142</v>
      </c>
      <c r="L85" s="182"/>
      <c r="M85" s="95" t="s">
        <v>35</v>
      </c>
      <c r="N85" s="96" t="s">
        <v>50</v>
      </c>
      <c r="O85" s="96" t="s">
        <v>143</v>
      </c>
      <c r="P85" s="96" t="s">
        <v>144</v>
      </c>
      <c r="Q85" s="96" t="s">
        <v>145</v>
      </c>
      <c r="R85" s="96" t="s">
        <v>146</v>
      </c>
      <c r="S85" s="96" t="s">
        <v>147</v>
      </c>
      <c r="T85" s="97" t="s">
        <v>148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41"/>
      <c r="B86" s="42"/>
      <c r="C86" s="102" t="s">
        <v>149</v>
      </c>
      <c r="D86" s="43"/>
      <c r="E86" s="43"/>
      <c r="F86" s="43"/>
      <c r="G86" s="43"/>
      <c r="H86" s="43"/>
      <c r="I86" s="43"/>
      <c r="J86" s="183">
        <f>BK86</f>
        <v>0</v>
      </c>
      <c r="K86" s="43"/>
      <c r="L86" s="47"/>
      <c r="M86" s="98"/>
      <c r="N86" s="184"/>
      <c r="O86" s="99"/>
      <c r="P86" s="185">
        <f>P87</f>
        <v>0</v>
      </c>
      <c r="Q86" s="99"/>
      <c r="R86" s="185">
        <f>R87</f>
        <v>40.342977969999993</v>
      </c>
      <c r="S86" s="99"/>
      <c r="T86" s="186">
        <f>T87</f>
        <v>0.09555000000000001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79</v>
      </c>
      <c r="AU86" s="19" t="s">
        <v>136</v>
      </c>
      <c r="BK86" s="187">
        <f>BK87</f>
        <v>0</v>
      </c>
    </row>
    <row r="87" s="12" customFormat="1" ht="25.92" customHeight="1">
      <c r="A87" s="12"/>
      <c r="B87" s="222"/>
      <c r="C87" s="223"/>
      <c r="D87" s="224" t="s">
        <v>79</v>
      </c>
      <c r="E87" s="225" t="s">
        <v>241</v>
      </c>
      <c r="F87" s="225" t="s">
        <v>242</v>
      </c>
      <c r="G87" s="223"/>
      <c r="H87" s="223"/>
      <c r="I87" s="226"/>
      <c r="J87" s="227">
        <f>BK87</f>
        <v>0</v>
      </c>
      <c r="K87" s="223"/>
      <c r="L87" s="228"/>
      <c r="M87" s="229"/>
      <c r="N87" s="230"/>
      <c r="O87" s="230"/>
      <c r="P87" s="231">
        <f>P88+P138+P164+P173+P240+P253</f>
        <v>0</v>
      </c>
      <c r="Q87" s="230"/>
      <c r="R87" s="231">
        <f>R88+R138+R164+R173+R240+R253</f>
        <v>40.342977969999993</v>
      </c>
      <c r="S87" s="230"/>
      <c r="T87" s="232">
        <f>T88+T138+T164+T173+T240+T253</f>
        <v>0.09555000000000001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33" t="s">
        <v>88</v>
      </c>
      <c r="AT87" s="234" t="s">
        <v>79</v>
      </c>
      <c r="AU87" s="234" t="s">
        <v>80</v>
      </c>
      <c r="AY87" s="233" t="s">
        <v>155</v>
      </c>
      <c r="BK87" s="235">
        <f>BK88+BK138+BK164+BK173+BK240+BK253</f>
        <v>0</v>
      </c>
    </row>
    <row r="88" s="12" customFormat="1" ht="22.8" customHeight="1">
      <c r="A88" s="12"/>
      <c r="B88" s="222"/>
      <c r="C88" s="223"/>
      <c r="D88" s="224" t="s">
        <v>79</v>
      </c>
      <c r="E88" s="236" t="s">
        <v>88</v>
      </c>
      <c r="F88" s="236" t="s">
        <v>1518</v>
      </c>
      <c r="G88" s="223"/>
      <c r="H88" s="223"/>
      <c r="I88" s="226"/>
      <c r="J88" s="237">
        <f>BK88</f>
        <v>0</v>
      </c>
      <c r="K88" s="223"/>
      <c r="L88" s="228"/>
      <c r="M88" s="229"/>
      <c r="N88" s="230"/>
      <c r="O88" s="230"/>
      <c r="P88" s="231">
        <f>SUM(P89:P137)</f>
        <v>0</v>
      </c>
      <c r="Q88" s="230"/>
      <c r="R88" s="231">
        <f>SUM(R89:R137)</f>
        <v>0.24650039999999998</v>
      </c>
      <c r="S88" s="230"/>
      <c r="T88" s="232">
        <f>SUM(T89:T137)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33" t="s">
        <v>88</v>
      </c>
      <c r="AT88" s="234" t="s">
        <v>79</v>
      </c>
      <c r="AU88" s="234" t="s">
        <v>88</v>
      </c>
      <c r="AY88" s="233" t="s">
        <v>155</v>
      </c>
      <c r="BK88" s="235">
        <f>SUM(BK89:BK137)</f>
        <v>0</v>
      </c>
    </row>
    <row r="89" s="2" customFormat="1" ht="16.5" customHeight="1">
      <c r="A89" s="41"/>
      <c r="B89" s="42"/>
      <c r="C89" s="188" t="s">
        <v>88</v>
      </c>
      <c r="D89" s="188" t="s">
        <v>150</v>
      </c>
      <c r="E89" s="189" t="s">
        <v>1519</v>
      </c>
      <c r="F89" s="190" t="s">
        <v>1520</v>
      </c>
      <c r="G89" s="191" t="s">
        <v>860</v>
      </c>
      <c r="H89" s="192">
        <v>25</v>
      </c>
      <c r="I89" s="193"/>
      <c r="J89" s="194">
        <f>ROUND(I89*H89,2)</f>
        <v>0</v>
      </c>
      <c r="K89" s="190" t="s">
        <v>252</v>
      </c>
      <c r="L89" s="47"/>
      <c r="M89" s="195" t="s">
        <v>35</v>
      </c>
      <c r="N89" s="196" t="s">
        <v>51</v>
      </c>
      <c r="O89" s="87"/>
      <c r="P89" s="197">
        <f>O89*H89</f>
        <v>0</v>
      </c>
      <c r="Q89" s="197">
        <v>3.0000000000000001E-05</v>
      </c>
      <c r="R89" s="197">
        <f>Q89*H89</f>
        <v>0.00075000000000000002</v>
      </c>
      <c r="S89" s="197">
        <v>0</v>
      </c>
      <c r="T89" s="19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99" t="s">
        <v>164</v>
      </c>
      <c r="AT89" s="199" t="s">
        <v>150</v>
      </c>
      <c r="AU89" s="199" t="s">
        <v>90</v>
      </c>
      <c r="AY89" s="19" t="s">
        <v>155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9" t="s">
        <v>88</v>
      </c>
      <c r="BK89" s="200">
        <f>ROUND(I89*H89,2)</f>
        <v>0</v>
      </c>
      <c r="BL89" s="19" t="s">
        <v>164</v>
      </c>
      <c r="BM89" s="199" t="s">
        <v>1521</v>
      </c>
    </row>
    <row r="90" s="2" customFormat="1">
      <c r="A90" s="41"/>
      <c r="B90" s="42"/>
      <c r="C90" s="43"/>
      <c r="D90" s="249" t="s">
        <v>254</v>
      </c>
      <c r="E90" s="43"/>
      <c r="F90" s="250" t="s">
        <v>1522</v>
      </c>
      <c r="G90" s="43"/>
      <c r="H90" s="43"/>
      <c r="I90" s="203"/>
      <c r="J90" s="43"/>
      <c r="K90" s="43"/>
      <c r="L90" s="47"/>
      <c r="M90" s="204"/>
      <c r="N90" s="20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254</v>
      </c>
      <c r="AU90" s="19" t="s">
        <v>90</v>
      </c>
    </row>
    <row r="91" s="13" customFormat="1">
      <c r="A91" s="13"/>
      <c r="B91" s="238"/>
      <c r="C91" s="239"/>
      <c r="D91" s="201" t="s">
        <v>248</v>
      </c>
      <c r="E91" s="240" t="s">
        <v>35</v>
      </c>
      <c r="F91" s="241" t="s">
        <v>1386</v>
      </c>
      <c r="G91" s="239"/>
      <c r="H91" s="242">
        <v>25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8" t="s">
        <v>248</v>
      </c>
      <c r="AU91" s="248" t="s">
        <v>90</v>
      </c>
      <c r="AV91" s="13" t="s">
        <v>90</v>
      </c>
      <c r="AW91" s="13" t="s">
        <v>40</v>
      </c>
      <c r="AX91" s="13" t="s">
        <v>88</v>
      </c>
      <c r="AY91" s="248" t="s">
        <v>155</v>
      </c>
    </row>
    <row r="92" s="2" customFormat="1" ht="24.15" customHeight="1">
      <c r="A92" s="41"/>
      <c r="B92" s="42"/>
      <c r="C92" s="188" t="s">
        <v>90</v>
      </c>
      <c r="D92" s="188" t="s">
        <v>150</v>
      </c>
      <c r="E92" s="189" t="s">
        <v>1523</v>
      </c>
      <c r="F92" s="190" t="s">
        <v>1524</v>
      </c>
      <c r="G92" s="191" t="s">
        <v>871</v>
      </c>
      <c r="H92" s="192">
        <v>30</v>
      </c>
      <c r="I92" s="193"/>
      <c r="J92" s="194">
        <f>ROUND(I92*H92,2)</f>
        <v>0</v>
      </c>
      <c r="K92" s="190" t="s">
        <v>252</v>
      </c>
      <c r="L92" s="47"/>
      <c r="M92" s="195" t="s">
        <v>35</v>
      </c>
      <c r="N92" s="196" t="s">
        <v>51</v>
      </c>
      <c r="O92" s="87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99" t="s">
        <v>164</v>
      </c>
      <c r="AT92" s="199" t="s">
        <v>150</v>
      </c>
      <c r="AU92" s="199" t="s">
        <v>90</v>
      </c>
      <c r="AY92" s="19" t="s">
        <v>155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9" t="s">
        <v>88</v>
      </c>
      <c r="BK92" s="200">
        <f>ROUND(I92*H92,2)</f>
        <v>0</v>
      </c>
      <c r="BL92" s="19" t="s">
        <v>164</v>
      </c>
      <c r="BM92" s="199" t="s">
        <v>1525</v>
      </c>
    </row>
    <row r="93" s="2" customFormat="1">
      <c r="A93" s="41"/>
      <c r="B93" s="42"/>
      <c r="C93" s="43"/>
      <c r="D93" s="249" t="s">
        <v>254</v>
      </c>
      <c r="E93" s="43"/>
      <c r="F93" s="250" t="s">
        <v>1526</v>
      </c>
      <c r="G93" s="43"/>
      <c r="H93" s="43"/>
      <c r="I93" s="203"/>
      <c r="J93" s="43"/>
      <c r="K93" s="43"/>
      <c r="L93" s="47"/>
      <c r="M93" s="204"/>
      <c r="N93" s="20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254</v>
      </c>
      <c r="AU93" s="19" t="s">
        <v>90</v>
      </c>
    </row>
    <row r="94" s="13" customFormat="1">
      <c r="A94" s="13"/>
      <c r="B94" s="238"/>
      <c r="C94" s="239"/>
      <c r="D94" s="201" t="s">
        <v>248</v>
      </c>
      <c r="E94" s="240" t="s">
        <v>35</v>
      </c>
      <c r="F94" s="241" t="s">
        <v>1388</v>
      </c>
      <c r="G94" s="239"/>
      <c r="H94" s="242">
        <v>30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8" t="s">
        <v>248</v>
      </c>
      <c r="AU94" s="248" t="s">
        <v>90</v>
      </c>
      <c r="AV94" s="13" t="s">
        <v>90</v>
      </c>
      <c r="AW94" s="13" t="s">
        <v>40</v>
      </c>
      <c r="AX94" s="13" t="s">
        <v>88</v>
      </c>
      <c r="AY94" s="248" t="s">
        <v>155</v>
      </c>
    </row>
    <row r="95" s="2" customFormat="1" ht="24.15" customHeight="1">
      <c r="A95" s="41"/>
      <c r="B95" s="42"/>
      <c r="C95" s="188" t="s">
        <v>160</v>
      </c>
      <c r="D95" s="188" t="s">
        <v>150</v>
      </c>
      <c r="E95" s="189" t="s">
        <v>884</v>
      </c>
      <c r="F95" s="190" t="s">
        <v>885</v>
      </c>
      <c r="G95" s="191" t="s">
        <v>663</v>
      </c>
      <c r="H95" s="192">
        <v>57.511000000000003</v>
      </c>
      <c r="I95" s="193"/>
      <c r="J95" s="194">
        <f>ROUND(I95*H95,2)</f>
        <v>0</v>
      </c>
      <c r="K95" s="190" t="s">
        <v>252</v>
      </c>
      <c r="L95" s="47"/>
      <c r="M95" s="195" t="s">
        <v>35</v>
      </c>
      <c r="N95" s="196" t="s">
        <v>51</v>
      </c>
      <c r="O95" s="87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99" t="s">
        <v>164</v>
      </c>
      <c r="AT95" s="199" t="s">
        <v>150</v>
      </c>
      <c r="AU95" s="199" t="s">
        <v>90</v>
      </c>
      <c r="AY95" s="19" t="s">
        <v>155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9" t="s">
        <v>88</v>
      </c>
      <c r="BK95" s="200">
        <f>ROUND(I95*H95,2)</f>
        <v>0</v>
      </c>
      <c r="BL95" s="19" t="s">
        <v>164</v>
      </c>
      <c r="BM95" s="199" t="s">
        <v>1527</v>
      </c>
    </row>
    <row r="96" s="2" customFormat="1">
      <c r="A96" s="41"/>
      <c r="B96" s="42"/>
      <c r="C96" s="43"/>
      <c r="D96" s="249" t="s">
        <v>254</v>
      </c>
      <c r="E96" s="43"/>
      <c r="F96" s="250" t="s">
        <v>887</v>
      </c>
      <c r="G96" s="43"/>
      <c r="H96" s="43"/>
      <c r="I96" s="203"/>
      <c r="J96" s="43"/>
      <c r="K96" s="43"/>
      <c r="L96" s="47"/>
      <c r="M96" s="204"/>
      <c r="N96" s="20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254</v>
      </c>
      <c r="AU96" s="19" t="s">
        <v>90</v>
      </c>
    </row>
    <row r="97" s="13" customFormat="1">
      <c r="A97" s="13"/>
      <c r="B97" s="238"/>
      <c r="C97" s="239"/>
      <c r="D97" s="201" t="s">
        <v>248</v>
      </c>
      <c r="E97" s="240" t="s">
        <v>35</v>
      </c>
      <c r="F97" s="241" t="s">
        <v>1528</v>
      </c>
      <c r="G97" s="239"/>
      <c r="H97" s="242">
        <v>191.703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248</v>
      </c>
      <c r="AU97" s="248" t="s">
        <v>90</v>
      </c>
      <c r="AV97" s="13" t="s">
        <v>90</v>
      </c>
      <c r="AW97" s="13" t="s">
        <v>40</v>
      </c>
      <c r="AX97" s="13" t="s">
        <v>80</v>
      </c>
      <c r="AY97" s="248" t="s">
        <v>155</v>
      </c>
    </row>
    <row r="98" s="15" customFormat="1">
      <c r="A98" s="15"/>
      <c r="B98" s="272"/>
      <c r="C98" s="273"/>
      <c r="D98" s="201" t="s">
        <v>248</v>
      </c>
      <c r="E98" s="274" t="s">
        <v>35</v>
      </c>
      <c r="F98" s="275" t="s">
        <v>483</v>
      </c>
      <c r="G98" s="273"/>
      <c r="H98" s="276">
        <v>191.703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82" t="s">
        <v>248</v>
      </c>
      <c r="AU98" s="282" t="s">
        <v>90</v>
      </c>
      <c r="AV98" s="15" t="s">
        <v>160</v>
      </c>
      <c r="AW98" s="15" t="s">
        <v>40</v>
      </c>
      <c r="AX98" s="15" t="s">
        <v>80</v>
      </c>
      <c r="AY98" s="282" t="s">
        <v>155</v>
      </c>
    </row>
    <row r="99" s="13" customFormat="1">
      <c r="A99" s="13"/>
      <c r="B99" s="238"/>
      <c r="C99" s="239"/>
      <c r="D99" s="201" t="s">
        <v>248</v>
      </c>
      <c r="E99" s="240" t="s">
        <v>35</v>
      </c>
      <c r="F99" s="241" t="s">
        <v>1529</v>
      </c>
      <c r="G99" s="239"/>
      <c r="H99" s="242">
        <v>57.511000000000003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248</v>
      </c>
      <c r="AU99" s="248" t="s">
        <v>90</v>
      </c>
      <c r="AV99" s="13" t="s">
        <v>90</v>
      </c>
      <c r="AW99" s="13" t="s">
        <v>40</v>
      </c>
      <c r="AX99" s="13" t="s">
        <v>88</v>
      </c>
      <c r="AY99" s="248" t="s">
        <v>155</v>
      </c>
    </row>
    <row r="100" s="2" customFormat="1" ht="24.15" customHeight="1">
      <c r="A100" s="41"/>
      <c r="B100" s="42"/>
      <c r="C100" s="188" t="s">
        <v>164</v>
      </c>
      <c r="D100" s="188" t="s">
        <v>150</v>
      </c>
      <c r="E100" s="189" t="s">
        <v>1530</v>
      </c>
      <c r="F100" s="190" t="s">
        <v>1531</v>
      </c>
      <c r="G100" s="191" t="s">
        <v>663</v>
      </c>
      <c r="H100" s="192">
        <v>38.341000000000001</v>
      </c>
      <c r="I100" s="193"/>
      <c r="J100" s="194">
        <f>ROUND(I100*H100,2)</f>
        <v>0</v>
      </c>
      <c r="K100" s="190" t="s">
        <v>252</v>
      </c>
      <c r="L100" s="47"/>
      <c r="M100" s="195" t="s">
        <v>35</v>
      </c>
      <c r="N100" s="196" t="s">
        <v>51</v>
      </c>
      <c r="O100" s="87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99" t="s">
        <v>164</v>
      </c>
      <c r="AT100" s="199" t="s">
        <v>150</v>
      </c>
      <c r="AU100" s="199" t="s">
        <v>90</v>
      </c>
      <c r="AY100" s="19" t="s">
        <v>155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9" t="s">
        <v>88</v>
      </c>
      <c r="BK100" s="200">
        <f>ROUND(I100*H100,2)</f>
        <v>0</v>
      </c>
      <c r="BL100" s="19" t="s">
        <v>164</v>
      </c>
      <c r="BM100" s="199" t="s">
        <v>1532</v>
      </c>
    </row>
    <row r="101" s="2" customFormat="1">
      <c r="A101" s="41"/>
      <c r="B101" s="42"/>
      <c r="C101" s="43"/>
      <c r="D101" s="249" t="s">
        <v>254</v>
      </c>
      <c r="E101" s="43"/>
      <c r="F101" s="250" t="s">
        <v>1533</v>
      </c>
      <c r="G101" s="43"/>
      <c r="H101" s="43"/>
      <c r="I101" s="203"/>
      <c r="J101" s="43"/>
      <c r="K101" s="43"/>
      <c r="L101" s="47"/>
      <c r="M101" s="204"/>
      <c r="N101" s="20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254</v>
      </c>
      <c r="AU101" s="19" t="s">
        <v>90</v>
      </c>
    </row>
    <row r="102" s="13" customFormat="1">
      <c r="A102" s="13"/>
      <c r="B102" s="238"/>
      <c r="C102" s="239"/>
      <c r="D102" s="201" t="s">
        <v>248</v>
      </c>
      <c r="E102" s="240" t="s">
        <v>35</v>
      </c>
      <c r="F102" s="241" t="s">
        <v>1528</v>
      </c>
      <c r="G102" s="239"/>
      <c r="H102" s="242">
        <v>191.703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248</v>
      </c>
      <c r="AU102" s="248" t="s">
        <v>90</v>
      </c>
      <c r="AV102" s="13" t="s">
        <v>90</v>
      </c>
      <c r="AW102" s="13" t="s">
        <v>40</v>
      </c>
      <c r="AX102" s="13" t="s">
        <v>80</v>
      </c>
      <c r="AY102" s="248" t="s">
        <v>155</v>
      </c>
    </row>
    <row r="103" s="15" customFormat="1">
      <c r="A103" s="15"/>
      <c r="B103" s="272"/>
      <c r="C103" s="273"/>
      <c r="D103" s="201" t="s">
        <v>248</v>
      </c>
      <c r="E103" s="274" t="s">
        <v>35</v>
      </c>
      <c r="F103" s="275" t="s">
        <v>483</v>
      </c>
      <c r="G103" s="273"/>
      <c r="H103" s="276">
        <v>191.703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82" t="s">
        <v>248</v>
      </c>
      <c r="AU103" s="282" t="s">
        <v>90</v>
      </c>
      <c r="AV103" s="15" t="s">
        <v>160</v>
      </c>
      <c r="AW103" s="15" t="s">
        <v>40</v>
      </c>
      <c r="AX103" s="15" t="s">
        <v>80</v>
      </c>
      <c r="AY103" s="282" t="s">
        <v>155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1534</v>
      </c>
      <c r="G104" s="239"/>
      <c r="H104" s="242">
        <v>38.341000000000001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24.15" customHeight="1">
      <c r="A105" s="41"/>
      <c r="B105" s="42"/>
      <c r="C105" s="188" t="s">
        <v>168</v>
      </c>
      <c r="D105" s="188" t="s">
        <v>150</v>
      </c>
      <c r="E105" s="189" t="s">
        <v>900</v>
      </c>
      <c r="F105" s="190" t="s">
        <v>901</v>
      </c>
      <c r="G105" s="191" t="s">
        <v>663</v>
      </c>
      <c r="H105" s="192">
        <v>57.511000000000003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1535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903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1528</v>
      </c>
      <c r="G107" s="239"/>
      <c r="H107" s="242">
        <v>191.703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80</v>
      </c>
      <c r="AY107" s="248" t="s">
        <v>155</v>
      </c>
    </row>
    <row r="108" s="15" customFormat="1">
      <c r="A108" s="15"/>
      <c r="B108" s="272"/>
      <c r="C108" s="273"/>
      <c r="D108" s="201" t="s">
        <v>248</v>
      </c>
      <c r="E108" s="274" t="s">
        <v>35</v>
      </c>
      <c r="F108" s="275" t="s">
        <v>483</v>
      </c>
      <c r="G108" s="273"/>
      <c r="H108" s="276">
        <v>191.703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2" t="s">
        <v>248</v>
      </c>
      <c r="AU108" s="282" t="s">
        <v>90</v>
      </c>
      <c r="AV108" s="15" t="s">
        <v>160</v>
      </c>
      <c r="AW108" s="15" t="s">
        <v>40</v>
      </c>
      <c r="AX108" s="15" t="s">
        <v>80</v>
      </c>
      <c r="AY108" s="282" t="s">
        <v>155</v>
      </c>
    </row>
    <row r="109" s="13" customFormat="1">
      <c r="A109" s="13"/>
      <c r="B109" s="238"/>
      <c r="C109" s="239"/>
      <c r="D109" s="201" t="s">
        <v>248</v>
      </c>
      <c r="E109" s="240" t="s">
        <v>35</v>
      </c>
      <c r="F109" s="241" t="s">
        <v>1529</v>
      </c>
      <c r="G109" s="239"/>
      <c r="H109" s="242">
        <v>57.511000000000003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248</v>
      </c>
      <c r="AU109" s="248" t="s">
        <v>90</v>
      </c>
      <c r="AV109" s="13" t="s">
        <v>90</v>
      </c>
      <c r="AW109" s="13" t="s">
        <v>40</v>
      </c>
      <c r="AX109" s="13" t="s">
        <v>88</v>
      </c>
      <c r="AY109" s="248" t="s">
        <v>155</v>
      </c>
    </row>
    <row r="110" s="2" customFormat="1" ht="24.15" customHeight="1">
      <c r="A110" s="41"/>
      <c r="B110" s="42"/>
      <c r="C110" s="188" t="s">
        <v>172</v>
      </c>
      <c r="D110" s="188" t="s">
        <v>150</v>
      </c>
      <c r="E110" s="189" t="s">
        <v>1536</v>
      </c>
      <c r="F110" s="190" t="s">
        <v>1537</v>
      </c>
      <c r="G110" s="191" t="s">
        <v>663</v>
      </c>
      <c r="H110" s="192">
        <v>38.341000000000001</v>
      </c>
      <c r="I110" s="193"/>
      <c r="J110" s="194">
        <f>ROUND(I110*H110,2)</f>
        <v>0</v>
      </c>
      <c r="K110" s="190" t="s">
        <v>252</v>
      </c>
      <c r="L110" s="47"/>
      <c r="M110" s="195" t="s">
        <v>35</v>
      </c>
      <c r="N110" s="196" t="s">
        <v>51</v>
      </c>
      <c r="O110" s="87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99" t="s">
        <v>164</v>
      </c>
      <c r="AT110" s="199" t="s">
        <v>150</v>
      </c>
      <c r="AU110" s="199" t="s">
        <v>90</v>
      </c>
      <c r="AY110" s="19" t="s">
        <v>155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" t="s">
        <v>88</v>
      </c>
      <c r="BK110" s="200">
        <f>ROUND(I110*H110,2)</f>
        <v>0</v>
      </c>
      <c r="BL110" s="19" t="s">
        <v>164</v>
      </c>
      <c r="BM110" s="199" t="s">
        <v>1538</v>
      </c>
    </row>
    <row r="111" s="2" customFormat="1">
      <c r="A111" s="41"/>
      <c r="B111" s="42"/>
      <c r="C111" s="43"/>
      <c r="D111" s="249" t="s">
        <v>254</v>
      </c>
      <c r="E111" s="43"/>
      <c r="F111" s="250" t="s">
        <v>1539</v>
      </c>
      <c r="G111" s="43"/>
      <c r="H111" s="43"/>
      <c r="I111" s="203"/>
      <c r="J111" s="43"/>
      <c r="K111" s="43"/>
      <c r="L111" s="47"/>
      <c r="M111" s="204"/>
      <c r="N111" s="20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254</v>
      </c>
      <c r="AU111" s="19" t="s">
        <v>90</v>
      </c>
    </row>
    <row r="112" s="13" customFormat="1">
      <c r="A112" s="13"/>
      <c r="B112" s="238"/>
      <c r="C112" s="239"/>
      <c r="D112" s="201" t="s">
        <v>248</v>
      </c>
      <c r="E112" s="240" t="s">
        <v>35</v>
      </c>
      <c r="F112" s="241" t="s">
        <v>1528</v>
      </c>
      <c r="G112" s="239"/>
      <c r="H112" s="242">
        <v>191.703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248</v>
      </c>
      <c r="AU112" s="248" t="s">
        <v>90</v>
      </c>
      <c r="AV112" s="13" t="s">
        <v>90</v>
      </c>
      <c r="AW112" s="13" t="s">
        <v>40</v>
      </c>
      <c r="AX112" s="13" t="s">
        <v>80</v>
      </c>
      <c r="AY112" s="248" t="s">
        <v>155</v>
      </c>
    </row>
    <row r="113" s="15" customFormat="1">
      <c r="A113" s="15"/>
      <c r="B113" s="272"/>
      <c r="C113" s="273"/>
      <c r="D113" s="201" t="s">
        <v>248</v>
      </c>
      <c r="E113" s="274" t="s">
        <v>35</v>
      </c>
      <c r="F113" s="275" t="s">
        <v>483</v>
      </c>
      <c r="G113" s="273"/>
      <c r="H113" s="276">
        <v>191.703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82" t="s">
        <v>248</v>
      </c>
      <c r="AU113" s="282" t="s">
        <v>90</v>
      </c>
      <c r="AV113" s="15" t="s">
        <v>160</v>
      </c>
      <c r="AW113" s="15" t="s">
        <v>40</v>
      </c>
      <c r="AX113" s="15" t="s">
        <v>80</v>
      </c>
      <c r="AY113" s="282" t="s">
        <v>155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1534</v>
      </c>
      <c r="G114" s="239"/>
      <c r="H114" s="242">
        <v>38.341000000000001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16.5" customHeight="1">
      <c r="A115" s="41"/>
      <c r="B115" s="42"/>
      <c r="C115" s="188" t="s">
        <v>176</v>
      </c>
      <c r="D115" s="188" t="s">
        <v>150</v>
      </c>
      <c r="E115" s="189" t="s">
        <v>1540</v>
      </c>
      <c r="F115" s="190" t="s">
        <v>1541</v>
      </c>
      <c r="G115" s="191" t="s">
        <v>309</v>
      </c>
      <c r="H115" s="192">
        <v>133.56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0.00072000000000000005</v>
      </c>
      <c r="R115" s="197">
        <f>Q115*H115</f>
        <v>0.096163200000000004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164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164</v>
      </c>
      <c r="BM115" s="199" t="s">
        <v>1542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1543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1544</v>
      </c>
      <c r="G117" s="239"/>
      <c r="H117" s="242">
        <v>133.56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88</v>
      </c>
      <c r="AY117" s="248" t="s">
        <v>155</v>
      </c>
    </row>
    <row r="118" s="2" customFormat="1" ht="24.15" customHeight="1">
      <c r="A118" s="41"/>
      <c r="B118" s="42"/>
      <c r="C118" s="188" t="s">
        <v>180</v>
      </c>
      <c r="D118" s="188" t="s">
        <v>150</v>
      </c>
      <c r="E118" s="189" t="s">
        <v>1545</v>
      </c>
      <c r="F118" s="190" t="s">
        <v>1546</v>
      </c>
      <c r="G118" s="191" t="s">
        <v>309</v>
      </c>
      <c r="H118" s="192">
        <v>133.56</v>
      </c>
      <c r="I118" s="193"/>
      <c r="J118" s="194">
        <f>ROUND(I118*H118,2)</f>
        <v>0</v>
      </c>
      <c r="K118" s="190" t="s">
        <v>252</v>
      </c>
      <c r="L118" s="47"/>
      <c r="M118" s="195" t="s">
        <v>35</v>
      </c>
      <c r="N118" s="196" t="s">
        <v>51</v>
      </c>
      <c r="O118" s="87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199" t="s">
        <v>164</v>
      </c>
      <c r="AT118" s="199" t="s">
        <v>150</v>
      </c>
      <c r="AU118" s="199" t="s">
        <v>90</v>
      </c>
      <c r="AY118" s="19" t="s">
        <v>155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9" t="s">
        <v>88</v>
      </c>
      <c r="BK118" s="200">
        <f>ROUND(I118*H118,2)</f>
        <v>0</v>
      </c>
      <c r="BL118" s="19" t="s">
        <v>164</v>
      </c>
      <c r="BM118" s="199" t="s">
        <v>1547</v>
      </c>
    </row>
    <row r="119" s="2" customFormat="1">
      <c r="A119" s="41"/>
      <c r="B119" s="42"/>
      <c r="C119" s="43"/>
      <c r="D119" s="249" t="s">
        <v>254</v>
      </c>
      <c r="E119" s="43"/>
      <c r="F119" s="250" t="s">
        <v>1548</v>
      </c>
      <c r="G119" s="43"/>
      <c r="H119" s="43"/>
      <c r="I119" s="203"/>
      <c r="J119" s="43"/>
      <c r="K119" s="43"/>
      <c r="L119" s="47"/>
      <c r="M119" s="204"/>
      <c r="N119" s="20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254</v>
      </c>
      <c r="AU119" s="19" t="s">
        <v>90</v>
      </c>
    </row>
    <row r="120" s="13" customFormat="1">
      <c r="A120" s="13"/>
      <c r="B120" s="238"/>
      <c r="C120" s="239"/>
      <c r="D120" s="201" t="s">
        <v>248</v>
      </c>
      <c r="E120" s="240" t="s">
        <v>35</v>
      </c>
      <c r="F120" s="241" t="s">
        <v>1544</v>
      </c>
      <c r="G120" s="239"/>
      <c r="H120" s="242">
        <v>133.56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248</v>
      </c>
      <c r="AU120" s="248" t="s">
        <v>90</v>
      </c>
      <c r="AV120" s="13" t="s">
        <v>90</v>
      </c>
      <c r="AW120" s="13" t="s">
        <v>40</v>
      </c>
      <c r="AX120" s="13" t="s">
        <v>88</v>
      </c>
      <c r="AY120" s="248" t="s">
        <v>155</v>
      </c>
    </row>
    <row r="121" s="2" customFormat="1" ht="24.15" customHeight="1">
      <c r="A121" s="41"/>
      <c r="B121" s="42"/>
      <c r="C121" s="188" t="s">
        <v>184</v>
      </c>
      <c r="D121" s="188" t="s">
        <v>150</v>
      </c>
      <c r="E121" s="189" t="s">
        <v>1549</v>
      </c>
      <c r="F121" s="190" t="s">
        <v>1550</v>
      </c>
      <c r="G121" s="191" t="s">
        <v>309</v>
      </c>
      <c r="H121" s="192">
        <v>133.56</v>
      </c>
      <c r="I121" s="193"/>
      <c r="J121" s="194">
        <f>ROUND(I121*H121,2)</f>
        <v>0</v>
      </c>
      <c r="K121" s="190" t="s">
        <v>252</v>
      </c>
      <c r="L121" s="47"/>
      <c r="M121" s="195" t="s">
        <v>35</v>
      </c>
      <c r="N121" s="196" t="s">
        <v>51</v>
      </c>
      <c r="O121" s="87"/>
      <c r="P121" s="197">
        <f>O121*H121</f>
        <v>0</v>
      </c>
      <c r="Q121" s="197">
        <v>0.0011199999999999999</v>
      </c>
      <c r="R121" s="197">
        <f>Q121*H121</f>
        <v>0.14958719999999998</v>
      </c>
      <c r="S121" s="197">
        <v>0</v>
      </c>
      <c r="T121" s="19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99" t="s">
        <v>164</v>
      </c>
      <c r="AT121" s="199" t="s">
        <v>150</v>
      </c>
      <c r="AU121" s="199" t="s">
        <v>90</v>
      </c>
      <c r="AY121" s="19" t="s">
        <v>155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88</v>
      </c>
      <c r="BK121" s="200">
        <f>ROUND(I121*H121,2)</f>
        <v>0</v>
      </c>
      <c r="BL121" s="19" t="s">
        <v>164</v>
      </c>
      <c r="BM121" s="199" t="s">
        <v>1551</v>
      </c>
    </row>
    <row r="122" s="2" customFormat="1">
      <c r="A122" s="41"/>
      <c r="B122" s="42"/>
      <c r="C122" s="43"/>
      <c r="D122" s="249" t="s">
        <v>254</v>
      </c>
      <c r="E122" s="43"/>
      <c r="F122" s="250" t="s">
        <v>1552</v>
      </c>
      <c r="G122" s="43"/>
      <c r="H122" s="43"/>
      <c r="I122" s="203"/>
      <c r="J122" s="43"/>
      <c r="K122" s="43"/>
      <c r="L122" s="47"/>
      <c r="M122" s="204"/>
      <c r="N122" s="20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254</v>
      </c>
      <c r="AU122" s="19" t="s">
        <v>90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1544</v>
      </c>
      <c r="G123" s="239"/>
      <c r="H123" s="242">
        <v>133.56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88</v>
      </c>
      <c r="AY123" s="248" t="s">
        <v>155</v>
      </c>
    </row>
    <row r="124" s="2" customFormat="1" ht="24.15" customHeight="1">
      <c r="A124" s="41"/>
      <c r="B124" s="42"/>
      <c r="C124" s="188" t="s">
        <v>188</v>
      </c>
      <c r="D124" s="188" t="s">
        <v>150</v>
      </c>
      <c r="E124" s="189" t="s">
        <v>1553</v>
      </c>
      <c r="F124" s="190" t="s">
        <v>1554</v>
      </c>
      <c r="G124" s="191" t="s">
        <v>309</v>
      </c>
      <c r="H124" s="192">
        <v>133.56</v>
      </c>
      <c r="I124" s="193"/>
      <c r="J124" s="194">
        <f>ROUND(I124*H124,2)</f>
        <v>0</v>
      </c>
      <c r="K124" s="190" t="s">
        <v>252</v>
      </c>
      <c r="L124" s="47"/>
      <c r="M124" s="195" t="s">
        <v>35</v>
      </c>
      <c r="N124" s="196" t="s">
        <v>51</v>
      </c>
      <c r="O124" s="87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199" t="s">
        <v>164</v>
      </c>
      <c r="AT124" s="199" t="s">
        <v>150</v>
      </c>
      <c r="AU124" s="199" t="s">
        <v>90</v>
      </c>
      <c r="AY124" s="19" t="s">
        <v>155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" t="s">
        <v>88</v>
      </c>
      <c r="BK124" s="200">
        <f>ROUND(I124*H124,2)</f>
        <v>0</v>
      </c>
      <c r="BL124" s="19" t="s">
        <v>164</v>
      </c>
      <c r="BM124" s="199" t="s">
        <v>1555</v>
      </c>
    </row>
    <row r="125" s="2" customFormat="1">
      <c r="A125" s="41"/>
      <c r="B125" s="42"/>
      <c r="C125" s="43"/>
      <c r="D125" s="249" t="s">
        <v>254</v>
      </c>
      <c r="E125" s="43"/>
      <c r="F125" s="250" t="s">
        <v>1556</v>
      </c>
      <c r="G125" s="43"/>
      <c r="H125" s="43"/>
      <c r="I125" s="203"/>
      <c r="J125" s="43"/>
      <c r="K125" s="43"/>
      <c r="L125" s="47"/>
      <c r="M125" s="204"/>
      <c r="N125" s="20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254</v>
      </c>
      <c r="AU125" s="19" t="s">
        <v>90</v>
      </c>
    </row>
    <row r="126" s="13" customFormat="1">
      <c r="A126" s="13"/>
      <c r="B126" s="238"/>
      <c r="C126" s="239"/>
      <c r="D126" s="201" t="s">
        <v>248</v>
      </c>
      <c r="E126" s="240" t="s">
        <v>35</v>
      </c>
      <c r="F126" s="241" t="s">
        <v>1544</v>
      </c>
      <c r="G126" s="239"/>
      <c r="H126" s="242">
        <v>133.56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248</v>
      </c>
      <c r="AU126" s="248" t="s">
        <v>90</v>
      </c>
      <c r="AV126" s="13" t="s">
        <v>90</v>
      </c>
      <c r="AW126" s="13" t="s">
        <v>40</v>
      </c>
      <c r="AX126" s="13" t="s">
        <v>88</v>
      </c>
      <c r="AY126" s="248" t="s">
        <v>155</v>
      </c>
    </row>
    <row r="127" s="2" customFormat="1" ht="24.15" customHeight="1">
      <c r="A127" s="41"/>
      <c r="B127" s="42"/>
      <c r="C127" s="188" t="s">
        <v>194</v>
      </c>
      <c r="D127" s="188" t="s">
        <v>150</v>
      </c>
      <c r="E127" s="189" t="s">
        <v>1557</v>
      </c>
      <c r="F127" s="190" t="s">
        <v>1558</v>
      </c>
      <c r="G127" s="191" t="s">
        <v>663</v>
      </c>
      <c r="H127" s="192">
        <v>144.59299999999999</v>
      </c>
      <c r="I127" s="193"/>
      <c r="J127" s="194">
        <f>ROUND(I127*H127,2)</f>
        <v>0</v>
      </c>
      <c r="K127" s="190" t="s">
        <v>252</v>
      </c>
      <c r="L127" s="47"/>
      <c r="M127" s="195" t="s">
        <v>35</v>
      </c>
      <c r="N127" s="196" t="s">
        <v>51</v>
      </c>
      <c r="O127" s="8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99" t="s">
        <v>164</v>
      </c>
      <c r="AT127" s="199" t="s">
        <v>150</v>
      </c>
      <c r="AU127" s="199" t="s">
        <v>90</v>
      </c>
      <c r="AY127" s="19" t="s">
        <v>155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88</v>
      </c>
      <c r="BK127" s="200">
        <f>ROUND(I127*H127,2)</f>
        <v>0</v>
      </c>
      <c r="BL127" s="19" t="s">
        <v>164</v>
      </c>
      <c r="BM127" s="199" t="s">
        <v>1559</v>
      </c>
    </row>
    <row r="128" s="2" customFormat="1">
      <c r="A128" s="41"/>
      <c r="B128" s="42"/>
      <c r="C128" s="43"/>
      <c r="D128" s="249" t="s">
        <v>254</v>
      </c>
      <c r="E128" s="43"/>
      <c r="F128" s="250" t="s">
        <v>1560</v>
      </c>
      <c r="G128" s="43"/>
      <c r="H128" s="43"/>
      <c r="I128" s="203"/>
      <c r="J128" s="43"/>
      <c r="K128" s="43"/>
      <c r="L128" s="47"/>
      <c r="M128" s="204"/>
      <c r="N128" s="20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254</v>
      </c>
      <c r="AU128" s="19" t="s">
        <v>90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1561</v>
      </c>
      <c r="G129" s="239"/>
      <c r="H129" s="242">
        <v>191.703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80</v>
      </c>
      <c r="AY129" s="248" t="s">
        <v>155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1562</v>
      </c>
      <c r="G130" s="239"/>
      <c r="H130" s="242">
        <v>-3.9689999999999999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1563</v>
      </c>
      <c r="G131" s="239"/>
      <c r="H131" s="242">
        <v>-5.9539999999999997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80</v>
      </c>
      <c r="AY131" s="248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1564</v>
      </c>
      <c r="G132" s="239"/>
      <c r="H132" s="242">
        <v>-37.186999999999998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80</v>
      </c>
      <c r="AY132" s="248" t="s">
        <v>155</v>
      </c>
    </row>
    <row r="133" s="14" customFormat="1">
      <c r="A133" s="14"/>
      <c r="B133" s="251"/>
      <c r="C133" s="252"/>
      <c r="D133" s="201" t="s">
        <v>248</v>
      </c>
      <c r="E133" s="253" t="s">
        <v>35</v>
      </c>
      <c r="F133" s="254" t="s">
        <v>268</v>
      </c>
      <c r="G133" s="252"/>
      <c r="H133" s="255">
        <v>144.59299999999999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248</v>
      </c>
      <c r="AU133" s="261" t="s">
        <v>90</v>
      </c>
      <c r="AV133" s="14" t="s">
        <v>164</v>
      </c>
      <c r="AW133" s="14" t="s">
        <v>40</v>
      </c>
      <c r="AX133" s="14" t="s">
        <v>88</v>
      </c>
      <c r="AY133" s="261" t="s">
        <v>155</v>
      </c>
    </row>
    <row r="134" s="2" customFormat="1" ht="16.5" customHeight="1">
      <c r="A134" s="41"/>
      <c r="B134" s="42"/>
      <c r="C134" s="262" t="s">
        <v>198</v>
      </c>
      <c r="D134" s="262" t="s">
        <v>464</v>
      </c>
      <c r="E134" s="263" t="s">
        <v>720</v>
      </c>
      <c r="F134" s="264" t="s">
        <v>721</v>
      </c>
      <c r="G134" s="265" t="s">
        <v>563</v>
      </c>
      <c r="H134" s="266">
        <v>148.209</v>
      </c>
      <c r="I134" s="267"/>
      <c r="J134" s="268">
        <f>ROUND(I134*H134,2)</f>
        <v>0</v>
      </c>
      <c r="K134" s="264" t="s">
        <v>252</v>
      </c>
      <c r="L134" s="269"/>
      <c r="M134" s="270" t="s">
        <v>35</v>
      </c>
      <c r="N134" s="271" t="s">
        <v>51</v>
      </c>
      <c r="O134" s="87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99" t="s">
        <v>180</v>
      </c>
      <c r="AT134" s="199" t="s">
        <v>464</v>
      </c>
      <c r="AU134" s="199" t="s">
        <v>90</v>
      </c>
      <c r="AY134" s="19" t="s">
        <v>155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88</v>
      </c>
      <c r="BK134" s="200">
        <f>ROUND(I134*H134,2)</f>
        <v>0</v>
      </c>
      <c r="BL134" s="19" t="s">
        <v>164</v>
      </c>
      <c r="BM134" s="199" t="s">
        <v>1565</v>
      </c>
    </row>
    <row r="135" s="13" customFormat="1">
      <c r="A135" s="13"/>
      <c r="B135" s="238"/>
      <c r="C135" s="239"/>
      <c r="D135" s="201" t="s">
        <v>248</v>
      </c>
      <c r="E135" s="240" t="s">
        <v>35</v>
      </c>
      <c r="F135" s="241" t="s">
        <v>1566</v>
      </c>
      <c r="G135" s="239"/>
      <c r="H135" s="242">
        <v>72.296999999999997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248</v>
      </c>
      <c r="AU135" s="248" t="s">
        <v>90</v>
      </c>
      <c r="AV135" s="13" t="s">
        <v>90</v>
      </c>
      <c r="AW135" s="13" t="s">
        <v>40</v>
      </c>
      <c r="AX135" s="13" t="s">
        <v>80</v>
      </c>
      <c r="AY135" s="248" t="s">
        <v>155</v>
      </c>
    </row>
    <row r="136" s="15" customFormat="1">
      <c r="A136" s="15"/>
      <c r="B136" s="272"/>
      <c r="C136" s="273"/>
      <c r="D136" s="201" t="s">
        <v>248</v>
      </c>
      <c r="E136" s="274" t="s">
        <v>35</v>
      </c>
      <c r="F136" s="275" t="s">
        <v>483</v>
      </c>
      <c r="G136" s="273"/>
      <c r="H136" s="276">
        <v>72.296999999999997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2" t="s">
        <v>248</v>
      </c>
      <c r="AU136" s="282" t="s">
        <v>90</v>
      </c>
      <c r="AV136" s="15" t="s">
        <v>160</v>
      </c>
      <c r="AW136" s="15" t="s">
        <v>40</v>
      </c>
      <c r="AX136" s="15" t="s">
        <v>80</v>
      </c>
      <c r="AY136" s="282" t="s">
        <v>155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1567</v>
      </c>
      <c r="G137" s="239"/>
      <c r="H137" s="242">
        <v>148.209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88</v>
      </c>
      <c r="AY137" s="248" t="s">
        <v>155</v>
      </c>
    </row>
    <row r="138" s="12" customFormat="1" ht="22.8" customHeight="1">
      <c r="A138" s="12"/>
      <c r="B138" s="222"/>
      <c r="C138" s="223"/>
      <c r="D138" s="224" t="s">
        <v>79</v>
      </c>
      <c r="E138" s="236" t="s">
        <v>698</v>
      </c>
      <c r="F138" s="236" t="s">
        <v>699</v>
      </c>
      <c r="G138" s="223"/>
      <c r="H138" s="223"/>
      <c r="I138" s="226"/>
      <c r="J138" s="237">
        <f>BK138</f>
        <v>0</v>
      </c>
      <c r="K138" s="223"/>
      <c r="L138" s="228"/>
      <c r="M138" s="229"/>
      <c r="N138" s="230"/>
      <c r="O138" s="230"/>
      <c r="P138" s="231">
        <f>SUM(P139:P163)</f>
        <v>0</v>
      </c>
      <c r="Q138" s="230"/>
      <c r="R138" s="231">
        <f>SUM(R139:R163)</f>
        <v>0</v>
      </c>
      <c r="S138" s="230"/>
      <c r="T138" s="232">
        <f>SUM(T139:T163)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3" t="s">
        <v>88</v>
      </c>
      <c r="AT138" s="234" t="s">
        <v>79</v>
      </c>
      <c r="AU138" s="234" t="s">
        <v>88</v>
      </c>
      <c r="AY138" s="233" t="s">
        <v>155</v>
      </c>
      <c r="BK138" s="235">
        <f>SUM(BK139:BK163)</f>
        <v>0</v>
      </c>
    </row>
    <row r="139" s="2" customFormat="1" ht="37.8" customHeight="1">
      <c r="A139" s="41"/>
      <c r="B139" s="42"/>
      <c r="C139" s="188" t="s">
        <v>202</v>
      </c>
      <c r="D139" s="188" t="s">
        <v>150</v>
      </c>
      <c r="E139" s="189" t="s">
        <v>700</v>
      </c>
      <c r="F139" s="190" t="s">
        <v>701</v>
      </c>
      <c r="G139" s="191" t="s">
        <v>663</v>
      </c>
      <c r="H139" s="192">
        <v>23.555</v>
      </c>
      <c r="I139" s="193"/>
      <c r="J139" s="194">
        <f>ROUND(I139*H139,2)</f>
        <v>0</v>
      </c>
      <c r="K139" s="190" t="s">
        <v>252</v>
      </c>
      <c r="L139" s="47"/>
      <c r="M139" s="195" t="s">
        <v>35</v>
      </c>
      <c r="N139" s="196" t="s">
        <v>51</v>
      </c>
      <c r="O139" s="8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99" t="s">
        <v>164</v>
      </c>
      <c r="AT139" s="199" t="s">
        <v>150</v>
      </c>
      <c r="AU139" s="199" t="s">
        <v>90</v>
      </c>
      <c r="AY139" s="19" t="s">
        <v>155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88</v>
      </c>
      <c r="BK139" s="200">
        <f>ROUND(I139*H139,2)</f>
        <v>0</v>
      </c>
      <c r="BL139" s="19" t="s">
        <v>164</v>
      </c>
      <c r="BM139" s="199" t="s">
        <v>1568</v>
      </c>
    </row>
    <row r="140" s="2" customFormat="1">
      <c r="A140" s="41"/>
      <c r="B140" s="42"/>
      <c r="C140" s="43"/>
      <c r="D140" s="249" t="s">
        <v>254</v>
      </c>
      <c r="E140" s="43"/>
      <c r="F140" s="250" t="s">
        <v>703</v>
      </c>
      <c r="G140" s="43"/>
      <c r="H140" s="43"/>
      <c r="I140" s="203"/>
      <c r="J140" s="43"/>
      <c r="K140" s="43"/>
      <c r="L140" s="47"/>
      <c r="M140" s="204"/>
      <c r="N140" s="20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254</v>
      </c>
      <c r="AU140" s="19" t="s">
        <v>90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1569</v>
      </c>
      <c r="G141" s="239"/>
      <c r="H141" s="242">
        <v>95.852000000000004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80</v>
      </c>
      <c r="AY141" s="248" t="s">
        <v>155</v>
      </c>
    </row>
    <row r="142" s="13" customFormat="1">
      <c r="A142" s="13"/>
      <c r="B142" s="238"/>
      <c r="C142" s="239"/>
      <c r="D142" s="201" t="s">
        <v>248</v>
      </c>
      <c r="E142" s="240" t="s">
        <v>35</v>
      </c>
      <c r="F142" s="241" t="s">
        <v>1570</v>
      </c>
      <c r="G142" s="239"/>
      <c r="H142" s="242">
        <v>-72.296999999999997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248</v>
      </c>
      <c r="AU142" s="248" t="s">
        <v>90</v>
      </c>
      <c r="AV142" s="13" t="s">
        <v>90</v>
      </c>
      <c r="AW142" s="13" t="s">
        <v>40</v>
      </c>
      <c r="AX142" s="13" t="s">
        <v>80</v>
      </c>
      <c r="AY142" s="248" t="s">
        <v>155</v>
      </c>
    </row>
    <row r="143" s="15" customFormat="1">
      <c r="A143" s="15"/>
      <c r="B143" s="272"/>
      <c r="C143" s="273"/>
      <c r="D143" s="201" t="s">
        <v>248</v>
      </c>
      <c r="E143" s="274" t="s">
        <v>35</v>
      </c>
      <c r="F143" s="275" t="s">
        <v>483</v>
      </c>
      <c r="G143" s="273"/>
      <c r="H143" s="276">
        <v>23.555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2" t="s">
        <v>248</v>
      </c>
      <c r="AU143" s="282" t="s">
        <v>90</v>
      </c>
      <c r="AV143" s="15" t="s">
        <v>160</v>
      </c>
      <c r="AW143" s="15" t="s">
        <v>40</v>
      </c>
      <c r="AX143" s="15" t="s">
        <v>80</v>
      </c>
      <c r="AY143" s="282" t="s">
        <v>155</v>
      </c>
    </row>
    <row r="144" s="13" customFormat="1">
      <c r="A144" s="13"/>
      <c r="B144" s="238"/>
      <c r="C144" s="239"/>
      <c r="D144" s="201" t="s">
        <v>248</v>
      </c>
      <c r="E144" s="240" t="s">
        <v>35</v>
      </c>
      <c r="F144" s="241" t="s">
        <v>1571</v>
      </c>
      <c r="G144" s="239"/>
      <c r="H144" s="242">
        <v>23.555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248</v>
      </c>
      <c r="AU144" s="248" t="s">
        <v>90</v>
      </c>
      <c r="AV144" s="13" t="s">
        <v>90</v>
      </c>
      <c r="AW144" s="13" t="s">
        <v>40</v>
      </c>
      <c r="AX144" s="13" t="s">
        <v>88</v>
      </c>
      <c r="AY144" s="248" t="s">
        <v>155</v>
      </c>
    </row>
    <row r="145" s="2" customFormat="1" ht="37.8" customHeight="1">
      <c r="A145" s="41"/>
      <c r="B145" s="42"/>
      <c r="C145" s="188" t="s">
        <v>206</v>
      </c>
      <c r="D145" s="188" t="s">
        <v>150</v>
      </c>
      <c r="E145" s="189" t="s">
        <v>919</v>
      </c>
      <c r="F145" s="190" t="s">
        <v>920</v>
      </c>
      <c r="G145" s="191" t="s">
        <v>663</v>
      </c>
      <c r="H145" s="192">
        <v>95.852000000000004</v>
      </c>
      <c r="I145" s="193"/>
      <c r="J145" s="194">
        <f>ROUND(I145*H145,2)</f>
        <v>0</v>
      </c>
      <c r="K145" s="190" t="s">
        <v>252</v>
      </c>
      <c r="L145" s="47"/>
      <c r="M145" s="195" t="s">
        <v>35</v>
      </c>
      <c r="N145" s="196" t="s">
        <v>51</v>
      </c>
      <c r="O145" s="8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99" t="s">
        <v>164</v>
      </c>
      <c r="AT145" s="199" t="s">
        <v>150</v>
      </c>
      <c r="AU145" s="199" t="s">
        <v>90</v>
      </c>
      <c r="AY145" s="19" t="s">
        <v>155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88</v>
      </c>
      <c r="BK145" s="200">
        <f>ROUND(I145*H145,2)</f>
        <v>0</v>
      </c>
      <c r="BL145" s="19" t="s">
        <v>164</v>
      </c>
      <c r="BM145" s="199" t="s">
        <v>1572</v>
      </c>
    </row>
    <row r="146" s="2" customFormat="1">
      <c r="A146" s="41"/>
      <c r="B146" s="42"/>
      <c r="C146" s="43"/>
      <c r="D146" s="249" t="s">
        <v>254</v>
      </c>
      <c r="E146" s="43"/>
      <c r="F146" s="250" t="s">
        <v>922</v>
      </c>
      <c r="G146" s="43"/>
      <c r="H146" s="43"/>
      <c r="I146" s="203"/>
      <c r="J146" s="43"/>
      <c r="K146" s="43"/>
      <c r="L146" s="47"/>
      <c r="M146" s="204"/>
      <c r="N146" s="20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254</v>
      </c>
      <c r="AU146" s="19" t="s">
        <v>90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1569</v>
      </c>
      <c r="G147" s="239"/>
      <c r="H147" s="242">
        <v>95.852000000000004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88</v>
      </c>
      <c r="AY147" s="248" t="s">
        <v>155</v>
      </c>
    </row>
    <row r="148" s="2" customFormat="1" ht="24.15" customHeight="1">
      <c r="A148" s="41"/>
      <c r="B148" s="42"/>
      <c r="C148" s="188" t="s">
        <v>8</v>
      </c>
      <c r="D148" s="188" t="s">
        <v>150</v>
      </c>
      <c r="E148" s="189" t="s">
        <v>923</v>
      </c>
      <c r="F148" s="190" t="s">
        <v>924</v>
      </c>
      <c r="G148" s="191" t="s">
        <v>663</v>
      </c>
      <c r="H148" s="192">
        <v>72.296999999999997</v>
      </c>
      <c r="I148" s="193"/>
      <c r="J148" s="194">
        <f>ROUND(I148*H148,2)</f>
        <v>0</v>
      </c>
      <c r="K148" s="190" t="s">
        <v>252</v>
      </c>
      <c r="L148" s="47"/>
      <c r="M148" s="195" t="s">
        <v>35</v>
      </c>
      <c r="N148" s="196" t="s">
        <v>51</v>
      </c>
      <c r="O148" s="87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99" t="s">
        <v>164</v>
      </c>
      <c r="AT148" s="199" t="s">
        <v>150</v>
      </c>
      <c r="AU148" s="199" t="s">
        <v>90</v>
      </c>
      <c r="AY148" s="19" t="s">
        <v>155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88</v>
      </c>
      <c r="BK148" s="200">
        <f>ROUND(I148*H148,2)</f>
        <v>0</v>
      </c>
      <c r="BL148" s="19" t="s">
        <v>164</v>
      </c>
      <c r="BM148" s="199" t="s">
        <v>1573</v>
      </c>
    </row>
    <row r="149" s="2" customFormat="1">
      <c r="A149" s="41"/>
      <c r="B149" s="42"/>
      <c r="C149" s="43"/>
      <c r="D149" s="249" t="s">
        <v>254</v>
      </c>
      <c r="E149" s="43"/>
      <c r="F149" s="250" t="s">
        <v>926</v>
      </c>
      <c r="G149" s="43"/>
      <c r="H149" s="43"/>
      <c r="I149" s="203"/>
      <c r="J149" s="43"/>
      <c r="K149" s="43"/>
      <c r="L149" s="47"/>
      <c r="M149" s="204"/>
      <c r="N149" s="20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254</v>
      </c>
      <c r="AU149" s="19" t="s">
        <v>90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1574</v>
      </c>
      <c r="G150" s="239"/>
      <c r="H150" s="242">
        <v>72.296999999999997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88</v>
      </c>
      <c r="AY150" s="248" t="s">
        <v>155</v>
      </c>
    </row>
    <row r="151" s="2" customFormat="1" ht="37.8" customHeight="1">
      <c r="A151" s="41"/>
      <c r="B151" s="42"/>
      <c r="C151" s="188" t="s">
        <v>213</v>
      </c>
      <c r="D151" s="188" t="s">
        <v>150</v>
      </c>
      <c r="E151" s="189" t="s">
        <v>928</v>
      </c>
      <c r="F151" s="190" t="s">
        <v>929</v>
      </c>
      <c r="G151" s="191" t="s">
        <v>663</v>
      </c>
      <c r="H151" s="192">
        <v>144.59399999999999</v>
      </c>
      <c r="I151" s="193"/>
      <c r="J151" s="194">
        <f>ROUND(I151*H151,2)</f>
        <v>0</v>
      </c>
      <c r="K151" s="190" t="s">
        <v>252</v>
      </c>
      <c r="L151" s="47"/>
      <c r="M151" s="195" t="s">
        <v>35</v>
      </c>
      <c r="N151" s="196" t="s">
        <v>51</v>
      </c>
      <c r="O151" s="8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199" t="s">
        <v>164</v>
      </c>
      <c r="AT151" s="199" t="s">
        <v>150</v>
      </c>
      <c r="AU151" s="199" t="s">
        <v>90</v>
      </c>
      <c r="AY151" s="19" t="s">
        <v>155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88</v>
      </c>
      <c r="BK151" s="200">
        <f>ROUND(I151*H151,2)</f>
        <v>0</v>
      </c>
      <c r="BL151" s="19" t="s">
        <v>164</v>
      </c>
      <c r="BM151" s="199" t="s">
        <v>1575</v>
      </c>
    </row>
    <row r="152" s="2" customFormat="1">
      <c r="A152" s="41"/>
      <c r="B152" s="42"/>
      <c r="C152" s="43"/>
      <c r="D152" s="249" t="s">
        <v>254</v>
      </c>
      <c r="E152" s="43"/>
      <c r="F152" s="250" t="s">
        <v>931</v>
      </c>
      <c r="G152" s="43"/>
      <c r="H152" s="43"/>
      <c r="I152" s="203"/>
      <c r="J152" s="43"/>
      <c r="K152" s="43"/>
      <c r="L152" s="47"/>
      <c r="M152" s="204"/>
      <c r="N152" s="20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254</v>
      </c>
      <c r="AU152" s="19" t="s">
        <v>90</v>
      </c>
    </row>
    <row r="153" s="13" customFormat="1">
      <c r="A153" s="13"/>
      <c r="B153" s="238"/>
      <c r="C153" s="239"/>
      <c r="D153" s="201" t="s">
        <v>248</v>
      </c>
      <c r="E153" s="240" t="s">
        <v>35</v>
      </c>
      <c r="F153" s="241" t="s">
        <v>1576</v>
      </c>
      <c r="G153" s="239"/>
      <c r="H153" s="242">
        <v>72.296999999999997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248</v>
      </c>
      <c r="AU153" s="248" t="s">
        <v>90</v>
      </c>
      <c r="AV153" s="13" t="s">
        <v>90</v>
      </c>
      <c r="AW153" s="13" t="s">
        <v>40</v>
      </c>
      <c r="AX153" s="13" t="s">
        <v>80</v>
      </c>
      <c r="AY153" s="248" t="s">
        <v>155</v>
      </c>
    </row>
    <row r="154" s="13" customFormat="1">
      <c r="A154" s="13"/>
      <c r="B154" s="238"/>
      <c r="C154" s="239"/>
      <c r="D154" s="201" t="s">
        <v>248</v>
      </c>
      <c r="E154" s="240" t="s">
        <v>35</v>
      </c>
      <c r="F154" s="241" t="s">
        <v>1577</v>
      </c>
      <c r="G154" s="239"/>
      <c r="H154" s="242">
        <v>72.296999999999997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248</v>
      </c>
      <c r="AU154" s="248" t="s">
        <v>90</v>
      </c>
      <c r="AV154" s="13" t="s">
        <v>90</v>
      </c>
      <c r="AW154" s="13" t="s">
        <v>40</v>
      </c>
      <c r="AX154" s="13" t="s">
        <v>80</v>
      </c>
      <c r="AY154" s="248" t="s">
        <v>155</v>
      </c>
    </row>
    <row r="155" s="14" customFormat="1">
      <c r="A155" s="14"/>
      <c r="B155" s="251"/>
      <c r="C155" s="252"/>
      <c r="D155" s="201" t="s">
        <v>248</v>
      </c>
      <c r="E155" s="253" t="s">
        <v>35</v>
      </c>
      <c r="F155" s="254" t="s">
        <v>268</v>
      </c>
      <c r="G155" s="252"/>
      <c r="H155" s="255">
        <v>144.59399999999999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248</v>
      </c>
      <c r="AU155" s="261" t="s">
        <v>90</v>
      </c>
      <c r="AV155" s="14" t="s">
        <v>164</v>
      </c>
      <c r="AW155" s="14" t="s">
        <v>40</v>
      </c>
      <c r="AX155" s="14" t="s">
        <v>88</v>
      </c>
      <c r="AY155" s="261" t="s">
        <v>155</v>
      </c>
    </row>
    <row r="156" s="2" customFormat="1" ht="24.15" customHeight="1">
      <c r="A156" s="41"/>
      <c r="B156" s="42"/>
      <c r="C156" s="188" t="s">
        <v>217</v>
      </c>
      <c r="D156" s="188" t="s">
        <v>150</v>
      </c>
      <c r="E156" s="189" t="s">
        <v>710</v>
      </c>
      <c r="F156" s="190" t="s">
        <v>711</v>
      </c>
      <c r="G156" s="191" t="s">
        <v>663</v>
      </c>
      <c r="H156" s="192">
        <v>119.407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1578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713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1579</v>
      </c>
      <c r="G158" s="239"/>
      <c r="H158" s="242">
        <v>119.407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24.15" customHeight="1">
      <c r="A159" s="41"/>
      <c r="B159" s="42"/>
      <c r="C159" s="188" t="s">
        <v>221</v>
      </c>
      <c r="D159" s="188" t="s">
        <v>150</v>
      </c>
      <c r="E159" s="189" t="s">
        <v>705</v>
      </c>
      <c r="F159" s="190" t="s">
        <v>611</v>
      </c>
      <c r="G159" s="191" t="s">
        <v>563</v>
      </c>
      <c r="H159" s="192">
        <v>226.87299999999999</v>
      </c>
      <c r="I159" s="193"/>
      <c r="J159" s="194">
        <f>ROUND(I159*H159,2)</f>
        <v>0</v>
      </c>
      <c r="K159" s="190" t="s">
        <v>252</v>
      </c>
      <c r="L159" s="47"/>
      <c r="M159" s="195" t="s">
        <v>35</v>
      </c>
      <c r="N159" s="196" t="s">
        <v>51</v>
      </c>
      <c r="O159" s="87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164</v>
      </c>
      <c r="AT159" s="199" t="s">
        <v>150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1580</v>
      </c>
    </row>
    <row r="160" s="2" customFormat="1">
      <c r="A160" s="41"/>
      <c r="B160" s="42"/>
      <c r="C160" s="43"/>
      <c r="D160" s="249" t="s">
        <v>254</v>
      </c>
      <c r="E160" s="43"/>
      <c r="F160" s="250" t="s">
        <v>707</v>
      </c>
      <c r="G160" s="43"/>
      <c r="H160" s="43"/>
      <c r="I160" s="203"/>
      <c r="J160" s="43"/>
      <c r="K160" s="43"/>
      <c r="L160" s="47"/>
      <c r="M160" s="204"/>
      <c r="N160" s="20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254</v>
      </c>
      <c r="AU160" s="19" t="s">
        <v>90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1579</v>
      </c>
      <c r="G161" s="239"/>
      <c r="H161" s="242">
        <v>119.407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80</v>
      </c>
      <c r="AY161" s="248" t="s">
        <v>155</v>
      </c>
    </row>
    <row r="162" s="15" customFormat="1">
      <c r="A162" s="15"/>
      <c r="B162" s="272"/>
      <c r="C162" s="273"/>
      <c r="D162" s="201" t="s">
        <v>248</v>
      </c>
      <c r="E162" s="274" t="s">
        <v>35</v>
      </c>
      <c r="F162" s="275" t="s">
        <v>483</v>
      </c>
      <c r="G162" s="273"/>
      <c r="H162" s="276">
        <v>119.407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248</v>
      </c>
      <c r="AU162" s="282" t="s">
        <v>90</v>
      </c>
      <c r="AV162" s="15" t="s">
        <v>160</v>
      </c>
      <c r="AW162" s="15" t="s">
        <v>40</v>
      </c>
      <c r="AX162" s="15" t="s">
        <v>80</v>
      </c>
      <c r="AY162" s="282" t="s">
        <v>155</v>
      </c>
    </row>
    <row r="163" s="13" customFormat="1">
      <c r="A163" s="13"/>
      <c r="B163" s="238"/>
      <c r="C163" s="239"/>
      <c r="D163" s="201" t="s">
        <v>248</v>
      </c>
      <c r="E163" s="240" t="s">
        <v>35</v>
      </c>
      <c r="F163" s="241" t="s">
        <v>1581</v>
      </c>
      <c r="G163" s="239"/>
      <c r="H163" s="242">
        <v>226.87299999999999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248</v>
      </c>
      <c r="AU163" s="248" t="s">
        <v>90</v>
      </c>
      <c r="AV163" s="13" t="s">
        <v>90</v>
      </c>
      <c r="AW163" s="13" t="s">
        <v>40</v>
      </c>
      <c r="AX163" s="13" t="s">
        <v>88</v>
      </c>
      <c r="AY163" s="248" t="s">
        <v>155</v>
      </c>
    </row>
    <row r="164" s="12" customFormat="1" ht="22.8" customHeight="1">
      <c r="A164" s="12"/>
      <c r="B164" s="222"/>
      <c r="C164" s="223"/>
      <c r="D164" s="224" t="s">
        <v>79</v>
      </c>
      <c r="E164" s="236" t="s">
        <v>164</v>
      </c>
      <c r="F164" s="236" t="s">
        <v>714</v>
      </c>
      <c r="G164" s="223"/>
      <c r="H164" s="223"/>
      <c r="I164" s="226"/>
      <c r="J164" s="237">
        <f>BK164</f>
        <v>0</v>
      </c>
      <c r="K164" s="223"/>
      <c r="L164" s="228"/>
      <c r="M164" s="229"/>
      <c r="N164" s="230"/>
      <c r="O164" s="230"/>
      <c r="P164" s="231">
        <f>SUM(P165:P172)</f>
        <v>0</v>
      </c>
      <c r="Q164" s="230"/>
      <c r="R164" s="231">
        <f>SUM(R165:R172)</f>
        <v>14.118510669999999</v>
      </c>
      <c r="S164" s="230"/>
      <c r="T164" s="23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3" t="s">
        <v>88</v>
      </c>
      <c r="AT164" s="234" t="s">
        <v>79</v>
      </c>
      <c r="AU164" s="234" t="s">
        <v>88</v>
      </c>
      <c r="AY164" s="233" t="s">
        <v>155</v>
      </c>
      <c r="BK164" s="235">
        <f>SUM(BK165:BK172)</f>
        <v>0</v>
      </c>
    </row>
    <row r="165" s="2" customFormat="1" ht="24.15" customHeight="1">
      <c r="A165" s="41"/>
      <c r="B165" s="42"/>
      <c r="C165" s="188" t="s">
        <v>342</v>
      </c>
      <c r="D165" s="188" t="s">
        <v>150</v>
      </c>
      <c r="E165" s="189" t="s">
        <v>1582</v>
      </c>
      <c r="F165" s="190" t="s">
        <v>1583</v>
      </c>
      <c r="G165" s="191" t="s">
        <v>663</v>
      </c>
      <c r="H165" s="192">
        <v>5.9539999999999997</v>
      </c>
      <c r="I165" s="193"/>
      <c r="J165" s="194">
        <f>ROUND(I165*H165,2)</f>
        <v>0</v>
      </c>
      <c r="K165" s="190" t="s">
        <v>252</v>
      </c>
      <c r="L165" s="47"/>
      <c r="M165" s="195" t="s">
        <v>35</v>
      </c>
      <c r="N165" s="196" t="s">
        <v>51</v>
      </c>
      <c r="O165" s="87"/>
      <c r="P165" s="197">
        <f>O165*H165</f>
        <v>0</v>
      </c>
      <c r="Q165" s="197">
        <v>2.3010199999999998</v>
      </c>
      <c r="R165" s="197">
        <f>Q165*H165</f>
        <v>13.700273079999999</v>
      </c>
      <c r="S165" s="197">
        <v>0</v>
      </c>
      <c r="T165" s="19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199" t="s">
        <v>164</v>
      </c>
      <c r="AT165" s="199" t="s">
        <v>150</v>
      </c>
      <c r="AU165" s="199" t="s">
        <v>90</v>
      </c>
      <c r="AY165" s="19" t="s">
        <v>155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88</v>
      </c>
      <c r="BK165" s="200">
        <f>ROUND(I165*H165,2)</f>
        <v>0</v>
      </c>
      <c r="BL165" s="19" t="s">
        <v>164</v>
      </c>
      <c r="BM165" s="199" t="s">
        <v>1584</v>
      </c>
    </row>
    <row r="166" s="2" customFormat="1">
      <c r="A166" s="41"/>
      <c r="B166" s="42"/>
      <c r="C166" s="43"/>
      <c r="D166" s="249" t="s">
        <v>254</v>
      </c>
      <c r="E166" s="43"/>
      <c r="F166" s="250" t="s">
        <v>1585</v>
      </c>
      <c r="G166" s="43"/>
      <c r="H166" s="43"/>
      <c r="I166" s="203"/>
      <c r="J166" s="43"/>
      <c r="K166" s="43"/>
      <c r="L166" s="47"/>
      <c r="M166" s="204"/>
      <c r="N166" s="20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254</v>
      </c>
      <c r="AU166" s="19" t="s">
        <v>90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1586</v>
      </c>
      <c r="G167" s="239"/>
      <c r="H167" s="242">
        <v>5.9539999999999997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88</v>
      </c>
      <c r="AY167" s="248" t="s">
        <v>155</v>
      </c>
    </row>
    <row r="168" s="2" customFormat="1" ht="16.5" customHeight="1">
      <c r="A168" s="41"/>
      <c r="B168" s="42"/>
      <c r="C168" s="262" t="s">
        <v>350</v>
      </c>
      <c r="D168" s="262" t="s">
        <v>464</v>
      </c>
      <c r="E168" s="263" t="s">
        <v>1587</v>
      </c>
      <c r="F168" s="264" t="s">
        <v>1588</v>
      </c>
      <c r="G168" s="265" t="s">
        <v>309</v>
      </c>
      <c r="H168" s="266">
        <v>49.613</v>
      </c>
      <c r="I168" s="267"/>
      <c r="J168" s="268">
        <f>ROUND(I168*H168,2)</f>
        <v>0</v>
      </c>
      <c r="K168" s="264" t="s">
        <v>252</v>
      </c>
      <c r="L168" s="269"/>
      <c r="M168" s="270" t="s">
        <v>35</v>
      </c>
      <c r="N168" s="271" t="s">
        <v>51</v>
      </c>
      <c r="O168" s="87"/>
      <c r="P168" s="197">
        <f>O168*H168</f>
        <v>0</v>
      </c>
      <c r="Q168" s="197">
        <v>0.00843</v>
      </c>
      <c r="R168" s="197">
        <f>Q168*H168</f>
        <v>0.41823758999999999</v>
      </c>
      <c r="S168" s="197">
        <v>0</v>
      </c>
      <c r="T168" s="19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199" t="s">
        <v>180</v>
      </c>
      <c r="AT168" s="199" t="s">
        <v>464</v>
      </c>
      <c r="AU168" s="199" t="s">
        <v>90</v>
      </c>
      <c r="AY168" s="19" t="s">
        <v>155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88</v>
      </c>
      <c r="BK168" s="200">
        <f>ROUND(I168*H168,2)</f>
        <v>0</v>
      </c>
      <c r="BL168" s="19" t="s">
        <v>164</v>
      </c>
      <c r="BM168" s="199" t="s">
        <v>1589</v>
      </c>
    </row>
    <row r="169" s="13" customFormat="1">
      <c r="A169" s="13"/>
      <c r="B169" s="238"/>
      <c r="C169" s="239"/>
      <c r="D169" s="201" t="s">
        <v>248</v>
      </c>
      <c r="E169" s="240" t="s">
        <v>35</v>
      </c>
      <c r="F169" s="241" t="s">
        <v>1590</v>
      </c>
      <c r="G169" s="239"/>
      <c r="H169" s="242">
        <v>49.613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248</v>
      </c>
      <c r="AU169" s="248" t="s">
        <v>90</v>
      </c>
      <c r="AV169" s="13" t="s">
        <v>90</v>
      </c>
      <c r="AW169" s="13" t="s">
        <v>40</v>
      </c>
      <c r="AX169" s="13" t="s">
        <v>88</v>
      </c>
      <c r="AY169" s="248" t="s">
        <v>155</v>
      </c>
    </row>
    <row r="170" s="2" customFormat="1" ht="21.75" customHeight="1">
      <c r="A170" s="41"/>
      <c r="B170" s="42"/>
      <c r="C170" s="188" t="s">
        <v>7</v>
      </c>
      <c r="D170" s="188" t="s">
        <v>150</v>
      </c>
      <c r="E170" s="189" t="s">
        <v>1591</v>
      </c>
      <c r="F170" s="190" t="s">
        <v>1592</v>
      </c>
      <c r="G170" s="191" t="s">
        <v>663</v>
      </c>
      <c r="H170" s="192">
        <v>3.9689999999999999</v>
      </c>
      <c r="I170" s="193"/>
      <c r="J170" s="194">
        <f>ROUND(I170*H170,2)</f>
        <v>0</v>
      </c>
      <c r="K170" s="190" t="s">
        <v>252</v>
      </c>
      <c r="L170" s="47"/>
      <c r="M170" s="195" t="s">
        <v>35</v>
      </c>
      <c r="N170" s="196" t="s">
        <v>51</v>
      </c>
      <c r="O170" s="87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164</v>
      </c>
      <c r="AT170" s="199" t="s">
        <v>150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1593</v>
      </c>
    </row>
    <row r="171" s="2" customFormat="1">
      <c r="A171" s="41"/>
      <c r="B171" s="42"/>
      <c r="C171" s="43"/>
      <c r="D171" s="249" t="s">
        <v>254</v>
      </c>
      <c r="E171" s="43"/>
      <c r="F171" s="250" t="s">
        <v>1594</v>
      </c>
      <c r="G171" s="43"/>
      <c r="H171" s="43"/>
      <c r="I171" s="203"/>
      <c r="J171" s="43"/>
      <c r="K171" s="43"/>
      <c r="L171" s="47"/>
      <c r="M171" s="204"/>
      <c r="N171" s="20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254</v>
      </c>
      <c r="AU171" s="19" t="s">
        <v>90</v>
      </c>
    </row>
    <row r="172" s="13" customFormat="1">
      <c r="A172" s="13"/>
      <c r="B172" s="238"/>
      <c r="C172" s="239"/>
      <c r="D172" s="201" t="s">
        <v>248</v>
      </c>
      <c r="E172" s="240" t="s">
        <v>35</v>
      </c>
      <c r="F172" s="241" t="s">
        <v>1595</v>
      </c>
      <c r="G172" s="239"/>
      <c r="H172" s="242">
        <v>3.9689999999999999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248</v>
      </c>
      <c r="AU172" s="248" t="s">
        <v>90</v>
      </c>
      <c r="AV172" s="13" t="s">
        <v>90</v>
      </c>
      <c r="AW172" s="13" t="s">
        <v>40</v>
      </c>
      <c r="AX172" s="13" t="s">
        <v>88</v>
      </c>
      <c r="AY172" s="248" t="s">
        <v>155</v>
      </c>
    </row>
    <row r="173" s="12" customFormat="1" ht="22.8" customHeight="1">
      <c r="A173" s="12"/>
      <c r="B173" s="222"/>
      <c r="C173" s="223"/>
      <c r="D173" s="224" t="s">
        <v>79</v>
      </c>
      <c r="E173" s="236" t="s">
        <v>997</v>
      </c>
      <c r="F173" s="236" t="s">
        <v>1596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SUM(P174:P239)</f>
        <v>0</v>
      </c>
      <c r="Q173" s="230"/>
      <c r="R173" s="231">
        <f>SUM(R174:R239)</f>
        <v>25.728396899999996</v>
      </c>
      <c r="S173" s="230"/>
      <c r="T173" s="232">
        <f>SUM(T174:T239)</f>
        <v>0.09555000000000001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88</v>
      </c>
      <c r="AT173" s="234" t="s">
        <v>79</v>
      </c>
      <c r="AU173" s="234" t="s">
        <v>88</v>
      </c>
      <c r="AY173" s="233" t="s">
        <v>155</v>
      </c>
      <c r="BK173" s="235">
        <f>SUM(BK174:BK239)</f>
        <v>0</v>
      </c>
    </row>
    <row r="174" s="2" customFormat="1" ht="21.75" customHeight="1">
      <c r="A174" s="41"/>
      <c r="B174" s="42"/>
      <c r="C174" s="188" t="s">
        <v>358</v>
      </c>
      <c r="D174" s="188" t="s">
        <v>150</v>
      </c>
      <c r="E174" s="189" t="s">
        <v>1045</v>
      </c>
      <c r="F174" s="190" t="s">
        <v>1046</v>
      </c>
      <c r="G174" s="191" t="s">
        <v>246</v>
      </c>
      <c r="H174" s="192">
        <v>1</v>
      </c>
      <c r="I174" s="193"/>
      <c r="J174" s="194">
        <f>ROUND(I174*H174,2)</f>
        <v>0</v>
      </c>
      <c r="K174" s="190" t="s">
        <v>252</v>
      </c>
      <c r="L174" s="47"/>
      <c r="M174" s="195" t="s">
        <v>35</v>
      </c>
      <c r="N174" s="196" t="s">
        <v>51</v>
      </c>
      <c r="O174" s="87"/>
      <c r="P174" s="197">
        <f>O174*H174</f>
        <v>0</v>
      </c>
      <c r="Q174" s="197">
        <v>0.089999999999999997</v>
      </c>
      <c r="R174" s="197">
        <f>Q174*H174</f>
        <v>0.089999999999999997</v>
      </c>
      <c r="S174" s="197">
        <v>0</v>
      </c>
      <c r="T174" s="19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199" t="s">
        <v>164</v>
      </c>
      <c r="AT174" s="199" t="s">
        <v>150</v>
      </c>
      <c r="AU174" s="199" t="s">
        <v>90</v>
      </c>
      <c r="AY174" s="19" t="s">
        <v>155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88</v>
      </c>
      <c r="BK174" s="200">
        <f>ROUND(I174*H174,2)</f>
        <v>0</v>
      </c>
      <c r="BL174" s="19" t="s">
        <v>164</v>
      </c>
      <c r="BM174" s="199" t="s">
        <v>1597</v>
      </c>
    </row>
    <row r="175" s="2" customFormat="1">
      <c r="A175" s="41"/>
      <c r="B175" s="42"/>
      <c r="C175" s="43"/>
      <c r="D175" s="249" t="s">
        <v>254</v>
      </c>
      <c r="E175" s="43"/>
      <c r="F175" s="250" t="s">
        <v>1048</v>
      </c>
      <c r="G175" s="43"/>
      <c r="H175" s="43"/>
      <c r="I175" s="203"/>
      <c r="J175" s="43"/>
      <c r="K175" s="43"/>
      <c r="L175" s="47"/>
      <c r="M175" s="204"/>
      <c r="N175" s="20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254</v>
      </c>
      <c r="AU175" s="19" t="s">
        <v>90</v>
      </c>
    </row>
    <row r="176" s="2" customFormat="1" ht="16.5" customHeight="1">
      <c r="A176" s="41"/>
      <c r="B176" s="42"/>
      <c r="C176" s="262" t="s">
        <v>366</v>
      </c>
      <c r="D176" s="262" t="s">
        <v>464</v>
      </c>
      <c r="E176" s="263" t="s">
        <v>1598</v>
      </c>
      <c r="F176" s="264" t="s">
        <v>1599</v>
      </c>
      <c r="G176" s="265" t="s">
        <v>246</v>
      </c>
      <c r="H176" s="266">
        <v>1</v>
      </c>
      <c r="I176" s="267"/>
      <c r="J176" s="268">
        <f>ROUND(I176*H176,2)</f>
        <v>0</v>
      </c>
      <c r="K176" s="264" t="s">
        <v>35</v>
      </c>
      <c r="L176" s="269"/>
      <c r="M176" s="270" t="s">
        <v>35</v>
      </c>
      <c r="N176" s="271" t="s">
        <v>51</v>
      </c>
      <c r="O176" s="87"/>
      <c r="P176" s="197">
        <f>O176*H176</f>
        <v>0</v>
      </c>
      <c r="Q176" s="197">
        <v>0.10199999999999999</v>
      </c>
      <c r="R176" s="197">
        <f>Q176*H176</f>
        <v>0.10199999999999999</v>
      </c>
      <c r="S176" s="197">
        <v>0</v>
      </c>
      <c r="T176" s="19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180</v>
      </c>
      <c r="AT176" s="199" t="s">
        <v>464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1600</v>
      </c>
    </row>
    <row r="177" s="13" customFormat="1">
      <c r="A177" s="13"/>
      <c r="B177" s="238"/>
      <c r="C177" s="239"/>
      <c r="D177" s="201" t="s">
        <v>248</v>
      </c>
      <c r="E177" s="240" t="s">
        <v>35</v>
      </c>
      <c r="F177" s="241" t="s">
        <v>88</v>
      </c>
      <c r="G177" s="239"/>
      <c r="H177" s="242">
        <v>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248</v>
      </c>
      <c r="AU177" s="248" t="s">
        <v>90</v>
      </c>
      <c r="AV177" s="13" t="s">
        <v>90</v>
      </c>
      <c r="AW177" s="13" t="s">
        <v>40</v>
      </c>
      <c r="AX177" s="13" t="s">
        <v>88</v>
      </c>
      <c r="AY177" s="248" t="s">
        <v>155</v>
      </c>
    </row>
    <row r="178" s="2" customFormat="1" ht="16.5" customHeight="1">
      <c r="A178" s="41"/>
      <c r="B178" s="42"/>
      <c r="C178" s="262" t="s">
        <v>371</v>
      </c>
      <c r="D178" s="262" t="s">
        <v>464</v>
      </c>
      <c r="E178" s="263" t="s">
        <v>1061</v>
      </c>
      <c r="F178" s="264" t="s">
        <v>1062</v>
      </c>
      <c r="G178" s="265" t="s">
        <v>246</v>
      </c>
      <c r="H178" s="266">
        <v>1</v>
      </c>
      <c r="I178" s="267"/>
      <c r="J178" s="268">
        <f>ROUND(I178*H178,2)</f>
        <v>0</v>
      </c>
      <c r="K178" s="264" t="s">
        <v>252</v>
      </c>
      <c r="L178" s="269"/>
      <c r="M178" s="270" t="s">
        <v>35</v>
      </c>
      <c r="N178" s="271" t="s">
        <v>51</v>
      </c>
      <c r="O178" s="87"/>
      <c r="P178" s="197">
        <f>O178*H178</f>
        <v>0</v>
      </c>
      <c r="Q178" s="197">
        <v>0.068000000000000005</v>
      </c>
      <c r="R178" s="197">
        <f>Q178*H178</f>
        <v>0.068000000000000005</v>
      </c>
      <c r="S178" s="197">
        <v>0</v>
      </c>
      <c r="T178" s="19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199" t="s">
        <v>180</v>
      </c>
      <c r="AT178" s="199" t="s">
        <v>464</v>
      </c>
      <c r="AU178" s="199" t="s">
        <v>90</v>
      </c>
      <c r="AY178" s="19" t="s">
        <v>155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88</v>
      </c>
      <c r="BK178" s="200">
        <f>ROUND(I178*H178,2)</f>
        <v>0</v>
      </c>
      <c r="BL178" s="19" t="s">
        <v>164</v>
      </c>
      <c r="BM178" s="199" t="s">
        <v>1601</v>
      </c>
    </row>
    <row r="179" s="13" customFormat="1">
      <c r="A179" s="13"/>
      <c r="B179" s="238"/>
      <c r="C179" s="239"/>
      <c r="D179" s="201" t="s">
        <v>248</v>
      </c>
      <c r="E179" s="240" t="s">
        <v>35</v>
      </c>
      <c r="F179" s="241" t="s">
        <v>1602</v>
      </c>
      <c r="G179" s="239"/>
      <c r="H179" s="242">
        <v>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248</v>
      </c>
      <c r="AU179" s="248" t="s">
        <v>90</v>
      </c>
      <c r="AV179" s="13" t="s">
        <v>90</v>
      </c>
      <c r="AW179" s="13" t="s">
        <v>40</v>
      </c>
      <c r="AX179" s="13" t="s">
        <v>88</v>
      </c>
      <c r="AY179" s="248" t="s">
        <v>155</v>
      </c>
    </row>
    <row r="180" s="2" customFormat="1" ht="16.5" customHeight="1">
      <c r="A180" s="41"/>
      <c r="B180" s="42"/>
      <c r="C180" s="188" t="s">
        <v>377</v>
      </c>
      <c r="D180" s="188" t="s">
        <v>150</v>
      </c>
      <c r="E180" s="189" t="s">
        <v>1077</v>
      </c>
      <c r="F180" s="190" t="s">
        <v>1078</v>
      </c>
      <c r="G180" s="191" t="s">
        <v>246</v>
      </c>
      <c r="H180" s="192">
        <v>2</v>
      </c>
      <c r="I180" s="193"/>
      <c r="J180" s="194">
        <f>ROUND(I180*H180,2)</f>
        <v>0</v>
      </c>
      <c r="K180" s="190" t="s">
        <v>252</v>
      </c>
      <c r="L180" s="47"/>
      <c r="M180" s="195" t="s">
        <v>35</v>
      </c>
      <c r="N180" s="196" t="s">
        <v>51</v>
      </c>
      <c r="O180" s="87"/>
      <c r="P180" s="197">
        <f>O180*H180</f>
        <v>0</v>
      </c>
      <c r="Q180" s="197">
        <v>0.039269999999999999</v>
      </c>
      <c r="R180" s="197">
        <f>Q180*H180</f>
        <v>0.078539999999999999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164</v>
      </c>
      <c r="AT180" s="199" t="s">
        <v>150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1603</v>
      </c>
    </row>
    <row r="181" s="2" customFormat="1">
      <c r="A181" s="41"/>
      <c r="B181" s="42"/>
      <c r="C181" s="43"/>
      <c r="D181" s="249" t="s">
        <v>254</v>
      </c>
      <c r="E181" s="43"/>
      <c r="F181" s="250" t="s">
        <v>1080</v>
      </c>
      <c r="G181" s="43"/>
      <c r="H181" s="43"/>
      <c r="I181" s="203"/>
      <c r="J181" s="43"/>
      <c r="K181" s="43"/>
      <c r="L181" s="47"/>
      <c r="M181" s="204"/>
      <c r="N181" s="20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254</v>
      </c>
      <c r="AU181" s="19" t="s">
        <v>90</v>
      </c>
    </row>
    <row r="182" s="2" customFormat="1" ht="16.5" customHeight="1">
      <c r="A182" s="41"/>
      <c r="B182" s="42"/>
      <c r="C182" s="262" t="s">
        <v>380</v>
      </c>
      <c r="D182" s="262" t="s">
        <v>464</v>
      </c>
      <c r="E182" s="263" t="s">
        <v>1604</v>
      </c>
      <c r="F182" s="264" t="s">
        <v>1605</v>
      </c>
      <c r="G182" s="265" t="s">
        <v>246</v>
      </c>
      <c r="H182" s="266">
        <v>1</v>
      </c>
      <c r="I182" s="267"/>
      <c r="J182" s="268">
        <f>ROUND(I182*H182,2)</f>
        <v>0</v>
      </c>
      <c r="K182" s="264" t="s">
        <v>252</v>
      </c>
      <c r="L182" s="269"/>
      <c r="M182" s="270" t="s">
        <v>35</v>
      </c>
      <c r="N182" s="271" t="s">
        <v>51</v>
      </c>
      <c r="O182" s="87"/>
      <c r="P182" s="197">
        <f>O182*H182</f>
        <v>0</v>
      </c>
      <c r="Q182" s="197">
        <v>0.62</v>
      </c>
      <c r="R182" s="197">
        <f>Q182*H182</f>
        <v>0.62</v>
      </c>
      <c r="S182" s="197">
        <v>0</v>
      </c>
      <c r="T182" s="19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99" t="s">
        <v>180</v>
      </c>
      <c r="AT182" s="199" t="s">
        <v>464</v>
      </c>
      <c r="AU182" s="199" t="s">
        <v>90</v>
      </c>
      <c r="AY182" s="19" t="s">
        <v>155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88</v>
      </c>
      <c r="BK182" s="200">
        <f>ROUND(I182*H182,2)</f>
        <v>0</v>
      </c>
      <c r="BL182" s="19" t="s">
        <v>164</v>
      </c>
      <c r="BM182" s="199" t="s">
        <v>1606</v>
      </c>
    </row>
    <row r="183" s="13" customFormat="1">
      <c r="A183" s="13"/>
      <c r="B183" s="238"/>
      <c r="C183" s="239"/>
      <c r="D183" s="201" t="s">
        <v>248</v>
      </c>
      <c r="E183" s="240" t="s">
        <v>35</v>
      </c>
      <c r="F183" s="241" t="s">
        <v>1602</v>
      </c>
      <c r="G183" s="239"/>
      <c r="H183" s="242">
        <v>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248</v>
      </c>
      <c r="AU183" s="248" t="s">
        <v>90</v>
      </c>
      <c r="AV183" s="13" t="s">
        <v>90</v>
      </c>
      <c r="AW183" s="13" t="s">
        <v>40</v>
      </c>
      <c r="AX183" s="13" t="s">
        <v>88</v>
      </c>
      <c r="AY183" s="248" t="s">
        <v>155</v>
      </c>
    </row>
    <row r="184" s="2" customFormat="1" ht="16.5" customHeight="1">
      <c r="A184" s="41"/>
      <c r="B184" s="42"/>
      <c r="C184" s="262" t="s">
        <v>385</v>
      </c>
      <c r="D184" s="262" t="s">
        <v>464</v>
      </c>
      <c r="E184" s="263" t="s">
        <v>1607</v>
      </c>
      <c r="F184" s="264" t="s">
        <v>1608</v>
      </c>
      <c r="G184" s="265" t="s">
        <v>246</v>
      </c>
      <c r="H184" s="266">
        <v>1</v>
      </c>
      <c r="I184" s="267"/>
      <c r="J184" s="268">
        <f>ROUND(I184*H184,2)</f>
        <v>0</v>
      </c>
      <c r="K184" s="264" t="s">
        <v>35</v>
      </c>
      <c r="L184" s="269"/>
      <c r="M184" s="270" t="s">
        <v>35</v>
      </c>
      <c r="N184" s="271" t="s">
        <v>51</v>
      </c>
      <c r="O184" s="87"/>
      <c r="P184" s="197">
        <f>O184*H184</f>
        <v>0</v>
      </c>
      <c r="Q184" s="197">
        <v>4.5199999999999996</v>
      </c>
      <c r="R184" s="197">
        <f>Q184*H184</f>
        <v>4.5199999999999996</v>
      </c>
      <c r="S184" s="197">
        <v>0</v>
      </c>
      <c r="T184" s="19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180</v>
      </c>
      <c r="AT184" s="199" t="s">
        <v>464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1609</v>
      </c>
    </row>
    <row r="185" s="13" customFormat="1">
      <c r="A185" s="13"/>
      <c r="B185" s="238"/>
      <c r="C185" s="239"/>
      <c r="D185" s="201" t="s">
        <v>248</v>
      </c>
      <c r="E185" s="240" t="s">
        <v>35</v>
      </c>
      <c r="F185" s="241" t="s">
        <v>1610</v>
      </c>
      <c r="G185" s="239"/>
      <c r="H185" s="242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248</v>
      </c>
      <c r="AU185" s="248" t="s">
        <v>90</v>
      </c>
      <c r="AV185" s="13" t="s">
        <v>90</v>
      </c>
      <c r="AW185" s="13" t="s">
        <v>40</v>
      </c>
      <c r="AX185" s="13" t="s">
        <v>88</v>
      </c>
      <c r="AY185" s="248" t="s">
        <v>155</v>
      </c>
    </row>
    <row r="186" s="2" customFormat="1" ht="16.5" customHeight="1">
      <c r="A186" s="41"/>
      <c r="B186" s="42"/>
      <c r="C186" s="188" t="s">
        <v>391</v>
      </c>
      <c r="D186" s="188" t="s">
        <v>150</v>
      </c>
      <c r="E186" s="189" t="s">
        <v>1090</v>
      </c>
      <c r="F186" s="190" t="s">
        <v>1091</v>
      </c>
      <c r="G186" s="191" t="s">
        <v>246</v>
      </c>
      <c r="H186" s="192">
        <v>3</v>
      </c>
      <c r="I186" s="193"/>
      <c r="J186" s="194">
        <f>ROUND(I186*H186,2)</f>
        <v>0</v>
      </c>
      <c r="K186" s="190" t="s">
        <v>252</v>
      </c>
      <c r="L186" s="47"/>
      <c r="M186" s="195" t="s">
        <v>35</v>
      </c>
      <c r="N186" s="196" t="s">
        <v>51</v>
      </c>
      <c r="O186" s="87"/>
      <c r="P186" s="197">
        <f>O186*H186</f>
        <v>0</v>
      </c>
      <c r="Q186" s="197">
        <v>0.010189999999999999</v>
      </c>
      <c r="R186" s="197">
        <f>Q186*H186</f>
        <v>0.03057</v>
      </c>
      <c r="S186" s="197">
        <v>0</v>
      </c>
      <c r="T186" s="19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99" t="s">
        <v>164</v>
      </c>
      <c r="AT186" s="199" t="s">
        <v>150</v>
      </c>
      <c r="AU186" s="199" t="s">
        <v>90</v>
      </c>
      <c r="AY186" s="19" t="s">
        <v>155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88</v>
      </c>
      <c r="BK186" s="200">
        <f>ROUND(I186*H186,2)</f>
        <v>0</v>
      </c>
      <c r="BL186" s="19" t="s">
        <v>164</v>
      </c>
      <c r="BM186" s="199" t="s">
        <v>1611</v>
      </c>
    </row>
    <row r="187" s="2" customFormat="1">
      <c r="A187" s="41"/>
      <c r="B187" s="42"/>
      <c r="C187" s="43"/>
      <c r="D187" s="249" t="s">
        <v>254</v>
      </c>
      <c r="E187" s="43"/>
      <c r="F187" s="250" t="s">
        <v>1093</v>
      </c>
      <c r="G187" s="43"/>
      <c r="H187" s="43"/>
      <c r="I187" s="203"/>
      <c r="J187" s="43"/>
      <c r="K187" s="43"/>
      <c r="L187" s="47"/>
      <c r="M187" s="204"/>
      <c r="N187" s="20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254</v>
      </c>
      <c r="AU187" s="19" t="s">
        <v>90</v>
      </c>
    </row>
    <row r="188" s="2" customFormat="1" ht="16.5" customHeight="1">
      <c r="A188" s="41"/>
      <c r="B188" s="42"/>
      <c r="C188" s="262" t="s">
        <v>397</v>
      </c>
      <c r="D188" s="262" t="s">
        <v>464</v>
      </c>
      <c r="E188" s="263" t="s">
        <v>1612</v>
      </c>
      <c r="F188" s="264" t="s">
        <v>1613</v>
      </c>
      <c r="G188" s="265" t="s">
        <v>246</v>
      </c>
      <c r="H188" s="266">
        <v>2</v>
      </c>
      <c r="I188" s="267"/>
      <c r="J188" s="268">
        <f>ROUND(I188*H188,2)</f>
        <v>0</v>
      </c>
      <c r="K188" s="264" t="s">
        <v>35</v>
      </c>
      <c r="L188" s="269"/>
      <c r="M188" s="270" t="s">
        <v>35</v>
      </c>
      <c r="N188" s="271" t="s">
        <v>51</v>
      </c>
      <c r="O188" s="87"/>
      <c r="P188" s="197">
        <f>O188*H188</f>
        <v>0</v>
      </c>
      <c r="Q188" s="197">
        <v>4</v>
      </c>
      <c r="R188" s="197">
        <f>Q188*H188</f>
        <v>8</v>
      </c>
      <c r="S188" s="197">
        <v>0</v>
      </c>
      <c r="T188" s="19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199" t="s">
        <v>180</v>
      </c>
      <c r="AT188" s="199" t="s">
        <v>464</v>
      </c>
      <c r="AU188" s="199" t="s">
        <v>90</v>
      </c>
      <c r="AY188" s="19" t="s">
        <v>155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88</v>
      </c>
      <c r="BK188" s="200">
        <f>ROUND(I188*H188,2)</f>
        <v>0</v>
      </c>
      <c r="BL188" s="19" t="s">
        <v>164</v>
      </c>
      <c r="BM188" s="199" t="s">
        <v>1614</v>
      </c>
    </row>
    <row r="189" s="13" customFormat="1">
      <c r="A189" s="13"/>
      <c r="B189" s="238"/>
      <c r="C189" s="239"/>
      <c r="D189" s="201" t="s">
        <v>248</v>
      </c>
      <c r="E189" s="240" t="s">
        <v>35</v>
      </c>
      <c r="F189" s="241" t="s">
        <v>1615</v>
      </c>
      <c r="G189" s="239"/>
      <c r="H189" s="242">
        <v>2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248</v>
      </c>
      <c r="AU189" s="248" t="s">
        <v>90</v>
      </c>
      <c r="AV189" s="13" t="s">
        <v>90</v>
      </c>
      <c r="AW189" s="13" t="s">
        <v>40</v>
      </c>
      <c r="AX189" s="13" t="s">
        <v>88</v>
      </c>
      <c r="AY189" s="248" t="s">
        <v>155</v>
      </c>
    </row>
    <row r="190" s="2" customFormat="1" ht="16.5" customHeight="1">
      <c r="A190" s="41"/>
      <c r="B190" s="42"/>
      <c r="C190" s="262" t="s">
        <v>402</v>
      </c>
      <c r="D190" s="262" t="s">
        <v>464</v>
      </c>
      <c r="E190" s="263" t="s">
        <v>1616</v>
      </c>
      <c r="F190" s="264" t="s">
        <v>1617</v>
      </c>
      <c r="G190" s="265" t="s">
        <v>246</v>
      </c>
      <c r="H190" s="266">
        <v>1</v>
      </c>
      <c r="I190" s="267"/>
      <c r="J190" s="268">
        <f>ROUND(I190*H190,2)</f>
        <v>0</v>
      </c>
      <c r="K190" s="264" t="s">
        <v>252</v>
      </c>
      <c r="L190" s="269"/>
      <c r="M190" s="270" t="s">
        <v>35</v>
      </c>
      <c r="N190" s="271" t="s">
        <v>51</v>
      </c>
      <c r="O190" s="87"/>
      <c r="P190" s="197">
        <f>O190*H190</f>
        <v>0</v>
      </c>
      <c r="Q190" s="197">
        <v>0.26200000000000001</v>
      </c>
      <c r="R190" s="197">
        <f>Q190*H190</f>
        <v>0.26200000000000001</v>
      </c>
      <c r="S190" s="197">
        <v>0</v>
      </c>
      <c r="T190" s="19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199" t="s">
        <v>180</v>
      </c>
      <c r="AT190" s="199" t="s">
        <v>464</v>
      </c>
      <c r="AU190" s="199" t="s">
        <v>90</v>
      </c>
      <c r="AY190" s="19" t="s">
        <v>155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88</v>
      </c>
      <c r="BK190" s="200">
        <f>ROUND(I190*H190,2)</f>
        <v>0</v>
      </c>
      <c r="BL190" s="19" t="s">
        <v>164</v>
      </c>
      <c r="BM190" s="199" t="s">
        <v>1618</v>
      </c>
    </row>
    <row r="191" s="13" customFormat="1">
      <c r="A191" s="13"/>
      <c r="B191" s="238"/>
      <c r="C191" s="239"/>
      <c r="D191" s="201" t="s">
        <v>248</v>
      </c>
      <c r="E191" s="240" t="s">
        <v>35</v>
      </c>
      <c r="F191" s="241" t="s">
        <v>1602</v>
      </c>
      <c r="G191" s="239"/>
      <c r="H191" s="242">
        <v>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248</v>
      </c>
      <c r="AU191" s="248" t="s">
        <v>90</v>
      </c>
      <c r="AV191" s="13" t="s">
        <v>90</v>
      </c>
      <c r="AW191" s="13" t="s">
        <v>40</v>
      </c>
      <c r="AX191" s="13" t="s">
        <v>88</v>
      </c>
      <c r="AY191" s="248" t="s">
        <v>155</v>
      </c>
    </row>
    <row r="192" s="2" customFormat="1" ht="16.5" customHeight="1">
      <c r="A192" s="41"/>
      <c r="B192" s="42"/>
      <c r="C192" s="188" t="s">
        <v>407</v>
      </c>
      <c r="D192" s="188" t="s">
        <v>150</v>
      </c>
      <c r="E192" s="189" t="s">
        <v>1100</v>
      </c>
      <c r="F192" s="190" t="s">
        <v>1101</v>
      </c>
      <c r="G192" s="191" t="s">
        <v>246</v>
      </c>
      <c r="H192" s="192">
        <v>1</v>
      </c>
      <c r="I192" s="193"/>
      <c r="J192" s="194">
        <f>ROUND(I192*H192,2)</f>
        <v>0</v>
      </c>
      <c r="K192" s="190" t="s">
        <v>252</v>
      </c>
      <c r="L192" s="47"/>
      <c r="M192" s="195" t="s">
        <v>35</v>
      </c>
      <c r="N192" s="196" t="s">
        <v>51</v>
      </c>
      <c r="O192" s="87"/>
      <c r="P192" s="197">
        <f>O192*H192</f>
        <v>0</v>
      </c>
      <c r="Q192" s="197">
        <v>0.028539999999999999</v>
      </c>
      <c r="R192" s="197">
        <f>Q192*H192</f>
        <v>0.028539999999999999</v>
      </c>
      <c r="S192" s="197">
        <v>0</v>
      </c>
      <c r="T192" s="19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99" t="s">
        <v>164</v>
      </c>
      <c r="AT192" s="199" t="s">
        <v>150</v>
      </c>
      <c r="AU192" s="199" t="s">
        <v>90</v>
      </c>
      <c r="AY192" s="19" t="s">
        <v>155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88</v>
      </c>
      <c r="BK192" s="200">
        <f>ROUND(I192*H192,2)</f>
        <v>0</v>
      </c>
      <c r="BL192" s="19" t="s">
        <v>164</v>
      </c>
      <c r="BM192" s="199" t="s">
        <v>1619</v>
      </c>
    </row>
    <row r="193" s="2" customFormat="1">
      <c r="A193" s="41"/>
      <c r="B193" s="42"/>
      <c r="C193" s="43"/>
      <c r="D193" s="249" t="s">
        <v>254</v>
      </c>
      <c r="E193" s="43"/>
      <c r="F193" s="250" t="s">
        <v>1103</v>
      </c>
      <c r="G193" s="43"/>
      <c r="H193" s="43"/>
      <c r="I193" s="203"/>
      <c r="J193" s="43"/>
      <c r="K193" s="43"/>
      <c r="L193" s="47"/>
      <c r="M193" s="204"/>
      <c r="N193" s="20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254</v>
      </c>
      <c r="AU193" s="19" t="s">
        <v>90</v>
      </c>
    </row>
    <row r="194" s="2" customFormat="1" ht="16.5" customHeight="1">
      <c r="A194" s="41"/>
      <c r="B194" s="42"/>
      <c r="C194" s="262" t="s">
        <v>415</v>
      </c>
      <c r="D194" s="262" t="s">
        <v>464</v>
      </c>
      <c r="E194" s="263" t="s">
        <v>1620</v>
      </c>
      <c r="F194" s="264" t="s">
        <v>1621</v>
      </c>
      <c r="G194" s="265" t="s">
        <v>246</v>
      </c>
      <c r="H194" s="266">
        <v>1</v>
      </c>
      <c r="I194" s="267"/>
      <c r="J194" s="268">
        <f>ROUND(I194*H194,2)</f>
        <v>0</v>
      </c>
      <c r="K194" s="264" t="s">
        <v>35</v>
      </c>
      <c r="L194" s="269"/>
      <c r="M194" s="270" t="s">
        <v>35</v>
      </c>
      <c r="N194" s="271" t="s">
        <v>51</v>
      </c>
      <c r="O194" s="87"/>
      <c r="P194" s="197">
        <f>O194*H194</f>
        <v>0</v>
      </c>
      <c r="Q194" s="197">
        <v>11.5</v>
      </c>
      <c r="R194" s="197">
        <f>Q194*H194</f>
        <v>11.5</v>
      </c>
      <c r="S194" s="197">
        <v>0</v>
      </c>
      <c r="T194" s="19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99" t="s">
        <v>180</v>
      </c>
      <c r="AT194" s="199" t="s">
        <v>464</v>
      </c>
      <c r="AU194" s="199" t="s">
        <v>90</v>
      </c>
      <c r="AY194" s="19" t="s">
        <v>155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88</v>
      </c>
      <c r="BK194" s="200">
        <f>ROUND(I194*H194,2)</f>
        <v>0</v>
      </c>
      <c r="BL194" s="19" t="s">
        <v>164</v>
      </c>
      <c r="BM194" s="199" t="s">
        <v>1622</v>
      </c>
    </row>
    <row r="195" s="13" customFormat="1">
      <c r="A195" s="13"/>
      <c r="B195" s="238"/>
      <c r="C195" s="239"/>
      <c r="D195" s="201" t="s">
        <v>248</v>
      </c>
      <c r="E195" s="240" t="s">
        <v>35</v>
      </c>
      <c r="F195" s="241" t="s">
        <v>1623</v>
      </c>
      <c r="G195" s="239"/>
      <c r="H195" s="242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248</v>
      </c>
      <c r="AU195" s="248" t="s">
        <v>90</v>
      </c>
      <c r="AV195" s="13" t="s">
        <v>90</v>
      </c>
      <c r="AW195" s="13" t="s">
        <v>40</v>
      </c>
      <c r="AX195" s="13" t="s">
        <v>88</v>
      </c>
      <c r="AY195" s="248" t="s">
        <v>155</v>
      </c>
    </row>
    <row r="196" s="2" customFormat="1" ht="16.5" customHeight="1">
      <c r="A196" s="41"/>
      <c r="B196" s="42"/>
      <c r="C196" s="262" t="s">
        <v>421</v>
      </c>
      <c r="D196" s="262" t="s">
        <v>464</v>
      </c>
      <c r="E196" s="263" t="s">
        <v>1624</v>
      </c>
      <c r="F196" s="264" t="s">
        <v>1625</v>
      </c>
      <c r="G196" s="265" t="s">
        <v>246</v>
      </c>
      <c r="H196" s="266">
        <v>3</v>
      </c>
      <c r="I196" s="267"/>
      <c r="J196" s="268">
        <f>ROUND(I196*H196,2)</f>
        <v>0</v>
      </c>
      <c r="K196" s="264" t="s">
        <v>35</v>
      </c>
      <c r="L196" s="269"/>
      <c r="M196" s="270" t="s">
        <v>35</v>
      </c>
      <c r="N196" s="271" t="s">
        <v>51</v>
      </c>
      <c r="O196" s="87"/>
      <c r="P196" s="197">
        <f>O196*H196</f>
        <v>0</v>
      </c>
      <c r="Q196" s="197">
        <v>0.002</v>
      </c>
      <c r="R196" s="197">
        <f>Q196*H196</f>
        <v>0.0060000000000000001</v>
      </c>
      <c r="S196" s="197">
        <v>0</v>
      </c>
      <c r="T196" s="19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99" t="s">
        <v>180</v>
      </c>
      <c r="AT196" s="199" t="s">
        <v>464</v>
      </c>
      <c r="AU196" s="199" t="s">
        <v>90</v>
      </c>
      <c r="AY196" s="19" t="s">
        <v>155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88</v>
      </c>
      <c r="BK196" s="200">
        <f>ROUND(I196*H196,2)</f>
        <v>0</v>
      </c>
      <c r="BL196" s="19" t="s">
        <v>164</v>
      </c>
      <c r="BM196" s="199" t="s">
        <v>1626</v>
      </c>
    </row>
    <row r="197" s="13" customFormat="1">
      <c r="A197" s="13"/>
      <c r="B197" s="238"/>
      <c r="C197" s="239"/>
      <c r="D197" s="201" t="s">
        <v>248</v>
      </c>
      <c r="E197" s="240" t="s">
        <v>35</v>
      </c>
      <c r="F197" s="241" t="s">
        <v>160</v>
      </c>
      <c r="G197" s="239"/>
      <c r="H197" s="242">
        <v>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248</v>
      </c>
      <c r="AU197" s="248" t="s">
        <v>90</v>
      </c>
      <c r="AV197" s="13" t="s">
        <v>90</v>
      </c>
      <c r="AW197" s="13" t="s">
        <v>40</v>
      </c>
      <c r="AX197" s="13" t="s">
        <v>88</v>
      </c>
      <c r="AY197" s="248" t="s">
        <v>155</v>
      </c>
    </row>
    <row r="198" s="2" customFormat="1" ht="24.15" customHeight="1">
      <c r="A198" s="41"/>
      <c r="B198" s="42"/>
      <c r="C198" s="188" t="s">
        <v>426</v>
      </c>
      <c r="D198" s="188" t="s">
        <v>150</v>
      </c>
      <c r="E198" s="189" t="s">
        <v>1627</v>
      </c>
      <c r="F198" s="190" t="s">
        <v>1628</v>
      </c>
      <c r="G198" s="191" t="s">
        <v>275</v>
      </c>
      <c r="H198" s="192">
        <v>0.45000000000000001</v>
      </c>
      <c r="I198" s="193"/>
      <c r="J198" s="194">
        <f>ROUND(I198*H198,2)</f>
        <v>0</v>
      </c>
      <c r="K198" s="190" t="s">
        <v>252</v>
      </c>
      <c r="L198" s="47"/>
      <c r="M198" s="195" t="s">
        <v>35</v>
      </c>
      <c r="N198" s="196" t="s">
        <v>51</v>
      </c>
      <c r="O198" s="87"/>
      <c r="P198" s="197">
        <f>O198*H198</f>
        <v>0</v>
      </c>
      <c r="Q198" s="197">
        <v>0.00316</v>
      </c>
      <c r="R198" s="197">
        <f>Q198*H198</f>
        <v>0.0014220000000000001</v>
      </c>
      <c r="S198" s="197">
        <v>0.069000000000000006</v>
      </c>
      <c r="T198" s="198">
        <f>S198*H198</f>
        <v>0.031050000000000005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99" t="s">
        <v>164</v>
      </c>
      <c r="AT198" s="199" t="s">
        <v>150</v>
      </c>
      <c r="AU198" s="199" t="s">
        <v>90</v>
      </c>
      <c r="AY198" s="19" t="s">
        <v>155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88</v>
      </c>
      <c r="BK198" s="200">
        <f>ROUND(I198*H198,2)</f>
        <v>0</v>
      </c>
      <c r="BL198" s="19" t="s">
        <v>164</v>
      </c>
      <c r="BM198" s="199" t="s">
        <v>1629</v>
      </c>
    </row>
    <row r="199" s="2" customFormat="1">
      <c r="A199" s="41"/>
      <c r="B199" s="42"/>
      <c r="C199" s="43"/>
      <c r="D199" s="249" t="s">
        <v>254</v>
      </c>
      <c r="E199" s="43"/>
      <c r="F199" s="250" t="s">
        <v>1630</v>
      </c>
      <c r="G199" s="43"/>
      <c r="H199" s="43"/>
      <c r="I199" s="203"/>
      <c r="J199" s="43"/>
      <c r="K199" s="43"/>
      <c r="L199" s="47"/>
      <c r="M199" s="204"/>
      <c r="N199" s="20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254</v>
      </c>
      <c r="AU199" s="19" t="s">
        <v>90</v>
      </c>
    </row>
    <row r="200" s="13" customFormat="1">
      <c r="A200" s="13"/>
      <c r="B200" s="238"/>
      <c r="C200" s="239"/>
      <c r="D200" s="201" t="s">
        <v>248</v>
      </c>
      <c r="E200" s="240" t="s">
        <v>35</v>
      </c>
      <c r="F200" s="241" t="s">
        <v>1631</v>
      </c>
      <c r="G200" s="239"/>
      <c r="H200" s="242">
        <v>0.14999999999999999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248</v>
      </c>
      <c r="AU200" s="248" t="s">
        <v>90</v>
      </c>
      <c r="AV200" s="13" t="s">
        <v>90</v>
      </c>
      <c r="AW200" s="13" t="s">
        <v>40</v>
      </c>
      <c r="AX200" s="13" t="s">
        <v>80</v>
      </c>
      <c r="AY200" s="248" t="s">
        <v>155</v>
      </c>
    </row>
    <row r="201" s="13" customFormat="1">
      <c r="A201" s="13"/>
      <c r="B201" s="238"/>
      <c r="C201" s="239"/>
      <c r="D201" s="201" t="s">
        <v>248</v>
      </c>
      <c r="E201" s="240" t="s">
        <v>35</v>
      </c>
      <c r="F201" s="241" t="s">
        <v>1632</v>
      </c>
      <c r="G201" s="239"/>
      <c r="H201" s="242">
        <v>0.29999999999999999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248</v>
      </c>
      <c r="AU201" s="248" t="s">
        <v>90</v>
      </c>
      <c r="AV201" s="13" t="s">
        <v>90</v>
      </c>
      <c r="AW201" s="13" t="s">
        <v>40</v>
      </c>
      <c r="AX201" s="13" t="s">
        <v>80</v>
      </c>
      <c r="AY201" s="248" t="s">
        <v>155</v>
      </c>
    </row>
    <row r="202" s="14" customFormat="1">
      <c r="A202" s="14"/>
      <c r="B202" s="251"/>
      <c r="C202" s="252"/>
      <c r="D202" s="201" t="s">
        <v>248</v>
      </c>
      <c r="E202" s="253" t="s">
        <v>35</v>
      </c>
      <c r="F202" s="254" t="s">
        <v>268</v>
      </c>
      <c r="G202" s="252"/>
      <c r="H202" s="255">
        <v>0.45000000000000001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248</v>
      </c>
      <c r="AU202" s="261" t="s">
        <v>90</v>
      </c>
      <c r="AV202" s="14" t="s">
        <v>164</v>
      </c>
      <c r="AW202" s="14" t="s">
        <v>40</v>
      </c>
      <c r="AX202" s="14" t="s">
        <v>88</v>
      </c>
      <c r="AY202" s="261" t="s">
        <v>155</v>
      </c>
    </row>
    <row r="203" s="2" customFormat="1" ht="24.15" customHeight="1">
      <c r="A203" s="41"/>
      <c r="B203" s="42"/>
      <c r="C203" s="188" t="s">
        <v>431</v>
      </c>
      <c r="D203" s="188" t="s">
        <v>150</v>
      </c>
      <c r="E203" s="189" t="s">
        <v>1633</v>
      </c>
      <c r="F203" s="190" t="s">
        <v>1634</v>
      </c>
      <c r="G203" s="191" t="s">
        <v>275</v>
      </c>
      <c r="H203" s="192">
        <v>0.14999999999999999</v>
      </c>
      <c r="I203" s="193"/>
      <c r="J203" s="194">
        <f>ROUND(I203*H203,2)</f>
        <v>0</v>
      </c>
      <c r="K203" s="190" t="s">
        <v>252</v>
      </c>
      <c r="L203" s="47"/>
      <c r="M203" s="195" t="s">
        <v>35</v>
      </c>
      <c r="N203" s="196" t="s">
        <v>51</v>
      </c>
      <c r="O203" s="87"/>
      <c r="P203" s="197">
        <f>O203*H203</f>
        <v>0</v>
      </c>
      <c r="Q203" s="197">
        <v>0.0044999999999999997</v>
      </c>
      <c r="R203" s="197">
        <f>Q203*H203</f>
        <v>0.00067499999999999993</v>
      </c>
      <c r="S203" s="197">
        <v>0.27000000000000002</v>
      </c>
      <c r="T203" s="198">
        <f>S203*H203</f>
        <v>0.040500000000000001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199" t="s">
        <v>164</v>
      </c>
      <c r="AT203" s="199" t="s">
        <v>150</v>
      </c>
      <c r="AU203" s="199" t="s">
        <v>90</v>
      </c>
      <c r="AY203" s="19" t="s">
        <v>155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88</v>
      </c>
      <c r="BK203" s="200">
        <f>ROUND(I203*H203,2)</f>
        <v>0</v>
      </c>
      <c r="BL203" s="19" t="s">
        <v>164</v>
      </c>
      <c r="BM203" s="199" t="s">
        <v>1635</v>
      </c>
    </row>
    <row r="204" s="2" customFormat="1">
      <c r="A204" s="41"/>
      <c r="B204" s="42"/>
      <c r="C204" s="43"/>
      <c r="D204" s="249" t="s">
        <v>254</v>
      </c>
      <c r="E204" s="43"/>
      <c r="F204" s="250" t="s">
        <v>1636</v>
      </c>
      <c r="G204" s="43"/>
      <c r="H204" s="43"/>
      <c r="I204" s="203"/>
      <c r="J204" s="43"/>
      <c r="K204" s="43"/>
      <c r="L204" s="47"/>
      <c r="M204" s="204"/>
      <c r="N204" s="20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254</v>
      </c>
      <c r="AU204" s="19" t="s">
        <v>90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1637</v>
      </c>
      <c r="G205" s="239"/>
      <c r="H205" s="242">
        <v>0.14999999999999999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88</v>
      </c>
      <c r="AY205" s="248" t="s">
        <v>155</v>
      </c>
    </row>
    <row r="206" s="2" customFormat="1" ht="24.15" customHeight="1">
      <c r="A206" s="41"/>
      <c r="B206" s="42"/>
      <c r="C206" s="188" t="s">
        <v>436</v>
      </c>
      <c r="D206" s="188" t="s">
        <v>150</v>
      </c>
      <c r="E206" s="189" t="s">
        <v>1638</v>
      </c>
      <c r="F206" s="190" t="s">
        <v>1639</v>
      </c>
      <c r="G206" s="191" t="s">
        <v>275</v>
      </c>
      <c r="H206" s="192">
        <v>0.14999999999999999</v>
      </c>
      <c r="I206" s="193"/>
      <c r="J206" s="194">
        <f>ROUND(I206*H206,2)</f>
        <v>0</v>
      </c>
      <c r="K206" s="190" t="s">
        <v>252</v>
      </c>
      <c r="L206" s="47"/>
      <c r="M206" s="195" t="s">
        <v>35</v>
      </c>
      <c r="N206" s="196" t="s">
        <v>51</v>
      </c>
      <c r="O206" s="87"/>
      <c r="P206" s="197">
        <f>O206*H206</f>
        <v>0</v>
      </c>
      <c r="Q206" s="197">
        <v>0.0039500000000000004</v>
      </c>
      <c r="R206" s="197">
        <f>Q206*H206</f>
        <v>0.00059250000000000004</v>
      </c>
      <c r="S206" s="197">
        <v>0.16</v>
      </c>
      <c r="T206" s="198">
        <f>S206*H206</f>
        <v>0.024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199" t="s">
        <v>164</v>
      </c>
      <c r="AT206" s="199" t="s">
        <v>150</v>
      </c>
      <c r="AU206" s="199" t="s">
        <v>90</v>
      </c>
      <c r="AY206" s="19" t="s">
        <v>155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88</v>
      </c>
      <c r="BK206" s="200">
        <f>ROUND(I206*H206,2)</f>
        <v>0</v>
      </c>
      <c r="BL206" s="19" t="s">
        <v>164</v>
      </c>
      <c r="BM206" s="199" t="s">
        <v>1640</v>
      </c>
    </row>
    <row r="207" s="2" customFormat="1">
      <c r="A207" s="41"/>
      <c r="B207" s="42"/>
      <c r="C207" s="43"/>
      <c r="D207" s="249" t="s">
        <v>254</v>
      </c>
      <c r="E207" s="43"/>
      <c r="F207" s="250" t="s">
        <v>1641</v>
      </c>
      <c r="G207" s="43"/>
      <c r="H207" s="43"/>
      <c r="I207" s="203"/>
      <c r="J207" s="43"/>
      <c r="K207" s="43"/>
      <c r="L207" s="47"/>
      <c r="M207" s="204"/>
      <c r="N207" s="20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254</v>
      </c>
      <c r="AU207" s="19" t="s">
        <v>90</v>
      </c>
    </row>
    <row r="208" s="13" customFormat="1">
      <c r="A208" s="13"/>
      <c r="B208" s="238"/>
      <c r="C208" s="239"/>
      <c r="D208" s="201" t="s">
        <v>248</v>
      </c>
      <c r="E208" s="240" t="s">
        <v>35</v>
      </c>
      <c r="F208" s="241" t="s">
        <v>1642</v>
      </c>
      <c r="G208" s="239"/>
      <c r="H208" s="242">
        <v>0.14999999999999999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248</v>
      </c>
      <c r="AU208" s="248" t="s">
        <v>90</v>
      </c>
      <c r="AV208" s="13" t="s">
        <v>90</v>
      </c>
      <c r="AW208" s="13" t="s">
        <v>40</v>
      </c>
      <c r="AX208" s="13" t="s">
        <v>88</v>
      </c>
      <c r="AY208" s="248" t="s">
        <v>155</v>
      </c>
    </row>
    <row r="209" s="2" customFormat="1" ht="16.5" customHeight="1">
      <c r="A209" s="41"/>
      <c r="B209" s="42"/>
      <c r="C209" s="188" t="s">
        <v>441</v>
      </c>
      <c r="D209" s="188" t="s">
        <v>150</v>
      </c>
      <c r="E209" s="189" t="s">
        <v>1643</v>
      </c>
      <c r="F209" s="190" t="s">
        <v>1644</v>
      </c>
      <c r="G209" s="191" t="s">
        <v>246</v>
      </c>
      <c r="H209" s="192">
        <v>5</v>
      </c>
      <c r="I209" s="193"/>
      <c r="J209" s="194">
        <f>ROUND(I209*H209,2)</f>
        <v>0</v>
      </c>
      <c r="K209" s="190" t="s">
        <v>35</v>
      </c>
      <c r="L209" s="47"/>
      <c r="M209" s="195" t="s">
        <v>35</v>
      </c>
      <c r="N209" s="196" t="s">
        <v>51</v>
      </c>
      <c r="O209" s="87"/>
      <c r="P209" s="197">
        <f>O209*H209</f>
        <v>0</v>
      </c>
      <c r="Q209" s="197">
        <v>0.00124</v>
      </c>
      <c r="R209" s="197">
        <f>Q209*H209</f>
        <v>0.0061999999999999998</v>
      </c>
      <c r="S209" s="197">
        <v>0</v>
      </c>
      <c r="T209" s="19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99" t="s">
        <v>164</v>
      </c>
      <c r="AT209" s="199" t="s">
        <v>150</v>
      </c>
      <c r="AU209" s="199" t="s">
        <v>90</v>
      </c>
      <c r="AY209" s="19" t="s">
        <v>155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88</v>
      </c>
      <c r="BK209" s="200">
        <f>ROUND(I209*H209,2)</f>
        <v>0</v>
      </c>
      <c r="BL209" s="19" t="s">
        <v>164</v>
      </c>
      <c r="BM209" s="199" t="s">
        <v>1645</v>
      </c>
    </row>
    <row r="210" s="13" customFormat="1">
      <c r="A210" s="13"/>
      <c r="B210" s="238"/>
      <c r="C210" s="239"/>
      <c r="D210" s="201" t="s">
        <v>248</v>
      </c>
      <c r="E210" s="240" t="s">
        <v>35</v>
      </c>
      <c r="F210" s="241" t="s">
        <v>1646</v>
      </c>
      <c r="G210" s="239"/>
      <c r="H210" s="242">
        <v>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248</v>
      </c>
      <c r="AU210" s="248" t="s">
        <v>90</v>
      </c>
      <c r="AV210" s="13" t="s">
        <v>90</v>
      </c>
      <c r="AW210" s="13" t="s">
        <v>40</v>
      </c>
      <c r="AX210" s="13" t="s">
        <v>80</v>
      </c>
      <c r="AY210" s="248" t="s">
        <v>155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1647</v>
      </c>
      <c r="G211" s="239"/>
      <c r="H211" s="242">
        <v>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80</v>
      </c>
      <c r="AY211" s="248" t="s">
        <v>155</v>
      </c>
    </row>
    <row r="212" s="13" customFormat="1">
      <c r="A212" s="13"/>
      <c r="B212" s="238"/>
      <c r="C212" s="239"/>
      <c r="D212" s="201" t="s">
        <v>248</v>
      </c>
      <c r="E212" s="240" t="s">
        <v>35</v>
      </c>
      <c r="F212" s="241" t="s">
        <v>1648</v>
      </c>
      <c r="G212" s="239"/>
      <c r="H212" s="242">
        <v>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248</v>
      </c>
      <c r="AU212" s="248" t="s">
        <v>90</v>
      </c>
      <c r="AV212" s="13" t="s">
        <v>90</v>
      </c>
      <c r="AW212" s="13" t="s">
        <v>40</v>
      </c>
      <c r="AX212" s="13" t="s">
        <v>80</v>
      </c>
      <c r="AY212" s="248" t="s">
        <v>155</v>
      </c>
    </row>
    <row r="213" s="13" customFormat="1">
      <c r="A213" s="13"/>
      <c r="B213" s="238"/>
      <c r="C213" s="239"/>
      <c r="D213" s="201" t="s">
        <v>248</v>
      </c>
      <c r="E213" s="240" t="s">
        <v>35</v>
      </c>
      <c r="F213" s="241" t="s">
        <v>1649</v>
      </c>
      <c r="G213" s="239"/>
      <c r="H213" s="242">
        <v>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248</v>
      </c>
      <c r="AU213" s="248" t="s">
        <v>90</v>
      </c>
      <c r="AV213" s="13" t="s">
        <v>90</v>
      </c>
      <c r="AW213" s="13" t="s">
        <v>40</v>
      </c>
      <c r="AX213" s="13" t="s">
        <v>80</v>
      </c>
      <c r="AY213" s="248" t="s">
        <v>155</v>
      </c>
    </row>
    <row r="214" s="14" customFormat="1">
      <c r="A214" s="14"/>
      <c r="B214" s="251"/>
      <c r="C214" s="252"/>
      <c r="D214" s="201" t="s">
        <v>248</v>
      </c>
      <c r="E214" s="253" t="s">
        <v>35</v>
      </c>
      <c r="F214" s="254" t="s">
        <v>268</v>
      </c>
      <c r="G214" s="252"/>
      <c r="H214" s="255">
        <v>5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248</v>
      </c>
      <c r="AU214" s="261" t="s">
        <v>90</v>
      </c>
      <c r="AV214" s="14" t="s">
        <v>164</v>
      </c>
      <c r="AW214" s="14" t="s">
        <v>40</v>
      </c>
      <c r="AX214" s="14" t="s">
        <v>88</v>
      </c>
      <c r="AY214" s="261" t="s">
        <v>155</v>
      </c>
    </row>
    <row r="215" s="2" customFormat="1" ht="16.5" customHeight="1">
      <c r="A215" s="41"/>
      <c r="B215" s="42"/>
      <c r="C215" s="188" t="s">
        <v>446</v>
      </c>
      <c r="D215" s="188" t="s">
        <v>150</v>
      </c>
      <c r="E215" s="189" t="s">
        <v>1650</v>
      </c>
      <c r="F215" s="190" t="s">
        <v>1651</v>
      </c>
      <c r="G215" s="191" t="s">
        <v>309</v>
      </c>
      <c r="H215" s="192">
        <v>8.266</v>
      </c>
      <c r="I215" s="193"/>
      <c r="J215" s="194">
        <f>ROUND(I215*H215,2)</f>
        <v>0</v>
      </c>
      <c r="K215" s="190" t="s">
        <v>252</v>
      </c>
      <c r="L215" s="47"/>
      <c r="M215" s="195" t="s">
        <v>35</v>
      </c>
      <c r="N215" s="196" t="s">
        <v>51</v>
      </c>
      <c r="O215" s="87"/>
      <c r="P215" s="197">
        <f>O215*H215</f>
        <v>0</v>
      </c>
      <c r="Q215" s="197">
        <v>0.00040000000000000002</v>
      </c>
      <c r="R215" s="197">
        <f>Q215*H215</f>
        <v>0.0033064000000000001</v>
      </c>
      <c r="S215" s="197">
        <v>0</v>
      </c>
      <c r="T215" s="19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99" t="s">
        <v>164</v>
      </c>
      <c r="AT215" s="199" t="s">
        <v>150</v>
      </c>
      <c r="AU215" s="199" t="s">
        <v>90</v>
      </c>
      <c r="AY215" s="19" t="s">
        <v>155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88</v>
      </c>
      <c r="BK215" s="200">
        <f>ROUND(I215*H215,2)</f>
        <v>0</v>
      </c>
      <c r="BL215" s="19" t="s">
        <v>164</v>
      </c>
      <c r="BM215" s="199" t="s">
        <v>1652</v>
      </c>
    </row>
    <row r="216" s="2" customFormat="1">
      <c r="A216" s="41"/>
      <c r="B216" s="42"/>
      <c r="C216" s="43"/>
      <c r="D216" s="249" t="s">
        <v>254</v>
      </c>
      <c r="E216" s="43"/>
      <c r="F216" s="250" t="s">
        <v>1653</v>
      </c>
      <c r="G216" s="43"/>
      <c r="H216" s="43"/>
      <c r="I216" s="203"/>
      <c r="J216" s="43"/>
      <c r="K216" s="43"/>
      <c r="L216" s="47"/>
      <c r="M216" s="204"/>
      <c r="N216" s="20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254</v>
      </c>
      <c r="AU216" s="19" t="s">
        <v>90</v>
      </c>
    </row>
    <row r="217" s="13" customFormat="1">
      <c r="A217" s="13"/>
      <c r="B217" s="238"/>
      <c r="C217" s="239"/>
      <c r="D217" s="201" t="s">
        <v>248</v>
      </c>
      <c r="E217" s="240" t="s">
        <v>35</v>
      </c>
      <c r="F217" s="241" t="s">
        <v>1654</v>
      </c>
      <c r="G217" s="239"/>
      <c r="H217" s="242">
        <v>8.5489999999999995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248</v>
      </c>
      <c r="AU217" s="248" t="s">
        <v>90</v>
      </c>
      <c r="AV217" s="13" t="s">
        <v>90</v>
      </c>
      <c r="AW217" s="13" t="s">
        <v>40</v>
      </c>
      <c r="AX217" s="13" t="s">
        <v>80</v>
      </c>
      <c r="AY217" s="248" t="s">
        <v>155</v>
      </c>
    </row>
    <row r="218" s="13" customFormat="1">
      <c r="A218" s="13"/>
      <c r="B218" s="238"/>
      <c r="C218" s="239"/>
      <c r="D218" s="201" t="s">
        <v>248</v>
      </c>
      <c r="E218" s="240" t="s">
        <v>35</v>
      </c>
      <c r="F218" s="241" t="s">
        <v>1655</v>
      </c>
      <c r="G218" s="239"/>
      <c r="H218" s="242">
        <v>-0.28299999999999997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248</v>
      </c>
      <c r="AU218" s="248" t="s">
        <v>90</v>
      </c>
      <c r="AV218" s="13" t="s">
        <v>90</v>
      </c>
      <c r="AW218" s="13" t="s">
        <v>40</v>
      </c>
      <c r="AX218" s="13" t="s">
        <v>80</v>
      </c>
      <c r="AY218" s="248" t="s">
        <v>155</v>
      </c>
    </row>
    <row r="219" s="14" customFormat="1">
      <c r="A219" s="14"/>
      <c r="B219" s="251"/>
      <c r="C219" s="252"/>
      <c r="D219" s="201" t="s">
        <v>248</v>
      </c>
      <c r="E219" s="253" t="s">
        <v>35</v>
      </c>
      <c r="F219" s="254" t="s">
        <v>268</v>
      </c>
      <c r="G219" s="252"/>
      <c r="H219" s="255">
        <v>8.266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248</v>
      </c>
      <c r="AU219" s="261" t="s">
        <v>90</v>
      </c>
      <c r="AV219" s="14" t="s">
        <v>164</v>
      </c>
      <c r="AW219" s="14" t="s">
        <v>40</v>
      </c>
      <c r="AX219" s="14" t="s">
        <v>88</v>
      </c>
      <c r="AY219" s="261" t="s">
        <v>155</v>
      </c>
    </row>
    <row r="220" s="2" customFormat="1" ht="16.5" customHeight="1">
      <c r="A220" s="41"/>
      <c r="B220" s="42"/>
      <c r="C220" s="188" t="s">
        <v>451</v>
      </c>
      <c r="D220" s="188" t="s">
        <v>150</v>
      </c>
      <c r="E220" s="189" t="s">
        <v>1656</v>
      </c>
      <c r="F220" s="190" t="s">
        <v>1657</v>
      </c>
      <c r="G220" s="191" t="s">
        <v>309</v>
      </c>
      <c r="H220" s="192">
        <v>46.959000000000003</v>
      </c>
      <c r="I220" s="193"/>
      <c r="J220" s="194">
        <f>ROUND(I220*H220,2)</f>
        <v>0</v>
      </c>
      <c r="K220" s="190" t="s">
        <v>252</v>
      </c>
      <c r="L220" s="47"/>
      <c r="M220" s="195" t="s">
        <v>35</v>
      </c>
      <c r="N220" s="196" t="s">
        <v>51</v>
      </c>
      <c r="O220" s="87"/>
      <c r="P220" s="197">
        <f>O220*H220</f>
        <v>0</v>
      </c>
      <c r="Q220" s="197">
        <v>0.00040000000000000002</v>
      </c>
      <c r="R220" s="197">
        <f>Q220*H220</f>
        <v>0.018783600000000001</v>
      </c>
      <c r="S220" s="197">
        <v>0</v>
      </c>
      <c r="T220" s="19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99" t="s">
        <v>164</v>
      </c>
      <c r="AT220" s="199" t="s">
        <v>150</v>
      </c>
      <c r="AU220" s="199" t="s">
        <v>90</v>
      </c>
      <c r="AY220" s="19" t="s">
        <v>155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88</v>
      </c>
      <c r="BK220" s="200">
        <f>ROUND(I220*H220,2)</f>
        <v>0</v>
      </c>
      <c r="BL220" s="19" t="s">
        <v>164</v>
      </c>
      <c r="BM220" s="199" t="s">
        <v>1658</v>
      </c>
    </row>
    <row r="221" s="2" customFormat="1">
      <c r="A221" s="41"/>
      <c r="B221" s="42"/>
      <c r="C221" s="43"/>
      <c r="D221" s="249" t="s">
        <v>254</v>
      </c>
      <c r="E221" s="43"/>
      <c r="F221" s="250" t="s">
        <v>1659</v>
      </c>
      <c r="G221" s="43"/>
      <c r="H221" s="43"/>
      <c r="I221" s="203"/>
      <c r="J221" s="43"/>
      <c r="K221" s="43"/>
      <c r="L221" s="47"/>
      <c r="M221" s="204"/>
      <c r="N221" s="20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254</v>
      </c>
      <c r="AU221" s="19" t="s">
        <v>90</v>
      </c>
    </row>
    <row r="222" s="13" customFormat="1">
      <c r="A222" s="13"/>
      <c r="B222" s="238"/>
      <c r="C222" s="239"/>
      <c r="D222" s="201" t="s">
        <v>248</v>
      </c>
      <c r="E222" s="240" t="s">
        <v>35</v>
      </c>
      <c r="F222" s="241" t="s">
        <v>1660</v>
      </c>
      <c r="G222" s="239"/>
      <c r="H222" s="242">
        <v>45.075000000000003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248</v>
      </c>
      <c r="AU222" s="248" t="s">
        <v>90</v>
      </c>
      <c r="AV222" s="13" t="s">
        <v>90</v>
      </c>
      <c r="AW222" s="13" t="s">
        <v>40</v>
      </c>
      <c r="AX222" s="13" t="s">
        <v>80</v>
      </c>
      <c r="AY222" s="248" t="s">
        <v>155</v>
      </c>
    </row>
    <row r="223" s="13" customFormat="1">
      <c r="A223" s="13"/>
      <c r="B223" s="238"/>
      <c r="C223" s="239"/>
      <c r="D223" s="201" t="s">
        <v>248</v>
      </c>
      <c r="E223" s="240" t="s">
        <v>35</v>
      </c>
      <c r="F223" s="241" t="s">
        <v>1661</v>
      </c>
      <c r="G223" s="239"/>
      <c r="H223" s="242">
        <v>1.8839999999999999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248</v>
      </c>
      <c r="AU223" s="248" t="s">
        <v>90</v>
      </c>
      <c r="AV223" s="13" t="s">
        <v>90</v>
      </c>
      <c r="AW223" s="13" t="s">
        <v>40</v>
      </c>
      <c r="AX223" s="13" t="s">
        <v>80</v>
      </c>
      <c r="AY223" s="248" t="s">
        <v>155</v>
      </c>
    </row>
    <row r="224" s="14" customFormat="1">
      <c r="A224" s="14"/>
      <c r="B224" s="251"/>
      <c r="C224" s="252"/>
      <c r="D224" s="201" t="s">
        <v>248</v>
      </c>
      <c r="E224" s="253" t="s">
        <v>35</v>
      </c>
      <c r="F224" s="254" t="s">
        <v>268</v>
      </c>
      <c r="G224" s="252"/>
      <c r="H224" s="255">
        <v>46.959000000000003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248</v>
      </c>
      <c r="AU224" s="261" t="s">
        <v>90</v>
      </c>
      <c r="AV224" s="14" t="s">
        <v>164</v>
      </c>
      <c r="AW224" s="14" t="s">
        <v>40</v>
      </c>
      <c r="AX224" s="14" t="s">
        <v>88</v>
      </c>
      <c r="AY224" s="261" t="s">
        <v>155</v>
      </c>
    </row>
    <row r="225" s="2" customFormat="1" ht="24.15" customHeight="1">
      <c r="A225" s="41"/>
      <c r="B225" s="42"/>
      <c r="C225" s="262" t="s">
        <v>457</v>
      </c>
      <c r="D225" s="262" t="s">
        <v>464</v>
      </c>
      <c r="E225" s="263" t="s">
        <v>1662</v>
      </c>
      <c r="F225" s="264" t="s">
        <v>1663</v>
      </c>
      <c r="G225" s="265" t="s">
        <v>309</v>
      </c>
      <c r="H225" s="266">
        <v>69.031000000000006</v>
      </c>
      <c r="I225" s="267"/>
      <c r="J225" s="268">
        <f>ROUND(I225*H225,2)</f>
        <v>0</v>
      </c>
      <c r="K225" s="264" t="s">
        <v>252</v>
      </c>
      <c r="L225" s="269"/>
      <c r="M225" s="270" t="s">
        <v>35</v>
      </c>
      <c r="N225" s="271" t="s">
        <v>51</v>
      </c>
      <c r="O225" s="87"/>
      <c r="P225" s="197">
        <f>O225*H225</f>
        <v>0</v>
      </c>
      <c r="Q225" s="197">
        <v>0.0054000000000000003</v>
      </c>
      <c r="R225" s="197">
        <f>Q225*H225</f>
        <v>0.37276740000000003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180</v>
      </c>
      <c r="AT225" s="199" t="s">
        <v>464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1664</v>
      </c>
    </row>
    <row r="226" s="13" customFormat="1">
      <c r="A226" s="13"/>
      <c r="B226" s="238"/>
      <c r="C226" s="239"/>
      <c r="D226" s="201" t="s">
        <v>248</v>
      </c>
      <c r="E226" s="239"/>
      <c r="F226" s="241" t="s">
        <v>1665</v>
      </c>
      <c r="G226" s="239"/>
      <c r="H226" s="242">
        <v>69.031000000000006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248</v>
      </c>
      <c r="AU226" s="248" t="s">
        <v>90</v>
      </c>
      <c r="AV226" s="13" t="s">
        <v>90</v>
      </c>
      <c r="AW226" s="13" t="s">
        <v>4</v>
      </c>
      <c r="AX226" s="13" t="s">
        <v>88</v>
      </c>
      <c r="AY226" s="248" t="s">
        <v>155</v>
      </c>
    </row>
    <row r="227" s="2" customFormat="1" ht="21.75" customHeight="1">
      <c r="A227" s="41"/>
      <c r="B227" s="42"/>
      <c r="C227" s="188" t="s">
        <v>463</v>
      </c>
      <c r="D227" s="188" t="s">
        <v>150</v>
      </c>
      <c r="E227" s="189" t="s">
        <v>1666</v>
      </c>
      <c r="F227" s="190" t="s">
        <v>1667</v>
      </c>
      <c r="G227" s="191" t="s">
        <v>309</v>
      </c>
      <c r="H227" s="192">
        <v>8.266</v>
      </c>
      <c r="I227" s="193"/>
      <c r="J227" s="194">
        <f>ROUND(I227*H227,2)</f>
        <v>0</v>
      </c>
      <c r="K227" s="190" t="s">
        <v>252</v>
      </c>
      <c r="L227" s="47"/>
      <c r="M227" s="195" t="s">
        <v>35</v>
      </c>
      <c r="N227" s="196" t="s">
        <v>51</v>
      </c>
      <c r="O227" s="87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199" t="s">
        <v>164</v>
      </c>
      <c r="AT227" s="199" t="s">
        <v>150</v>
      </c>
      <c r="AU227" s="199" t="s">
        <v>90</v>
      </c>
      <c r="AY227" s="19" t="s">
        <v>155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88</v>
      </c>
      <c r="BK227" s="200">
        <f>ROUND(I227*H227,2)</f>
        <v>0</v>
      </c>
      <c r="BL227" s="19" t="s">
        <v>164</v>
      </c>
      <c r="BM227" s="199" t="s">
        <v>1668</v>
      </c>
    </row>
    <row r="228" s="2" customFormat="1">
      <c r="A228" s="41"/>
      <c r="B228" s="42"/>
      <c r="C228" s="43"/>
      <c r="D228" s="249" t="s">
        <v>254</v>
      </c>
      <c r="E228" s="43"/>
      <c r="F228" s="250" t="s">
        <v>1669</v>
      </c>
      <c r="G228" s="43"/>
      <c r="H228" s="43"/>
      <c r="I228" s="203"/>
      <c r="J228" s="43"/>
      <c r="K228" s="43"/>
      <c r="L228" s="47"/>
      <c r="M228" s="204"/>
      <c r="N228" s="20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254</v>
      </c>
      <c r="AU228" s="19" t="s">
        <v>90</v>
      </c>
    </row>
    <row r="229" s="13" customFormat="1">
      <c r="A229" s="13"/>
      <c r="B229" s="238"/>
      <c r="C229" s="239"/>
      <c r="D229" s="201" t="s">
        <v>248</v>
      </c>
      <c r="E229" s="240" t="s">
        <v>35</v>
      </c>
      <c r="F229" s="241" t="s">
        <v>1654</v>
      </c>
      <c r="G229" s="239"/>
      <c r="H229" s="242">
        <v>8.5489999999999995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248</v>
      </c>
      <c r="AU229" s="248" t="s">
        <v>90</v>
      </c>
      <c r="AV229" s="13" t="s">
        <v>90</v>
      </c>
      <c r="AW229" s="13" t="s">
        <v>40</v>
      </c>
      <c r="AX229" s="13" t="s">
        <v>80</v>
      </c>
      <c r="AY229" s="248" t="s">
        <v>155</v>
      </c>
    </row>
    <row r="230" s="13" customFormat="1">
      <c r="A230" s="13"/>
      <c r="B230" s="238"/>
      <c r="C230" s="239"/>
      <c r="D230" s="201" t="s">
        <v>248</v>
      </c>
      <c r="E230" s="240" t="s">
        <v>35</v>
      </c>
      <c r="F230" s="241" t="s">
        <v>1655</v>
      </c>
      <c r="G230" s="239"/>
      <c r="H230" s="242">
        <v>-0.28299999999999997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248</v>
      </c>
      <c r="AU230" s="248" t="s">
        <v>90</v>
      </c>
      <c r="AV230" s="13" t="s">
        <v>90</v>
      </c>
      <c r="AW230" s="13" t="s">
        <v>40</v>
      </c>
      <c r="AX230" s="13" t="s">
        <v>80</v>
      </c>
      <c r="AY230" s="248" t="s">
        <v>155</v>
      </c>
    </row>
    <row r="231" s="14" customFormat="1">
      <c r="A231" s="14"/>
      <c r="B231" s="251"/>
      <c r="C231" s="252"/>
      <c r="D231" s="201" t="s">
        <v>248</v>
      </c>
      <c r="E231" s="253" t="s">
        <v>35</v>
      </c>
      <c r="F231" s="254" t="s">
        <v>268</v>
      </c>
      <c r="G231" s="252"/>
      <c r="H231" s="255">
        <v>8.266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248</v>
      </c>
      <c r="AU231" s="261" t="s">
        <v>90</v>
      </c>
      <c r="AV231" s="14" t="s">
        <v>164</v>
      </c>
      <c r="AW231" s="14" t="s">
        <v>40</v>
      </c>
      <c r="AX231" s="14" t="s">
        <v>88</v>
      </c>
      <c r="AY231" s="261" t="s">
        <v>155</v>
      </c>
    </row>
    <row r="232" s="2" customFormat="1" ht="21.75" customHeight="1">
      <c r="A232" s="41"/>
      <c r="B232" s="42"/>
      <c r="C232" s="188" t="s">
        <v>471</v>
      </c>
      <c r="D232" s="188" t="s">
        <v>150</v>
      </c>
      <c r="E232" s="189" t="s">
        <v>1670</v>
      </c>
      <c r="F232" s="190" t="s">
        <v>1671</v>
      </c>
      <c r="G232" s="191" t="s">
        <v>309</v>
      </c>
      <c r="H232" s="192">
        <v>46.959000000000003</v>
      </c>
      <c r="I232" s="193"/>
      <c r="J232" s="194">
        <f>ROUND(I232*H232,2)</f>
        <v>0</v>
      </c>
      <c r="K232" s="190" t="s">
        <v>252</v>
      </c>
      <c r="L232" s="47"/>
      <c r="M232" s="195" t="s">
        <v>35</v>
      </c>
      <c r="N232" s="196" t="s">
        <v>51</v>
      </c>
      <c r="O232" s="87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199" t="s">
        <v>164</v>
      </c>
      <c r="AT232" s="199" t="s">
        <v>150</v>
      </c>
      <c r="AU232" s="199" t="s">
        <v>90</v>
      </c>
      <c r="AY232" s="19" t="s">
        <v>155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9" t="s">
        <v>88</v>
      </c>
      <c r="BK232" s="200">
        <f>ROUND(I232*H232,2)</f>
        <v>0</v>
      </c>
      <c r="BL232" s="19" t="s">
        <v>164</v>
      </c>
      <c r="BM232" s="199" t="s">
        <v>1672</v>
      </c>
    </row>
    <row r="233" s="2" customFormat="1">
      <c r="A233" s="41"/>
      <c r="B233" s="42"/>
      <c r="C233" s="43"/>
      <c r="D233" s="249" t="s">
        <v>254</v>
      </c>
      <c r="E233" s="43"/>
      <c r="F233" s="250" t="s">
        <v>1673</v>
      </c>
      <c r="G233" s="43"/>
      <c r="H233" s="43"/>
      <c r="I233" s="203"/>
      <c r="J233" s="43"/>
      <c r="K233" s="43"/>
      <c r="L233" s="47"/>
      <c r="M233" s="204"/>
      <c r="N233" s="20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254</v>
      </c>
      <c r="AU233" s="19" t="s">
        <v>90</v>
      </c>
    </row>
    <row r="234" s="13" customFormat="1">
      <c r="A234" s="13"/>
      <c r="B234" s="238"/>
      <c r="C234" s="239"/>
      <c r="D234" s="201" t="s">
        <v>248</v>
      </c>
      <c r="E234" s="240" t="s">
        <v>35</v>
      </c>
      <c r="F234" s="241" t="s">
        <v>1660</v>
      </c>
      <c r="G234" s="239"/>
      <c r="H234" s="242">
        <v>45.075000000000003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248</v>
      </c>
      <c r="AU234" s="248" t="s">
        <v>90</v>
      </c>
      <c r="AV234" s="13" t="s">
        <v>90</v>
      </c>
      <c r="AW234" s="13" t="s">
        <v>40</v>
      </c>
      <c r="AX234" s="13" t="s">
        <v>80</v>
      </c>
      <c r="AY234" s="248" t="s">
        <v>155</v>
      </c>
    </row>
    <row r="235" s="13" customFormat="1">
      <c r="A235" s="13"/>
      <c r="B235" s="238"/>
      <c r="C235" s="239"/>
      <c r="D235" s="201" t="s">
        <v>248</v>
      </c>
      <c r="E235" s="240" t="s">
        <v>35</v>
      </c>
      <c r="F235" s="241" t="s">
        <v>1661</v>
      </c>
      <c r="G235" s="239"/>
      <c r="H235" s="242">
        <v>1.8839999999999999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248</v>
      </c>
      <c r="AU235" s="248" t="s">
        <v>90</v>
      </c>
      <c r="AV235" s="13" t="s">
        <v>90</v>
      </c>
      <c r="AW235" s="13" t="s">
        <v>40</v>
      </c>
      <c r="AX235" s="13" t="s">
        <v>80</v>
      </c>
      <c r="AY235" s="248" t="s">
        <v>155</v>
      </c>
    </row>
    <row r="236" s="14" customFormat="1">
      <c r="A236" s="14"/>
      <c r="B236" s="251"/>
      <c r="C236" s="252"/>
      <c r="D236" s="201" t="s">
        <v>248</v>
      </c>
      <c r="E236" s="253" t="s">
        <v>35</v>
      </c>
      <c r="F236" s="254" t="s">
        <v>268</v>
      </c>
      <c r="G236" s="252"/>
      <c r="H236" s="255">
        <v>46.959000000000003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248</v>
      </c>
      <c r="AU236" s="261" t="s">
        <v>90</v>
      </c>
      <c r="AV236" s="14" t="s">
        <v>164</v>
      </c>
      <c r="AW236" s="14" t="s">
        <v>40</v>
      </c>
      <c r="AX236" s="14" t="s">
        <v>88</v>
      </c>
      <c r="AY236" s="261" t="s">
        <v>155</v>
      </c>
    </row>
    <row r="237" s="2" customFormat="1" ht="16.5" customHeight="1">
      <c r="A237" s="41"/>
      <c r="B237" s="42"/>
      <c r="C237" s="262" t="s">
        <v>478</v>
      </c>
      <c r="D237" s="262" t="s">
        <v>464</v>
      </c>
      <c r="E237" s="263" t="s">
        <v>1674</v>
      </c>
      <c r="F237" s="264" t="s">
        <v>1675</v>
      </c>
      <c r="G237" s="265" t="s">
        <v>563</v>
      </c>
      <c r="H237" s="266">
        <v>0.019</v>
      </c>
      <c r="I237" s="267"/>
      <c r="J237" s="268">
        <f>ROUND(I237*H237,2)</f>
        <v>0</v>
      </c>
      <c r="K237" s="264" t="s">
        <v>252</v>
      </c>
      <c r="L237" s="269"/>
      <c r="M237" s="270" t="s">
        <v>35</v>
      </c>
      <c r="N237" s="271" t="s">
        <v>51</v>
      </c>
      <c r="O237" s="87"/>
      <c r="P237" s="197">
        <f>O237*H237</f>
        <v>0</v>
      </c>
      <c r="Q237" s="197">
        <v>1</v>
      </c>
      <c r="R237" s="197">
        <f>Q237*H237</f>
        <v>0.019</v>
      </c>
      <c r="S237" s="197">
        <v>0</v>
      </c>
      <c r="T237" s="19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199" t="s">
        <v>180</v>
      </c>
      <c r="AT237" s="199" t="s">
        <v>464</v>
      </c>
      <c r="AU237" s="199" t="s">
        <v>90</v>
      </c>
      <c r="AY237" s="19" t="s">
        <v>155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88</v>
      </c>
      <c r="BK237" s="200">
        <f>ROUND(I237*H237,2)</f>
        <v>0</v>
      </c>
      <c r="BL237" s="19" t="s">
        <v>164</v>
      </c>
      <c r="BM237" s="199" t="s">
        <v>1676</v>
      </c>
    </row>
    <row r="238" s="2" customFormat="1">
      <c r="A238" s="41"/>
      <c r="B238" s="42"/>
      <c r="C238" s="43"/>
      <c r="D238" s="201" t="s">
        <v>192</v>
      </c>
      <c r="E238" s="43"/>
      <c r="F238" s="202" t="s">
        <v>1677</v>
      </c>
      <c r="G238" s="43"/>
      <c r="H238" s="43"/>
      <c r="I238" s="203"/>
      <c r="J238" s="43"/>
      <c r="K238" s="43"/>
      <c r="L238" s="47"/>
      <c r="M238" s="204"/>
      <c r="N238" s="20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192</v>
      </c>
      <c r="AU238" s="19" t="s">
        <v>90</v>
      </c>
    </row>
    <row r="239" s="13" customFormat="1">
      <c r="A239" s="13"/>
      <c r="B239" s="238"/>
      <c r="C239" s="239"/>
      <c r="D239" s="201" t="s">
        <v>248</v>
      </c>
      <c r="E239" s="239"/>
      <c r="F239" s="241" t="s">
        <v>1678</v>
      </c>
      <c r="G239" s="239"/>
      <c r="H239" s="242">
        <v>0.019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248</v>
      </c>
      <c r="AU239" s="248" t="s">
        <v>90</v>
      </c>
      <c r="AV239" s="13" t="s">
        <v>90</v>
      </c>
      <c r="AW239" s="13" t="s">
        <v>4</v>
      </c>
      <c r="AX239" s="13" t="s">
        <v>88</v>
      </c>
      <c r="AY239" s="248" t="s">
        <v>155</v>
      </c>
    </row>
    <row r="240" s="12" customFormat="1" ht="22.8" customHeight="1">
      <c r="A240" s="12"/>
      <c r="B240" s="222"/>
      <c r="C240" s="223"/>
      <c r="D240" s="224" t="s">
        <v>79</v>
      </c>
      <c r="E240" s="236" t="s">
        <v>1043</v>
      </c>
      <c r="F240" s="236" t="s">
        <v>1679</v>
      </c>
      <c r="G240" s="223"/>
      <c r="H240" s="223"/>
      <c r="I240" s="226"/>
      <c r="J240" s="237">
        <f>BK240</f>
        <v>0</v>
      </c>
      <c r="K240" s="223"/>
      <c r="L240" s="228"/>
      <c r="M240" s="229"/>
      <c r="N240" s="230"/>
      <c r="O240" s="230"/>
      <c r="P240" s="231">
        <f>SUM(P241:P252)</f>
        <v>0</v>
      </c>
      <c r="Q240" s="230"/>
      <c r="R240" s="231">
        <f>SUM(R241:R252)</f>
        <v>0.24957000000000001</v>
      </c>
      <c r="S240" s="230"/>
      <c r="T240" s="232">
        <f>SUM(T241:T252)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3" t="s">
        <v>88</v>
      </c>
      <c r="AT240" s="234" t="s">
        <v>79</v>
      </c>
      <c r="AU240" s="234" t="s">
        <v>88</v>
      </c>
      <c r="AY240" s="233" t="s">
        <v>155</v>
      </c>
      <c r="BK240" s="235">
        <f>SUM(BK241:BK252)</f>
        <v>0</v>
      </c>
    </row>
    <row r="241" s="2" customFormat="1" ht="16.5" customHeight="1">
      <c r="A241" s="41"/>
      <c r="B241" s="42"/>
      <c r="C241" s="188" t="s">
        <v>485</v>
      </c>
      <c r="D241" s="188" t="s">
        <v>150</v>
      </c>
      <c r="E241" s="189" t="s">
        <v>1680</v>
      </c>
      <c r="F241" s="190" t="s">
        <v>1681</v>
      </c>
      <c r="G241" s="191" t="s">
        <v>246</v>
      </c>
      <c r="H241" s="192">
        <v>1</v>
      </c>
      <c r="I241" s="193"/>
      <c r="J241" s="194">
        <f>ROUND(I241*H241,2)</f>
        <v>0</v>
      </c>
      <c r="K241" s="190" t="s">
        <v>35</v>
      </c>
      <c r="L241" s="47"/>
      <c r="M241" s="195" t="s">
        <v>35</v>
      </c>
      <c r="N241" s="196" t="s">
        <v>51</v>
      </c>
      <c r="O241" s="87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199" t="s">
        <v>164</v>
      </c>
      <c r="AT241" s="199" t="s">
        <v>150</v>
      </c>
      <c r="AU241" s="199" t="s">
        <v>90</v>
      </c>
      <c r="AY241" s="19" t="s">
        <v>155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9" t="s">
        <v>88</v>
      </c>
      <c r="BK241" s="200">
        <f>ROUND(I241*H241,2)</f>
        <v>0</v>
      </c>
      <c r="BL241" s="19" t="s">
        <v>164</v>
      </c>
      <c r="BM241" s="199" t="s">
        <v>1682</v>
      </c>
    </row>
    <row r="242" s="13" customFormat="1">
      <c r="A242" s="13"/>
      <c r="B242" s="238"/>
      <c r="C242" s="239"/>
      <c r="D242" s="201" t="s">
        <v>248</v>
      </c>
      <c r="E242" s="240" t="s">
        <v>35</v>
      </c>
      <c r="F242" s="241" t="s">
        <v>88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248</v>
      </c>
      <c r="AU242" s="248" t="s">
        <v>90</v>
      </c>
      <c r="AV242" s="13" t="s">
        <v>90</v>
      </c>
      <c r="AW242" s="13" t="s">
        <v>40</v>
      </c>
      <c r="AX242" s="13" t="s">
        <v>88</v>
      </c>
      <c r="AY242" s="248" t="s">
        <v>155</v>
      </c>
    </row>
    <row r="243" s="2" customFormat="1" ht="16.5" customHeight="1">
      <c r="A243" s="41"/>
      <c r="B243" s="42"/>
      <c r="C243" s="188" t="s">
        <v>495</v>
      </c>
      <c r="D243" s="188" t="s">
        <v>150</v>
      </c>
      <c r="E243" s="189" t="s">
        <v>1683</v>
      </c>
      <c r="F243" s="190" t="s">
        <v>1684</v>
      </c>
      <c r="G243" s="191" t="s">
        <v>246</v>
      </c>
      <c r="H243" s="192">
        <v>1</v>
      </c>
      <c r="I243" s="193"/>
      <c r="J243" s="194">
        <f>ROUND(I243*H243,2)</f>
        <v>0</v>
      </c>
      <c r="K243" s="190" t="s">
        <v>252</v>
      </c>
      <c r="L243" s="47"/>
      <c r="M243" s="195" t="s">
        <v>35</v>
      </c>
      <c r="N243" s="196" t="s">
        <v>51</v>
      </c>
      <c r="O243" s="87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199" t="s">
        <v>164</v>
      </c>
      <c r="AT243" s="199" t="s">
        <v>150</v>
      </c>
      <c r="AU243" s="199" t="s">
        <v>90</v>
      </c>
      <c r="AY243" s="19" t="s">
        <v>155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88</v>
      </c>
      <c r="BK243" s="200">
        <f>ROUND(I243*H243,2)</f>
        <v>0</v>
      </c>
      <c r="BL243" s="19" t="s">
        <v>164</v>
      </c>
      <c r="BM243" s="199" t="s">
        <v>1685</v>
      </c>
    </row>
    <row r="244" s="2" customFormat="1">
      <c r="A244" s="41"/>
      <c r="B244" s="42"/>
      <c r="C244" s="43"/>
      <c r="D244" s="249" t="s">
        <v>254</v>
      </c>
      <c r="E244" s="43"/>
      <c r="F244" s="250" t="s">
        <v>1686</v>
      </c>
      <c r="G244" s="43"/>
      <c r="H244" s="43"/>
      <c r="I244" s="203"/>
      <c r="J244" s="43"/>
      <c r="K244" s="43"/>
      <c r="L244" s="47"/>
      <c r="M244" s="204"/>
      <c r="N244" s="20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254</v>
      </c>
      <c r="AU244" s="19" t="s">
        <v>90</v>
      </c>
    </row>
    <row r="245" s="13" customFormat="1">
      <c r="A245" s="13"/>
      <c r="B245" s="238"/>
      <c r="C245" s="239"/>
      <c r="D245" s="201" t="s">
        <v>248</v>
      </c>
      <c r="E245" s="240" t="s">
        <v>35</v>
      </c>
      <c r="F245" s="241" t="s">
        <v>88</v>
      </c>
      <c r="G245" s="239"/>
      <c r="H245" s="242">
        <v>1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248</v>
      </c>
      <c r="AU245" s="248" t="s">
        <v>90</v>
      </c>
      <c r="AV245" s="13" t="s">
        <v>90</v>
      </c>
      <c r="AW245" s="13" t="s">
        <v>40</v>
      </c>
      <c r="AX245" s="13" t="s">
        <v>88</v>
      </c>
      <c r="AY245" s="248" t="s">
        <v>155</v>
      </c>
    </row>
    <row r="246" s="2" customFormat="1" ht="16.5" customHeight="1">
      <c r="A246" s="41"/>
      <c r="B246" s="42"/>
      <c r="C246" s="188" t="s">
        <v>490</v>
      </c>
      <c r="D246" s="188" t="s">
        <v>150</v>
      </c>
      <c r="E246" s="189" t="s">
        <v>1687</v>
      </c>
      <c r="F246" s="190" t="s">
        <v>1688</v>
      </c>
      <c r="G246" s="191" t="s">
        <v>246</v>
      </c>
      <c r="H246" s="192">
        <v>1</v>
      </c>
      <c r="I246" s="193"/>
      <c r="J246" s="194">
        <f>ROUND(I246*H246,2)</f>
        <v>0</v>
      </c>
      <c r="K246" s="190" t="s">
        <v>35</v>
      </c>
      <c r="L246" s="47"/>
      <c r="M246" s="195" t="s">
        <v>35</v>
      </c>
      <c r="N246" s="196" t="s">
        <v>51</v>
      </c>
      <c r="O246" s="87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164</v>
      </c>
      <c r="AT246" s="199" t="s">
        <v>150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1689</v>
      </c>
    </row>
    <row r="247" s="2" customFormat="1">
      <c r="A247" s="41"/>
      <c r="B247" s="42"/>
      <c r="C247" s="43"/>
      <c r="D247" s="201" t="s">
        <v>192</v>
      </c>
      <c r="E247" s="43"/>
      <c r="F247" s="202" t="s">
        <v>1690</v>
      </c>
      <c r="G247" s="43"/>
      <c r="H247" s="43"/>
      <c r="I247" s="203"/>
      <c r="J247" s="43"/>
      <c r="K247" s="43"/>
      <c r="L247" s="47"/>
      <c r="M247" s="204"/>
      <c r="N247" s="20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192</v>
      </c>
      <c r="AU247" s="19" t="s">
        <v>90</v>
      </c>
    </row>
    <row r="248" s="13" customFormat="1">
      <c r="A248" s="13"/>
      <c r="B248" s="238"/>
      <c r="C248" s="239"/>
      <c r="D248" s="201" t="s">
        <v>248</v>
      </c>
      <c r="E248" s="240" t="s">
        <v>35</v>
      </c>
      <c r="F248" s="241" t="s">
        <v>88</v>
      </c>
      <c r="G248" s="239"/>
      <c r="H248" s="242">
        <v>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248</v>
      </c>
      <c r="AU248" s="248" t="s">
        <v>90</v>
      </c>
      <c r="AV248" s="13" t="s">
        <v>90</v>
      </c>
      <c r="AW248" s="13" t="s">
        <v>40</v>
      </c>
      <c r="AX248" s="13" t="s">
        <v>88</v>
      </c>
      <c r="AY248" s="248" t="s">
        <v>155</v>
      </c>
    </row>
    <row r="249" s="2" customFormat="1" ht="21.75" customHeight="1">
      <c r="A249" s="41"/>
      <c r="B249" s="42"/>
      <c r="C249" s="262" t="s">
        <v>497</v>
      </c>
      <c r="D249" s="262" t="s">
        <v>464</v>
      </c>
      <c r="E249" s="263" t="s">
        <v>1691</v>
      </c>
      <c r="F249" s="264" t="s">
        <v>1692</v>
      </c>
      <c r="G249" s="265" t="s">
        <v>275</v>
      </c>
      <c r="H249" s="266">
        <v>4.7000000000000002</v>
      </c>
      <c r="I249" s="267"/>
      <c r="J249" s="268">
        <f>ROUND(I249*H249,2)</f>
        <v>0</v>
      </c>
      <c r="K249" s="264" t="s">
        <v>252</v>
      </c>
      <c r="L249" s="269"/>
      <c r="M249" s="270" t="s">
        <v>35</v>
      </c>
      <c r="N249" s="271" t="s">
        <v>51</v>
      </c>
      <c r="O249" s="87"/>
      <c r="P249" s="197">
        <f>O249*H249</f>
        <v>0</v>
      </c>
      <c r="Q249" s="197">
        <v>0.053100000000000001</v>
      </c>
      <c r="R249" s="197">
        <f>Q249*H249</f>
        <v>0.24957000000000001</v>
      </c>
      <c r="S249" s="197">
        <v>0</v>
      </c>
      <c r="T249" s="19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199" t="s">
        <v>180</v>
      </c>
      <c r="AT249" s="199" t="s">
        <v>464</v>
      </c>
      <c r="AU249" s="199" t="s">
        <v>90</v>
      </c>
      <c r="AY249" s="19" t="s">
        <v>155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88</v>
      </c>
      <c r="BK249" s="200">
        <f>ROUND(I249*H249,2)</f>
        <v>0</v>
      </c>
      <c r="BL249" s="19" t="s">
        <v>164</v>
      </c>
      <c r="BM249" s="199" t="s">
        <v>1693</v>
      </c>
    </row>
    <row r="250" s="13" customFormat="1">
      <c r="A250" s="13"/>
      <c r="B250" s="238"/>
      <c r="C250" s="239"/>
      <c r="D250" s="201" t="s">
        <v>248</v>
      </c>
      <c r="E250" s="240" t="s">
        <v>35</v>
      </c>
      <c r="F250" s="241" t="s">
        <v>1694</v>
      </c>
      <c r="G250" s="239"/>
      <c r="H250" s="242">
        <v>4.7000000000000002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248</v>
      </c>
      <c r="AU250" s="248" t="s">
        <v>90</v>
      </c>
      <c r="AV250" s="13" t="s">
        <v>90</v>
      </c>
      <c r="AW250" s="13" t="s">
        <v>40</v>
      </c>
      <c r="AX250" s="13" t="s">
        <v>88</v>
      </c>
      <c r="AY250" s="248" t="s">
        <v>155</v>
      </c>
    </row>
    <row r="251" s="2" customFormat="1" ht="16.5" customHeight="1">
      <c r="A251" s="41"/>
      <c r="B251" s="42"/>
      <c r="C251" s="188" t="s">
        <v>500</v>
      </c>
      <c r="D251" s="188" t="s">
        <v>150</v>
      </c>
      <c r="E251" s="189" t="s">
        <v>1695</v>
      </c>
      <c r="F251" s="190" t="s">
        <v>1696</v>
      </c>
      <c r="G251" s="191" t="s">
        <v>1697</v>
      </c>
      <c r="H251" s="192">
        <v>1</v>
      </c>
      <c r="I251" s="193"/>
      <c r="J251" s="194">
        <f>ROUND(I251*H251,2)</f>
        <v>0</v>
      </c>
      <c r="K251" s="190" t="s">
        <v>252</v>
      </c>
      <c r="L251" s="47"/>
      <c r="M251" s="195" t="s">
        <v>35</v>
      </c>
      <c r="N251" s="196" t="s">
        <v>51</v>
      </c>
      <c r="O251" s="87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199" t="s">
        <v>154</v>
      </c>
      <c r="AT251" s="199" t="s">
        <v>150</v>
      </c>
      <c r="AU251" s="199" t="s">
        <v>90</v>
      </c>
      <c r="AY251" s="19" t="s">
        <v>155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9" t="s">
        <v>88</v>
      </c>
      <c r="BK251" s="200">
        <f>ROUND(I251*H251,2)</f>
        <v>0</v>
      </c>
      <c r="BL251" s="19" t="s">
        <v>154</v>
      </c>
      <c r="BM251" s="199" t="s">
        <v>1698</v>
      </c>
    </row>
    <row r="252" s="2" customFormat="1">
      <c r="A252" s="41"/>
      <c r="B252" s="42"/>
      <c r="C252" s="43"/>
      <c r="D252" s="249" t="s">
        <v>254</v>
      </c>
      <c r="E252" s="43"/>
      <c r="F252" s="250" t="s">
        <v>1699</v>
      </c>
      <c r="G252" s="43"/>
      <c r="H252" s="43"/>
      <c r="I252" s="203"/>
      <c r="J252" s="43"/>
      <c r="K252" s="43"/>
      <c r="L252" s="47"/>
      <c r="M252" s="204"/>
      <c r="N252" s="20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254</v>
      </c>
      <c r="AU252" s="19" t="s">
        <v>90</v>
      </c>
    </row>
    <row r="253" s="12" customFormat="1" ht="22.8" customHeight="1">
      <c r="A253" s="12"/>
      <c r="B253" s="222"/>
      <c r="C253" s="223"/>
      <c r="D253" s="224" t="s">
        <v>79</v>
      </c>
      <c r="E253" s="236" t="s">
        <v>631</v>
      </c>
      <c r="F253" s="236" t="s">
        <v>632</v>
      </c>
      <c r="G253" s="223"/>
      <c r="H253" s="223"/>
      <c r="I253" s="226"/>
      <c r="J253" s="237">
        <f>BK253</f>
        <v>0</v>
      </c>
      <c r="K253" s="223"/>
      <c r="L253" s="228"/>
      <c r="M253" s="229"/>
      <c r="N253" s="230"/>
      <c r="O253" s="230"/>
      <c r="P253" s="231">
        <f>SUM(P254:P255)</f>
        <v>0</v>
      </c>
      <c r="Q253" s="230"/>
      <c r="R253" s="231">
        <f>SUM(R254:R255)</f>
        <v>0</v>
      </c>
      <c r="S253" s="230"/>
      <c r="T253" s="23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3" t="s">
        <v>88</v>
      </c>
      <c r="AT253" s="234" t="s">
        <v>79</v>
      </c>
      <c r="AU253" s="234" t="s">
        <v>88</v>
      </c>
      <c r="AY253" s="233" t="s">
        <v>155</v>
      </c>
      <c r="BK253" s="235">
        <f>SUM(BK254:BK255)</f>
        <v>0</v>
      </c>
    </row>
    <row r="254" s="2" customFormat="1" ht="24.15" customHeight="1">
      <c r="A254" s="41"/>
      <c r="B254" s="42"/>
      <c r="C254" s="188" t="s">
        <v>504</v>
      </c>
      <c r="D254" s="188" t="s">
        <v>150</v>
      </c>
      <c r="E254" s="189" t="s">
        <v>848</v>
      </c>
      <c r="F254" s="190" t="s">
        <v>849</v>
      </c>
      <c r="G254" s="191" t="s">
        <v>563</v>
      </c>
      <c r="H254" s="192">
        <v>40.343000000000004</v>
      </c>
      <c r="I254" s="193"/>
      <c r="J254" s="194">
        <f>ROUND(I254*H254,2)</f>
        <v>0</v>
      </c>
      <c r="K254" s="190" t="s">
        <v>252</v>
      </c>
      <c r="L254" s="47"/>
      <c r="M254" s="195" t="s">
        <v>35</v>
      </c>
      <c r="N254" s="196" t="s">
        <v>51</v>
      </c>
      <c r="O254" s="87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99" t="s">
        <v>164</v>
      </c>
      <c r="AT254" s="199" t="s">
        <v>150</v>
      </c>
      <c r="AU254" s="199" t="s">
        <v>90</v>
      </c>
      <c r="AY254" s="19" t="s">
        <v>155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88</v>
      </c>
      <c r="BK254" s="200">
        <f>ROUND(I254*H254,2)</f>
        <v>0</v>
      </c>
      <c r="BL254" s="19" t="s">
        <v>164</v>
      </c>
      <c r="BM254" s="199" t="s">
        <v>1700</v>
      </c>
    </row>
    <row r="255" s="2" customFormat="1">
      <c r="A255" s="41"/>
      <c r="B255" s="42"/>
      <c r="C255" s="43"/>
      <c r="D255" s="249" t="s">
        <v>254</v>
      </c>
      <c r="E255" s="43"/>
      <c r="F255" s="250" t="s">
        <v>851</v>
      </c>
      <c r="G255" s="43"/>
      <c r="H255" s="43"/>
      <c r="I255" s="203"/>
      <c r="J255" s="43"/>
      <c r="K255" s="43"/>
      <c r="L255" s="47"/>
      <c r="M255" s="283"/>
      <c r="N255" s="284"/>
      <c r="O255" s="208"/>
      <c r="P255" s="208"/>
      <c r="Q255" s="208"/>
      <c r="R255" s="208"/>
      <c r="S255" s="208"/>
      <c r="T255" s="285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254</v>
      </c>
      <c r="AU255" s="19" t="s">
        <v>90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bd55ZYguLvzpk8dXIoDKegfu5RN0PYqEyoy+GHTEgW82bLS4o5/y8/D8DDqBqnqz0Wpt+YGcT8TNG3dTuG+Bxw==" hashValue="SUWCFk/6yLdukS+kDxLSTkoLgY0R0o0f6Bqf28ehSWY77P7RHGAq+Zd7EgJedSaBR+KECVa2QwpUhhE+gvA5nQ==" algorithmName="SHA-512" password="CC35"/>
  <autoFilter ref="C85:K2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5101201"/>
    <hyperlink ref="F93" r:id="rId2" display="https://podminky.urs.cz/item/CS_URS_2024_01/115101301"/>
    <hyperlink ref="F96" r:id="rId3" display="https://podminky.urs.cz/item/CS_URS_2024_01/131151203"/>
    <hyperlink ref="F101" r:id="rId4" display="https://podminky.urs.cz/item/CS_URS_2024_01/131251202"/>
    <hyperlink ref="F106" r:id="rId5" display="https://podminky.urs.cz/item/CS_URS_2024_01/131351203"/>
    <hyperlink ref="F111" r:id="rId6" display="https://podminky.urs.cz/item/CS_URS_2024_01/131451202"/>
    <hyperlink ref="F116" r:id="rId7" display="https://podminky.urs.cz/item/CS_URS_2024_01/151101202"/>
    <hyperlink ref="F119" r:id="rId8" display="https://podminky.urs.cz/item/CS_URS_2024_01/151101212"/>
    <hyperlink ref="F122" r:id="rId9" display="https://podminky.urs.cz/item/CS_URS_2024_01/151101402"/>
    <hyperlink ref="F125" r:id="rId10" display="https://podminky.urs.cz/item/CS_URS_2024_01/151101412"/>
    <hyperlink ref="F128" r:id="rId11" display="https://podminky.urs.cz/item/CS_URS_2024_01/174251101"/>
    <hyperlink ref="F140" r:id="rId12" display="https://podminky.urs.cz/item/CS_URS_2024_01/162651112"/>
    <hyperlink ref="F146" r:id="rId13" display="https://podminky.urs.cz/item/CS_URS_2024_01/162651132"/>
    <hyperlink ref="F149" r:id="rId14" display="https://podminky.urs.cz/item/CS_URS_2024_01/167151101"/>
    <hyperlink ref="F152" r:id="rId15" display="https://podminky.urs.cz/item/CS_URS_2024_01/162351103"/>
    <hyperlink ref="F157" r:id="rId16" display="https://podminky.urs.cz/item/CS_URS_2024_01/171251201"/>
    <hyperlink ref="F160" r:id="rId17" display="https://podminky.urs.cz/item/CS_URS_2024_01/171201231"/>
    <hyperlink ref="F166" r:id="rId18" display="https://podminky.urs.cz/item/CS_URS_2024_01/452321131"/>
    <hyperlink ref="F171" r:id="rId19" display="https://podminky.urs.cz/item/CS_URS_2024_01/271532212"/>
    <hyperlink ref="F175" r:id="rId20" display="https://podminky.urs.cz/item/CS_URS_2024_01/899104112"/>
    <hyperlink ref="F181" r:id="rId21" display="https://podminky.urs.cz/item/CS_URS_2024_01/894414211"/>
    <hyperlink ref="F187" r:id="rId22" display="https://podminky.urs.cz/item/CS_URS_2024_01/894411311"/>
    <hyperlink ref="F193" r:id="rId23" display="https://podminky.urs.cz/item/CS_URS_2024_01/894414111"/>
    <hyperlink ref="F199" r:id="rId24" display="https://podminky.urs.cz/item/CS_URS_2024_01/977151125"/>
    <hyperlink ref="F204" r:id="rId25" display="https://podminky.urs.cz/item/CS_URS_2024_01/977151131"/>
    <hyperlink ref="F207" r:id="rId26" display="https://podminky.urs.cz/item/CS_URS_2024_01/977151128"/>
    <hyperlink ref="F216" r:id="rId27" display="https://podminky.urs.cz/item/CS_URS_2024_01/711141559"/>
    <hyperlink ref="F221" r:id="rId28" display="https://podminky.urs.cz/item/CS_URS_2024_01/711142559"/>
    <hyperlink ref="F228" r:id="rId29" display="https://podminky.urs.cz/item/CS_URS_2024_01/711111001"/>
    <hyperlink ref="F233" r:id="rId30" display="https://podminky.urs.cz/item/CS_URS_2024_01/711112001"/>
    <hyperlink ref="F244" r:id="rId31" display="https://podminky.urs.cz/item/CS_URS_2024_01/767861011"/>
    <hyperlink ref="F252" r:id="rId32" display="https://podminky.urs.cz/item/CS_URS_2024_01/033203000"/>
    <hyperlink ref="F255" r:id="rId33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1701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ROUND((SUM(BE85:BE179)),  2)</f>
        <v>0</v>
      </c>
      <c r="G33" s="41"/>
      <c r="H33" s="41"/>
      <c r="I33" s="160">
        <v>0.20999999999999999</v>
      </c>
      <c r="J33" s="159">
        <f>ROUND(((SUM(BE85:BE179))*I33),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ROUND((SUM(BF85:BF179)),  2)</f>
        <v>0</v>
      </c>
      <c r="G34" s="41"/>
      <c r="H34" s="41"/>
      <c r="I34" s="160">
        <v>0.14999999999999999</v>
      </c>
      <c r="J34" s="159">
        <f>ROUND(((SUM(BF85:BF179))*I34),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ROUND((SUM(BG85:BG179)),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ROUND((SUM(BH85:BH179)),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ROUND((SUM(BI85:BI179)),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Odlehčovací komora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J86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1515</v>
      </c>
      <c r="E61" s="219"/>
      <c r="F61" s="219"/>
      <c r="G61" s="219"/>
      <c r="H61" s="219"/>
      <c r="I61" s="219"/>
      <c r="J61" s="220">
        <f>J87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640</v>
      </c>
      <c r="E62" s="219"/>
      <c r="F62" s="219"/>
      <c r="G62" s="219"/>
      <c r="H62" s="219"/>
      <c r="I62" s="219"/>
      <c r="J62" s="220">
        <f>J125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641</v>
      </c>
      <c r="E63" s="219"/>
      <c r="F63" s="219"/>
      <c r="G63" s="219"/>
      <c r="H63" s="219"/>
      <c r="I63" s="219"/>
      <c r="J63" s="220">
        <f>J151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1702</v>
      </c>
      <c r="E64" s="219"/>
      <c r="F64" s="219"/>
      <c r="G64" s="219"/>
      <c r="H64" s="219"/>
      <c r="I64" s="219"/>
      <c r="J64" s="220">
        <f>J160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240</v>
      </c>
      <c r="E65" s="219"/>
      <c r="F65" s="219"/>
      <c r="G65" s="219"/>
      <c r="H65" s="219"/>
      <c r="I65" s="219"/>
      <c r="J65" s="220">
        <f>J177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137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Stavební úpravy přečerpávací stanice a odlehčovací komory 10 v ulici Sportovní</v>
      </c>
      <c r="F75" s="34"/>
      <c r="G75" s="34"/>
      <c r="H75" s="34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131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03 - Odlehčovací komora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>Český Brod</v>
      </c>
      <c r="G79" s="43"/>
      <c r="H79" s="43"/>
      <c r="I79" s="34" t="s">
        <v>24</v>
      </c>
      <c r="J79" s="75" t="str">
        <f>IF(J12="","",J12)</f>
        <v>31. 1. 2024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30</v>
      </c>
      <c r="D81" s="43"/>
      <c r="E81" s="43"/>
      <c r="F81" s="29" t="str">
        <f>E15</f>
        <v>Město Český Brod</v>
      </c>
      <c r="G81" s="43"/>
      <c r="H81" s="43"/>
      <c r="I81" s="34" t="s">
        <v>38</v>
      </c>
      <c r="J81" s="39" t="str">
        <f>E21</f>
        <v>Ing. Petr Koblenc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4" t="s">
        <v>36</v>
      </c>
      <c r="D82" s="43"/>
      <c r="E82" s="43"/>
      <c r="F82" s="29" t="str">
        <f>IF(E18="","",E18)</f>
        <v>Vyplň údaj</v>
      </c>
      <c r="G82" s="43"/>
      <c r="H82" s="43"/>
      <c r="I82" s="34" t="s">
        <v>41</v>
      </c>
      <c r="J82" s="39" t="str">
        <f>E24</f>
        <v>Vodohospodářský rozvoj a výstavba a.s.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9" customFormat="1" ht="29.28" customHeight="1">
      <c r="A84" s="177"/>
      <c r="B84" s="178"/>
      <c r="C84" s="179" t="s">
        <v>138</v>
      </c>
      <c r="D84" s="180" t="s">
        <v>65</v>
      </c>
      <c r="E84" s="180" t="s">
        <v>61</v>
      </c>
      <c r="F84" s="180" t="s">
        <v>62</v>
      </c>
      <c r="G84" s="180" t="s">
        <v>139</v>
      </c>
      <c r="H84" s="180" t="s">
        <v>140</v>
      </c>
      <c r="I84" s="180" t="s">
        <v>141</v>
      </c>
      <c r="J84" s="180" t="s">
        <v>135</v>
      </c>
      <c r="K84" s="181" t="s">
        <v>142</v>
      </c>
      <c r="L84" s="182"/>
      <c r="M84" s="95" t="s">
        <v>35</v>
      </c>
      <c r="N84" s="96" t="s">
        <v>50</v>
      </c>
      <c r="O84" s="96" t="s">
        <v>143</v>
      </c>
      <c r="P84" s="96" t="s">
        <v>144</v>
      </c>
      <c r="Q84" s="96" t="s">
        <v>145</v>
      </c>
      <c r="R84" s="96" t="s">
        <v>146</v>
      </c>
      <c r="S84" s="96" t="s">
        <v>147</v>
      </c>
      <c r="T84" s="97" t="s">
        <v>148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41"/>
      <c r="B85" s="42"/>
      <c r="C85" s="102" t="s">
        <v>149</v>
      </c>
      <c r="D85" s="43"/>
      <c r="E85" s="43"/>
      <c r="F85" s="43"/>
      <c r="G85" s="43"/>
      <c r="H85" s="43"/>
      <c r="I85" s="43"/>
      <c r="J85" s="183">
        <f>BK85</f>
        <v>0</v>
      </c>
      <c r="K85" s="43"/>
      <c r="L85" s="47"/>
      <c r="M85" s="98"/>
      <c r="N85" s="184"/>
      <c r="O85" s="99"/>
      <c r="P85" s="185">
        <f>P86</f>
        <v>0</v>
      </c>
      <c r="Q85" s="99"/>
      <c r="R85" s="185">
        <f>R86</f>
        <v>37.148107119999999</v>
      </c>
      <c r="S85" s="99"/>
      <c r="T85" s="186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79</v>
      </c>
      <c r="AU85" s="19" t="s">
        <v>136</v>
      </c>
      <c r="BK85" s="187">
        <f>BK86</f>
        <v>0</v>
      </c>
    </row>
    <row r="86" s="12" customFormat="1" ht="25.92" customHeight="1">
      <c r="A86" s="12"/>
      <c r="B86" s="222"/>
      <c r="C86" s="223"/>
      <c r="D86" s="224" t="s">
        <v>79</v>
      </c>
      <c r="E86" s="225" t="s">
        <v>241</v>
      </c>
      <c r="F86" s="225" t="s">
        <v>242</v>
      </c>
      <c r="G86" s="223"/>
      <c r="H86" s="223"/>
      <c r="I86" s="226"/>
      <c r="J86" s="227">
        <f>BK86</f>
        <v>0</v>
      </c>
      <c r="K86" s="223"/>
      <c r="L86" s="228"/>
      <c r="M86" s="229"/>
      <c r="N86" s="230"/>
      <c r="O86" s="230"/>
      <c r="P86" s="231">
        <f>P87+P125+P151+P160+P177</f>
        <v>0</v>
      </c>
      <c r="Q86" s="230"/>
      <c r="R86" s="231">
        <f>R87+R125+R151+R160+R177</f>
        <v>37.148107119999999</v>
      </c>
      <c r="S86" s="230"/>
      <c r="T86" s="232">
        <f>T87+T125+T151+T160+T177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33" t="s">
        <v>88</v>
      </c>
      <c r="AT86" s="234" t="s">
        <v>79</v>
      </c>
      <c r="AU86" s="234" t="s">
        <v>80</v>
      </c>
      <c r="AY86" s="233" t="s">
        <v>155</v>
      </c>
      <c r="BK86" s="235">
        <f>BK87+BK125+BK151+BK160+BK177</f>
        <v>0</v>
      </c>
    </row>
    <row r="87" s="12" customFormat="1" ht="22.8" customHeight="1">
      <c r="A87" s="12"/>
      <c r="B87" s="222"/>
      <c r="C87" s="223"/>
      <c r="D87" s="224" t="s">
        <v>79</v>
      </c>
      <c r="E87" s="236" t="s">
        <v>88</v>
      </c>
      <c r="F87" s="236" t="s">
        <v>1518</v>
      </c>
      <c r="G87" s="223"/>
      <c r="H87" s="223"/>
      <c r="I87" s="226"/>
      <c r="J87" s="237">
        <f>BK87</f>
        <v>0</v>
      </c>
      <c r="K87" s="223"/>
      <c r="L87" s="228"/>
      <c r="M87" s="229"/>
      <c r="N87" s="230"/>
      <c r="O87" s="230"/>
      <c r="P87" s="231">
        <f>SUM(P88:P124)</f>
        <v>0</v>
      </c>
      <c r="Q87" s="230"/>
      <c r="R87" s="231">
        <f>SUM(R88:R124)</f>
        <v>0.00075000000000000002</v>
      </c>
      <c r="S87" s="230"/>
      <c r="T87" s="232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33" t="s">
        <v>88</v>
      </c>
      <c r="AT87" s="234" t="s">
        <v>79</v>
      </c>
      <c r="AU87" s="234" t="s">
        <v>88</v>
      </c>
      <c r="AY87" s="233" t="s">
        <v>155</v>
      </c>
      <c r="BK87" s="235">
        <f>SUM(BK88:BK124)</f>
        <v>0</v>
      </c>
    </row>
    <row r="88" s="2" customFormat="1" ht="16.5" customHeight="1">
      <c r="A88" s="41"/>
      <c r="B88" s="42"/>
      <c r="C88" s="188" t="s">
        <v>88</v>
      </c>
      <c r="D88" s="188" t="s">
        <v>150</v>
      </c>
      <c r="E88" s="189" t="s">
        <v>1519</v>
      </c>
      <c r="F88" s="190" t="s">
        <v>1520</v>
      </c>
      <c r="G88" s="191" t="s">
        <v>860</v>
      </c>
      <c r="H88" s="192">
        <v>25</v>
      </c>
      <c r="I88" s="193"/>
      <c r="J88" s="194">
        <f>ROUND(I88*H88,2)</f>
        <v>0</v>
      </c>
      <c r="K88" s="190" t="s">
        <v>252</v>
      </c>
      <c r="L88" s="47"/>
      <c r="M88" s="195" t="s">
        <v>35</v>
      </c>
      <c r="N88" s="196" t="s">
        <v>51</v>
      </c>
      <c r="O88" s="87"/>
      <c r="P88" s="197">
        <f>O88*H88</f>
        <v>0</v>
      </c>
      <c r="Q88" s="197">
        <v>3.0000000000000001E-05</v>
      </c>
      <c r="R88" s="197">
        <f>Q88*H88</f>
        <v>0.00075000000000000002</v>
      </c>
      <c r="S88" s="197">
        <v>0</v>
      </c>
      <c r="T88" s="19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199" t="s">
        <v>164</v>
      </c>
      <c r="AT88" s="199" t="s">
        <v>150</v>
      </c>
      <c r="AU88" s="199" t="s">
        <v>90</v>
      </c>
      <c r="AY88" s="19" t="s">
        <v>155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9" t="s">
        <v>88</v>
      </c>
      <c r="BK88" s="200">
        <f>ROUND(I88*H88,2)</f>
        <v>0</v>
      </c>
      <c r="BL88" s="19" t="s">
        <v>164</v>
      </c>
      <c r="BM88" s="199" t="s">
        <v>1703</v>
      </c>
    </row>
    <row r="89" s="2" customFormat="1">
      <c r="A89" s="41"/>
      <c r="B89" s="42"/>
      <c r="C89" s="43"/>
      <c r="D89" s="249" t="s">
        <v>254</v>
      </c>
      <c r="E89" s="43"/>
      <c r="F89" s="250" t="s">
        <v>1522</v>
      </c>
      <c r="G89" s="43"/>
      <c r="H89" s="43"/>
      <c r="I89" s="203"/>
      <c r="J89" s="43"/>
      <c r="K89" s="43"/>
      <c r="L89" s="47"/>
      <c r="M89" s="204"/>
      <c r="N89" s="20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254</v>
      </c>
      <c r="AU89" s="19" t="s">
        <v>90</v>
      </c>
    </row>
    <row r="90" s="13" customFormat="1">
      <c r="A90" s="13"/>
      <c r="B90" s="238"/>
      <c r="C90" s="239"/>
      <c r="D90" s="201" t="s">
        <v>248</v>
      </c>
      <c r="E90" s="240" t="s">
        <v>35</v>
      </c>
      <c r="F90" s="241" t="s">
        <v>1386</v>
      </c>
      <c r="G90" s="239"/>
      <c r="H90" s="242">
        <v>25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8" t="s">
        <v>248</v>
      </c>
      <c r="AU90" s="248" t="s">
        <v>90</v>
      </c>
      <c r="AV90" s="13" t="s">
        <v>90</v>
      </c>
      <c r="AW90" s="13" t="s">
        <v>40</v>
      </c>
      <c r="AX90" s="13" t="s">
        <v>88</v>
      </c>
      <c r="AY90" s="248" t="s">
        <v>155</v>
      </c>
    </row>
    <row r="91" s="2" customFormat="1" ht="24.15" customHeight="1">
      <c r="A91" s="41"/>
      <c r="B91" s="42"/>
      <c r="C91" s="188" t="s">
        <v>90</v>
      </c>
      <c r="D91" s="188" t="s">
        <v>150</v>
      </c>
      <c r="E91" s="189" t="s">
        <v>1523</v>
      </c>
      <c r="F91" s="190" t="s">
        <v>1524</v>
      </c>
      <c r="G91" s="191" t="s">
        <v>871</v>
      </c>
      <c r="H91" s="192">
        <v>30</v>
      </c>
      <c r="I91" s="193"/>
      <c r="J91" s="194">
        <f>ROUND(I91*H91,2)</f>
        <v>0</v>
      </c>
      <c r="K91" s="190" t="s">
        <v>252</v>
      </c>
      <c r="L91" s="47"/>
      <c r="M91" s="195" t="s">
        <v>35</v>
      </c>
      <c r="N91" s="196" t="s">
        <v>51</v>
      </c>
      <c r="O91" s="87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199" t="s">
        <v>164</v>
      </c>
      <c r="AT91" s="199" t="s">
        <v>150</v>
      </c>
      <c r="AU91" s="199" t="s">
        <v>90</v>
      </c>
      <c r="AY91" s="19" t="s">
        <v>155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9" t="s">
        <v>88</v>
      </c>
      <c r="BK91" s="200">
        <f>ROUND(I91*H91,2)</f>
        <v>0</v>
      </c>
      <c r="BL91" s="19" t="s">
        <v>164</v>
      </c>
      <c r="BM91" s="199" t="s">
        <v>1704</v>
      </c>
    </row>
    <row r="92" s="2" customFormat="1">
      <c r="A92" s="41"/>
      <c r="B92" s="42"/>
      <c r="C92" s="43"/>
      <c r="D92" s="249" t="s">
        <v>254</v>
      </c>
      <c r="E92" s="43"/>
      <c r="F92" s="250" t="s">
        <v>1526</v>
      </c>
      <c r="G92" s="43"/>
      <c r="H92" s="43"/>
      <c r="I92" s="203"/>
      <c r="J92" s="43"/>
      <c r="K92" s="43"/>
      <c r="L92" s="47"/>
      <c r="M92" s="204"/>
      <c r="N92" s="20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254</v>
      </c>
      <c r="AU92" s="19" t="s">
        <v>90</v>
      </c>
    </row>
    <row r="93" s="13" customFormat="1">
      <c r="A93" s="13"/>
      <c r="B93" s="238"/>
      <c r="C93" s="239"/>
      <c r="D93" s="201" t="s">
        <v>248</v>
      </c>
      <c r="E93" s="240" t="s">
        <v>35</v>
      </c>
      <c r="F93" s="241" t="s">
        <v>1388</v>
      </c>
      <c r="G93" s="239"/>
      <c r="H93" s="242">
        <v>30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8" t="s">
        <v>248</v>
      </c>
      <c r="AU93" s="248" t="s">
        <v>90</v>
      </c>
      <c r="AV93" s="13" t="s">
        <v>90</v>
      </c>
      <c r="AW93" s="13" t="s">
        <v>40</v>
      </c>
      <c r="AX93" s="13" t="s">
        <v>88</v>
      </c>
      <c r="AY93" s="248" t="s">
        <v>155</v>
      </c>
    </row>
    <row r="94" s="2" customFormat="1" ht="24.15" customHeight="1">
      <c r="A94" s="41"/>
      <c r="B94" s="42"/>
      <c r="C94" s="188" t="s">
        <v>160</v>
      </c>
      <c r="D94" s="188" t="s">
        <v>150</v>
      </c>
      <c r="E94" s="189" t="s">
        <v>1705</v>
      </c>
      <c r="F94" s="190" t="s">
        <v>1706</v>
      </c>
      <c r="G94" s="191" t="s">
        <v>663</v>
      </c>
      <c r="H94" s="192">
        <v>35.241999999999997</v>
      </c>
      <c r="I94" s="193"/>
      <c r="J94" s="194">
        <f>ROUND(I94*H94,2)</f>
        <v>0</v>
      </c>
      <c r="K94" s="190" t="s">
        <v>252</v>
      </c>
      <c r="L94" s="47"/>
      <c r="M94" s="195" t="s">
        <v>35</v>
      </c>
      <c r="N94" s="196" t="s">
        <v>51</v>
      </c>
      <c r="O94" s="87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99" t="s">
        <v>164</v>
      </c>
      <c r="AT94" s="199" t="s">
        <v>150</v>
      </c>
      <c r="AU94" s="199" t="s">
        <v>90</v>
      </c>
      <c r="AY94" s="19" t="s">
        <v>155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9" t="s">
        <v>88</v>
      </c>
      <c r="BK94" s="200">
        <f>ROUND(I94*H94,2)</f>
        <v>0</v>
      </c>
      <c r="BL94" s="19" t="s">
        <v>164</v>
      </c>
      <c r="BM94" s="199" t="s">
        <v>1707</v>
      </c>
    </row>
    <row r="95" s="2" customFormat="1">
      <c r="A95" s="41"/>
      <c r="B95" s="42"/>
      <c r="C95" s="43"/>
      <c r="D95" s="249" t="s">
        <v>254</v>
      </c>
      <c r="E95" s="43"/>
      <c r="F95" s="250" t="s">
        <v>1708</v>
      </c>
      <c r="G95" s="43"/>
      <c r="H95" s="43"/>
      <c r="I95" s="203"/>
      <c r="J95" s="43"/>
      <c r="K95" s="43"/>
      <c r="L95" s="47"/>
      <c r="M95" s="204"/>
      <c r="N95" s="20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254</v>
      </c>
      <c r="AU95" s="19" t="s">
        <v>90</v>
      </c>
    </row>
    <row r="96" s="13" customFormat="1">
      <c r="A96" s="13"/>
      <c r="B96" s="238"/>
      <c r="C96" s="239"/>
      <c r="D96" s="201" t="s">
        <v>248</v>
      </c>
      <c r="E96" s="240" t="s">
        <v>35</v>
      </c>
      <c r="F96" s="241" t="s">
        <v>1709</v>
      </c>
      <c r="G96" s="239"/>
      <c r="H96" s="242">
        <v>117.474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248</v>
      </c>
      <c r="AU96" s="248" t="s">
        <v>90</v>
      </c>
      <c r="AV96" s="13" t="s">
        <v>90</v>
      </c>
      <c r="AW96" s="13" t="s">
        <v>40</v>
      </c>
      <c r="AX96" s="13" t="s">
        <v>80</v>
      </c>
      <c r="AY96" s="248" t="s">
        <v>155</v>
      </c>
    </row>
    <row r="97" s="15" customFormat="1">
      <c r="A97" s="15"/>
      <c r="B97" s="272"/>
      <c r="C97" s="273"/>
      <c r="D97" s="201" t="s">
        <v>248</v>
      </c>
      <c r="E97" s="274" t="s">
        <v>35</v>
      </c>
      <c r="F97" s="275" t="s">
        <v>483</v>
      </c>
      <c r="G97" s="273"/>
      <c r="H97" s="276">
        <v>117.474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82" t="s">
        <v>248</v>
      </c>
      <c r="AU97" s="282" t="s">
        <v>90</v>
      </c>
      <c r="AV97" s="15" t="s">
        <v>160</v>
      </c>
      <c r="AW97" s="15" t="s">
        <v>40</v>
      </c>
      <c r="AX97" s="15" t="s">
        <v>80</v>
      </c>
      <c r="AY97" s="282" t="s">
        <v>155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1710</v>
      </c>
      <c r="G98" s="239"/>
      <c r="H98" s="242">
        <v>35.241999999999997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88</v>
      </c>
      <c r="AY98" s="248" t="s">
        <v>155</v>
      </c>
    </row>
    <row r="99" s="2" customFormat="1" ht="24.15" customHeight="1">
      <c r="A99" s="41"/>
      <c r="B99" s="42"/>
      <c r="C99" s="188" t="s">
        <v>164</v>
      </c>
      <c r="D99" s="188" t="s">
        <v>150</v>
      </c>
      <c r="E99" s="189" t="s">
        <v>1530</v>
      </c>
      <c r="F99" s="190" t="s">
        <v>1531</v>
      </c>
      <c r="G99" s="191" t="s">
        <v>663</v>
      </c>
      <c r="H99" s="192">
        <v>23.495000000000001</v>
      </c>
      <c r="I99" s="193"/>
      <c r="J99" s="194">
        <f>ROUND(I99*H99,2)</f>
        <v>0</v>
      </c>
      <c r="K99" s="190" t="s">
        <v>252</v>
      </c>
      <c r="L99" s="47"/>
      <c r="M99" s="195" t="s">
        <v>35</v>
      </c>
      <c r="N99" s="196" t="s">
        <v>51</v>
      </c>
      <c r="O99" s="87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199" t="s">
        <v>164</v>
      </c>
      <c r="AT99" s="199" t="s">
        <v>150</v>
      </c>
      <c r="AU99" s="199" t="s">
        <v>90</v>
      </c>
      <c r="AY99" s="19" t="s">
        <v>155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9" t="s">
        <v>88</v>
      </c>
      <c r="BK99" s="200">
        <f>ROUND(I99*H99,2)</f>
        <v>0</v>
      </c>
      <c r="BL99" s="19" t="s">
        <v>164</v>
      </c>
      <c r="BM99" s="199" t="s">
        <v>1711</v>
      </c>
    </row>
    <row r="100" s="2" customFormat="1">
      <c r="A100" s="41"/>
      <c r="B100" s="42"/>
      <c r="C100" s="43"/>
      <c r="D100" s="249" t="s">
        <v>254</v>
      </c>
      <c r="E100" s="43"/>
      <c r="F100" s="250" t="s">
        <v>1533</v>
      </c>
      <c r="G100" s="43"/>
      <c r="H100" s="43"/>
      <c r="I100" s="203"/>
      <c r="J100" s="43"/>
      <c r="K100" s="43"/>
      <c r="L100" s="47"/>
      <c r="M100" s="204"/>
      <c r="N100" s="20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254</v>
      </c>
      <c r="AU100" s="19" t="s">
        <v>90</v>
      </c>
    </row>
    <row r="101" s="13" customFormat="1">
      <c r="A101" s="13"/>
      <c r="B101" s="238"/>
      <c r="C101" s="239"/>
      <c r="D101" s="201" t="s">
        <v>248</v>
      </c>
      <c r="E101" s="240" t="s">
        <v>35</v>
      </c>
      <c r="F101" s="241" t="s">
        <v>1709</v>
      </c>
      <c r="G101" s="239"/>
      <c r="H101" s="242">
        <v>117.474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248</v>
      </c>
      <c r="AU101" s="248" t="s">
        <v>90</v>
      </c>
      <c r="AV101" s="13" t="s">
        <v>90</v>
      </c>
      <c r="AW101" s="13" t="s">
        <v>40</v>
      </c>
      <c r="AX101" s="13" t="s">
        <v>80</v>
      </c>
      <c r="AY101" s="248" t="s">
        <v>155</v>
      </c>
    </row>
    <row r="102" s="15" customFormat="1">
      <c r="A102" s="15"/>
      <c r="B102" s="272"/>
      <c r="C102" s="273"/>
      <c r="D102" s="201" t="s">
        <v>248</v>
      </c>
      <c r="E102" s="274" t="s">
        <v>35</v>
      </c>
      <c r="F102" s="275" t="s">
        <v>483</v>
      </c>
      <c r="G102" s="273"/>
      <c r="H102" s="276">
        <v>117.474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82" t="s">
        <v>248</v>
      </c>
      <c r="AU102" s="282" t="s">
        <v>90</v>
      </c>
      <c r="AV102" s="15" t="s">
        <v>160</v>
      </c>
      <c r="AW102" s="15" t="s">
        <v>40</v>
      </c>
      <c r="AX102" s="15" t="s">
        <v>80</v>
      </c>
      <c r="AY102" s="282" t="s">
        <v>155</v>
      </c>
    </row>
    <row r="103" s="13" customFormat="1">
      <c r="A103" s="13"/>
      <c r="B103" s="238"/>
      <c r="C103" s="239"/>
      <c r="D103" s="201" t="s">
        <v>248</v>
      </c>
      <c r="E103" s="240" t="s">
        <v>35</v>
      </c>
      <c r="F103" s="241" t="s">
        <v>1712</v>
      </c>
      <c r="G103" s="239"/>
      <c r="H103" s="242">
        <v>23.495000000000001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248</v>
      </c>
      <c r="AU103" s="248" t="s">
        <v>90</v>
      </c>
      <c r="AV103" s="13" t="s">
        <v>90</v>
      </c>
      <c r="AW103" s="13" t="s">
        <v>40</v>
      </c>
      <c r="AX103" s="13" t="s">
        <v>88</v>
      </c>
      <c r="AY103" s="248" t="s">
        <v>155</v>
      </c>
    </row>
    <row r="104" s="2" customFormat="1" ht="24.15" customHeight="1">
      <c r="A104" s="41"/>
      <c r="B104" s="42"/>
      <c r="C104" s="188" t="s">
        <v>168</v>
      </c>
      <c r="D104" s="188" t="s">
        <v>150</v>
      </c>
      <c r="E104" s="189" t="s">
        <v>1713</v>
      </c>
      <c r="F104" s="190" t="s">
        <v>1714</v>
      </c>
      <c r="G104" s="191" t="s">
        <v>663</v>
      </c>
      <c r="H104" s="192">
        <v>35.241999999999997</v>
      </c>
      <c r="I104" s="193"/>
      <c r="J104" s="194">
        <f>ROUND(I104*H104,2)</f>
        <v>0</v>
      </c>
      <c r="K104" s="190" t="s">
        <v>252</v>
      </c>
      <c r="L104" s="47"/>
      <c r="M104" s="195" t="s">
        <v>35</v>
      </c>
      <c r="N104" s="196" t="s">
        <v>51</v>
      </c>
      <c r="O104" s="87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99" t="s">
        <v>164</v>
      </c>
      <c r="AT104" s="199" t="s">
        <v>150</v>
      </c>
      <c r="AU104" s="199" t="s">
        <v>90</v>
      </c>
      <c r="AY104" s="19" t="s">
        <v>155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9" t="s">
        <v>88</v>
      </c>
      <c r="BK104" s="200">
        <f>ROUND(I104*H104,2)</f>
        <v>0</v>
      </c>
      <c r="BL104" s="19" t="s">
        <v>164</v>
      </c>
      <c r="BM104" s="199" t="s">
        <v>1715</v>
      </c>
    </row>
    <row r="105" s="2" customFormat="1">
      <c r="A105" s="41"/>
      <c r="B105" s="42"/>
      <c r="C105" s="43"/>
      <c r="D105" s="249" t="s">
        <v>254</v>
      </c>
      <c r="E105" s="43"/>
      <c r="F105" s="250" t="s">
        <v>1716</v>
      </c>
      <c r="G105" s="43"/>
      <c r="H105" s="43"/>
      <c r="I105" s="203"/>
      <c r="J105" s="43"/>
      <c r="K105" s="43"/>
      <c r="L105" s="47"/>
      <c r="M105" s="204"/>
      <c r="N105" s="20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254</v>
      </c>
      <c r="AU105" s="19" t="s">
        <v>90</v>
      </c>
    </row>
    <row r="106" s="13" customFormat="1">
      <c r="A106" s="13"/>
      <c r="B106" s="238"/>
      <c r="C106" s="239"/>
      <c r="D106" s="201" t="s">
        <v>248</v>
      </c>
      <c r="E106" s="240" t="s">
        <v>35</v>
      </c>
      <c r="F106" s="241" t="s">
        <v>1709</v>
      </c>
      <c r="G106" s="239"/>
      <c r="H106" s="242">
        <v>117.474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248</v>
      </c>
      <c r="AU106" s="248" t="s">
        <v>90</v>
      </c>
      <c r="AV106" s="13" t="s">
        <v>90</v>
      </c>
      <c r="AW106" s="13" t="s">
        <v>40</v>
      </c>
      <c r="AX106" s="13" t="s">
        <v>80</v>
      </c>
      <c r="AY106" s="248" t="s">
        <v>155</v>
      </c>
    </row>
    <row r="107" s="15" customFormat="1">
      <c r="A107" s="15"/>
      <c r="B107" s="272"/>
      <c r="C107" s="273"/>
      <c r="D107" s="201" t="s">
        <v>248</v>
      </c>
      <c r="E107" s="274" t="s">
        <v>35</v>
      </c>
      <c r="F107" s="275" t="s">
        <v>483</v>
      </c>
      <c r="G107" s="273"/>
      <c r="H107" s="276">
        <v>117.474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82" t="s">
        <v>248</v>
      </c>
      <c r="AU107" s="282" t="s">
        <v>90</v>
      </c>
      <c r="AV107" s="15" t="s">
        <v>160</v>
      </c>
      <c r="AW107" s="15" t="s">
        <v>40</v>
      </c>
      <c r="AX107" s="15" t="s">
        <v>80</v>
      </c>
      <c r="AY107" s="282" t="s">
        <v>155</v>
      </c>
    </row>
    <row r="108" s="13" customFormat="1">
      <c r="A108" s="13"/>
      <c r="B108" s="238"/>
      <c r="C108" s="239"/>
      <c r="D108" s="201" t="s">
        <v>248</v>
      </c>
      <c r="E108" s="240" t="s">
        <v>35</v>
      </c>
      <c r="F108" s="241" t="s">
        <v>1710</v>
      </c>
      <c r="G108" s="239"/>
      <c r="H108" s="242">
        <v>35.241999999999997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248</v>
      </c>
      <c r="AU108" s="248" t="s">
        <v>90</v>
      </c>
      <c r="AV108" s="13" t="s">
        <v>90</v>
      </c>
      <c r="AW108" s="13" t="s">
        <v>40</v>
      </c>
      <c r="AX108" s="13" t="s">
        <v>88</v>
      </c>
      <c r="AY108" s="248" t="s">
        <v>155</v>
      </c>
    </row>
    <row r="109" s="2" customFormat="1" ht="24.15" customHeight="1">
      <c r="A109" s="41"/>
      <c r="B109" s="42"/>
      <c r="C109" s="188" t="s">
        <v>172</v>
      </c>
      <c r="D109" s="188" t="s">
        <v>150</v>
      </c>
      <c r="E109" s="189" t="s">
        <v>1536</v>
      </c>
      <c r="F109" s="190" t="s">
        <v>1537</v>
      </c>
      <c r="G109" s="191" t="s">
        <v>663</v>
      </c>
      <c r="H109" s="192">
        <v>23.495000000000001</v>
      </c>
      <c r="I109" s="193"/>
      <c r="J109" s="194">
        <f>ROUND(I109*H109,2)</f>
        <v>0</v>
      </c>
      <c r="K109" s="190" t="s">
        <v>252</v>
      </c>
      <c r="L109" s="47"/>
      <c r="M109" s="195" t="s">
        <v>35</v>
      </c>
      <c r="N109" s="196" t="s">
        <v>51</v>
      </c>
      <c r="O109" s="87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199" t="s">
        <v>164</v>
      </c>
      <c r="AT109" s="199" t="s">
        <v>150</v>
      </c>
      <c r="AU109" s="199" t="s">
        <v>90</v>
      </c>
      <c r="AY109" s="19" t="s">
        <v>155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9" t="s">
        <v>88</v>
      </c>
      <c r="BK109" s="200">
        <f>ROUND(I109*H109,2)</f>
        <v>0</v>
      </c>
      <c r="BL109" s="19" t="s">
        <v>164</v>
      </c>
      <c r="BM109" s="199" t="s">
        <v>1717</v>
      </c>
    </row>
    <row r="110" s="2" customFormat="1">
      <c r="A110" s="41"/>
      <c r="B110" s="42"/>
      <c r="C110" s="43"/>
      <c r="D110" s="249" t="s">
        <v>254</v>
      </c>
      <c r="E110" s="43"/>
      <c r="F110" s="250" t="s">
        <v>1539</v>
      </c>
      <c r="G110" s="43"/>
      <c r="H110" s="43"/>
      <c r="I110" s="203"/>
      <c r="J110" s="43"/>
      <c r="K110" s="43"/>
      <c r="L110" s="47"/>
      <c r="M110" s="204"/>
      <c r="N110" s="20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254</v>
      </c>
      <c r="AU110" s="19" t="s">
        <v>90</v>
      </c>
    </row>
    <row r="111" s="13" customFormat="1">
      <c r="A111" s="13"/>
      <c r="B111" s="238"/>
      <c r="C111" s="239"/>
      <c r="D111" s="201" t="s">
        <v>248</v>
      </c>
      <c r="E111" s="240" t="s">
        <v>35</v>
      </c>
      <c r="F111" s="241" t="s">
        <v>1709</v>
      </c>
      <c r="G111" s="239"/>
      <c r="H111" s="242">
        <v>117.474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248</v>
      </c>
      <c r="AU111" s="248" t="s">
        <v>90</v>
      </c>
      <c r="AV111" s="13" t="s">
        <v>90</v>
      </c>
      <c r="AW111" s="13" t="s">
        <v>40</v>
      </c>
      <c r="AX111" s="13" t="s">
        <v>80</v>
      </c>
      <c r="AY111" s="248" t="s">
        <v>155</v>
      </c>
    </row>
    <row r="112" s="15" customFormat="1">
      <c r="A112" s="15"/>
      <c r="B112" s="272"/>
      <c r="C112" s="273"/>
      <c r="D112" s="201" t="s">
        <v>248</v>
      </c>
      <c r="E112" s="274" t="s">
        <v>35</v>
      </c>
      <c r="F112" s="275" t="s">
        <v>483</v>
      </c>
      <c r="G112" s="273"/>
      <c r="H112" s="276">
        <v>117.474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82" t="s">
        <v>248</v>
      </c>
      <c r="AU112" s="282" t="s">
        <v>90</v>
      </c>
      <c r="AV112" s="15" t="s">
        <v>160</v>
      </c>
      <c r="AW112" s="15" t="s">
        <v>40</v>
      </c>
      <c r="AX112" s="15" t="s">
        <v>80</v>
      </c>
      <c r="AY112" s="282" t="s">
        <v>155</v>
      </c>
    </row>
    <row r="113" s="13" customFormat="1">
      <c r="A113" s="13"/>
      <c r="B113" s="238"/>
      <c r="C113" s="239"/>
      <c r="D113" s="201" t="s">
        <v>248</v>
      </c>
      <c r="E113" s="240" t="s">
        <v>35</v>
      </c>
      <c r="F113" s="241" t="s">
        <v>1712</v>
      </c>
      <c r="G113" s="239"/>
      <c r="H113" s="242">
        <v>23.495000000000001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248</v>
      </c>
      <c r="AU113" s="248" t="s">
        <v>90</v>
      </c>
      <c r="AV113" s="13" t="s">
        <v>90</v>
      </c>
      <c r="AW113" s="13" t="s">
        <v>40</v>
      </c>
      <c r="AX113" s="13" t="s">
        <v>88</v>
      </c>
      <c r="AY113" s="248" t="s">
        <v>155</v>
      </c>
    </row>
    <row r="114" s="2" customFormat="1" ht="24.15" customHeight="1">
      <c r="A114" s="41"/>
      <c r="B114" s="42"/>
      <c r="C114" s="188" t="s">
        <v>176</v>
      </c>
      <c r="D114" s="188" t="s">
        <v>150</v>
      </c>
      <c r="E114" s="189" t="s">
        <v>1557</v>
      </c>
      <c r="F114" s="190" t="s">
        <v>1558</v>
      </c>
      <c r="G114" s="191" t="s">
        <v>663</v>
      </c>
      <c r="H114" s="192">
        <v>84.915999999999997</v>
      </c>
      <c r="I114" s="193"/>
      <c r="J114" s="194">
        <f>ROUND(I114*H114,2)</f>
        <v>0</v>
      </c>
      <c r="K114" s="190" t="s">
        <v>252</v>
      </c>
      <c r="L114" s="47"/>
      <c r="M114" s="195" t="s">
        <v>35</v>
      </c>
      <c r="N114" s="196" t="s">
        <v>51</v>
      </c>
      <c r="O114" s="87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199" t="s">
        <v>164</v>
      </c>
      <c r="AT114" s="199" t="s">
        <v>150</v>
      </c>
      <c r="AU114" s="199" t="s">
        <v>90</v>
      </c>
      <c r="AY114" s="19" t="s">
        <v>155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9" t="s">
        <v>88</v>
      </c>
      <c r="BK114" s="200">
        <f>ROUND(I114*H114,2)</f>
        <v>0</v>
      </c>
      <c r="BL114" s="19" t="s">
        <v>164</v>
      </c>
      <c r="BM114" s="199" t="s">
        <v>1718</v>
      </c>
    </row>
    <row r="115" s="2" customFormat="1">
      <c r="A115" s="41"/>
      <c r="B115" s="42"/>
      <c r="C115" s="43"/>
      <c r="D115" s="249" t="s">
        <v>254</v>
      </c>
      <c r="E115" s="43"/>
      <c r="F115" s="250" t="s">
        <v>1560</v>
      </c>
      <c r="G115" s="43"/>
      <c r="H115" s="43"/>
      <c r="I115" s="203"/>
      <c r="J115" s="43"/>
      <c r="K115" s="43"/>
      <c r="L115" s="47"/>
      <c r="M115" s="204"/>
      <c r="N115" s="20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254</v>
      </c>
      <c r="AU115" s="19" t="s">
        <v>90</v>
      </c>
    </row>
    <row r="116" s="13" customFormat="1">
      <c r="A116" s="13"/>
      <c r="B116" s="238"/>
      <c r="C116" s="239"/>
      <c r="D116" s="201" t="s">
        <v>248</v>
      </c>
      <c r="E116" s="240" t="s">
        <v>35</v>
      </c>
      <c r="F116" s="241" t="s">
        <v>1719</v>
      </c>
      <c r="G116" s="239"/>
      <c r="H116" s="242">
        <v>117.474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248</v>
      </c>
      <c r="AU116" s="248" t="s">
        <v>90</v>
      </c>
      <c r="AV116" s="13" t="s">
        <v>90</v>
      </c>
      <c r="AW116" s="13" t="s">
        <v>40</v>
      </c>
      <c r="AX116" s="13" t="s">
        <v>80</v>
      </c>
      <c r="AY116" s="248" t="s">
        <v>155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1720</v>
      </c>
      <c r="G117" s="239"/>
      <c r="H117" s="242">
        <v>-2.7040000000000002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1721</v>
      </c>
      <c r="G118" s="239"/>
      <c r="H118" s="242">
        <v>-4.056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1722</v>
      </c>
      <c r="G119" s="239"/>
      <c r="H119" s="242">
        <v>-25.797999999999998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4" customFormat="1">
      <c r="A120" s="14"/>
      <c r="B120" s="251"/>
      <c r="C120" s="252"/>
      <c r="D120" s="201" t="s">
        <v>248</v>
      </c>
      <c r="E120" s="253" t="s">
        <v>35</v>
      </c>
      <c r="F120" s="254" t="s">
        <v>268</v>
      </c>
      <c r="G120" s="252"/>
      <c r="H120" s="255">
        <v>84.915999999999997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248</v>
      </c>
      <c r="AU120" s="261" t="s">
        <v>90</v>
      </c>
      <c r="AV120" s="14" t="s">
        <v>164</v>
      </c>
      <c r="AW120" s="14" t="s">
        <v>40</v>
      </c>
      <c r="AX120" s="14" t="s">
        <v>88</v>
      </c>
      <c r="AY120" s="261" t="s">
        <v>155</v>
      </c>
    </row>
    <row r="121" s="2" customFormat="1" ht="16.5" customHeight="1">
      <c r="A121" s="41"/>
      <c r="B121" s="42"/>
      <c r="C121" s="262" t="s">
        <v>180</v>
      </c>
      <c r="D121" s="262" t="s">
        <v>464</v>
      </c>
      <c r="E121" s="263" t="s">
        <v>720</v>
      </c>
      <c r="F121" s="264" t="s">
        <v>721</v>
      </c>
      <c r="G121" s="265" t="s">
        <v>563</v>
      </c>
      <c r="H121" s="266">
        <v>87.039000000000001</v>
      </c>
      <c r="I121" s="267"/>
      <c r="J121" s="268">
        <f>ROUND(I121*H121,2)</f>
        <v>0</v>
      </c>
      <c r="K121" s="264" t="s">
        <v>252</v>
      </c>
      <c r="L121" s="269"/>
      <c r="M121" s="270" t="s">
        <v>35</v>
      </c>
      <c r="N121" s="271" t="s">
        <v>51</v>
      </c>
      <c r="O121" s="87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199" t="s">
        <v>180</v>
      </c>
      <c r="AT121" s="199" t="s">
        <v>464</v>
      </c>
      <c r="AU121" s="199" t="s">
        <v>90</v>
      </c>
      <c r="AY121" s="19" t="s">
        <v>155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" t="s">
        <v>88</v>
      </c>
      <c r="BK121" s="200">
        <f>ROUND(I121*H121,2)</f>
        <v>0</v>
      </c>
      <c r="BL121" s="19" t="s">
        <v>164</v>
      </c>
      <c r="BM121" s="199" t="s">
        <v>1723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1724</v>
      </c>
      <c r="G122" s="239"/>
      <c r="H122" s="242">
        <v>42.457999999999998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80</v>
      </c>
      <c r="AY122" s="248" t="s">
        <v>155</v>
      </c>
    </row>
    <row r="123" s="15" customFormat="1">
      <c r="A123" s="15"/>
      <c r="B123" s="272"/>
      <c r="C123" s="273"/>
      <c r="D123" s="201" t="s">
        <v>248</v>
      </c>
      <c r="E123" s="274" t="s">
        <v>35</v>
      </c>
      <c r="F123" s="275" t="s">
        <v>483</v>
      </c>
      <c r="G123" s="273"/>
      <c r="H123" s="276">
        <v>42.457999999999998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2" t="s">
        <v>248</v>
      </c>
      <c r="AU123" s="282" t="s">
        <v>90</v>
      </c>
      <c r="AV123" s="15" t="s">
        <v>160</v>
      </c>
      <c r="AW123" s="15" t="s">
        <v>40</v>
      </c>
      <c r="AX123" s="15" t="s">
        <v>80</v>
      </c>
      <c r="AY123" s="282" t="s">
        <v>155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1725</v>
      </c>
      <c r="G124" s="239"/>
      <c r="H124" s="242">
        <v>87.039000000000001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88</v>
      </c>
      <c r="AY124" s="248" t="s">
        <v>155</v>
      </c>
    </row>
    <row r="125" s="12" customFormat="1" ht="22.8" customHeight="1">
      <c r="A125" s="12"/>
      <c r="B125" s="222"/>
      <c r="C125" s="223"/>
      <c r="D125" s="224" t="s">
        <v>79</v>
      </c>
      <c r="E125" s="236" t="s">
        <v>698</v>
      </c>
      <c r="F125" s="236" t="s">
        <v>699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SUM(P126:P150)</f>
        <v>0</v>
      </c>
      <c r="Q125" s="230"/>
      <c r="R125" s="231">
        <f>SUM(R126:R150)</f>
        <v>0</v>
      </c>
      <c r="S125" s="230"/>
      <c r="T125" s="23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88</v>
      </c>
      <c r="AT125" s="234" t="s">
        <v>79</v>
      </c>
      <c r="AU125" s="234" t="s">
        <v>88</v>
      </c>
      <c r="AY125" s="233" t="s">
        <v>155</v>
      </c>
      <c r="BK125" s="235">
        <f>SUM(BK126:BK150)</f>
        <v>0</v>
      </c>
    </row>
    <row r="126" s="2" customFormat="1" ht="37.8" customHeight="1">
      <c r="A126" s="41"/>
      <c r="B126" s="42"/>
      <c r="C126" s="188" t="s">
        <v>184</v>
      </c>
      <c r="D126" s="188" t="s">
        <v>150</v>
      </c>
      <c r="E126" s="189" t="s">
        <v>700</v>
      </c>
      <c r="F126" s="190" t="s">
        <v>701</v>
      </c>
      <c r="G126" s="191" t="s">
        <v>663</v>
      </c>
      <c r="H126" s="192">
        <v>16.279</v>
      </c>
      <c r="I126" s="193"/>
      <c r="J126" s="194">
        <f>ROUND(I126*H126,2)</f>
        <v>0</v>
      </c>
      <c r="K126" s="190" t="s">
        <v>252</v>
      </c>
      <c r="L126" s="47"/>
      <c r="M126" s="195" t="s">
        <v>35</v>
      </c>
      <c r="N126" s="196" t="s">
        <v>51</v>
      </c>
      <c r="O126" s="87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199" t="s">
        <v>164</v>
      </c>
      <c r="AT126" s="199" t="s">
        <v>150</v>
      </c>
      <c r="AU126" s="199" t="s">
        <v>90</v>
      </c>
      <c r="AY126" s="19" t="s">
        <v>155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" t="s">
        <v>88</v>
      </c>
      <c r="BK126" s="200">
        <f>ROUND(I126*H126,2)</f>
        <v>0</v>
      </c>
      <c r="BL126" s="19" t="s">
        <v>164</v>
      </c>
      <c r="BM126" s="199" t="s">
        <v>1726</v>
      </c>
    </row>
    <row r="127" s="2" customFormat="1">
      <c r="A127" s="41"/>
      <c r="B127" s="42"/>
      <c r="C127" s="43"/>
      <c r="D127" s="249" t="s">
        <v>254</v>
      </c>
      <c r="E127" s="43"/>
      <c r="F127" s="250" t="s">
        <v>703</v>
      </c>
      <c r="G127" s="43"/>
      <c r="H127" s="43"/>
      <c r="I127" s="203"/>
      <c r="J127" s="43"/>
      <c r="K127" s="43"/>
      <c r="L127" s="47"/>
      <c r="M127" s="204"/>
      <c r="N127" s="20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254</v>
      </c>
      <c r="AU127" s="19" t="s">
        <v>90</v>
      </c>
    </row>
    <row r="128" s="13" customFormat="1">
      <c r="A128" s="13"/>
      <c r="B128" s="238"/>
      <c r="C128" s="239"/>
      <c r="D128" s="201" t="s">
        <v>248</v>
      </c>
      <c r="E128" s="240" t="s">
        <v>35</v>
      </c>
      <c r="F128" s="241" t="s">
        <v>1727</v>
      </c>
      <c r="G128" s="239"/>
      <c r="H128" s="242">
        <v>58.737000000000002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248</v>
      </c>
      <c r="AU128" s="248" t="s">
        <v>90</v>
      </c>
      <c r="AV128" s="13" t="s">
        <v>90</v>
      </c>
      <c r="AW128" s="13" t="s">
        <v>40</v>
      </c>
      <c r="AX128" s="13" t="s">
        <v>80</v>
      </c>
      <c r="AY128" s="248" t="s">
        <v>155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1728</v>
      </c>
      <c r="G129" s="239"/>
      <c r="H129" s="242">
        <v>-42.457999999999998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80</v>
      </c>
      <c r="AY129" s="248" t="s">
        <v>155</v>
      </c>
    </row>
    <row r="130" s="15" customFormat="1">
      <c r="A130" s="15"/>
      <c r="B130" s="272"/>
      <c r="C130" s="273"/>
      <c r="D130" s="201" t="s">
        <v>248</v>
      </c>
      <c r="E130" s="274" t="s">
        <v>35</v>
      </c>
      <c r="F130" s="275" t="s">
        <v>483</v>
      </c>
      <c r="G130" s="273"/>
      <c r="H130" s="276">
        <v>16.279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248</v>
      </c>
      <c r="AU130" s="282" t="s">
        <v>90</v>
      </c>
      <c r="AV130" s="15" t="s">
        <v>160</v>
      </c>
      <c r="AW130" s="15" t="s">
        <v>40</v>
      </c>
      <c r="AX130" s="15" t="s">
        <v>80</v>
      </c>
      <c r="AY130" s="282" t="s">
        <v>155</v>
      </c>
    </row>
    <row r="131" s="13" customFormat="1">
      <c r="A131" s="13"/>
      <c r="B131" s="238"/>
      <c r="C131" s="239"/>
      <c r="D131" s="201" t="s">
        <v>248</v>
      </c>
      <c r="E131" s="240" t="s">
        <v>35</v>
      </c>
      <c r="F131" s="241" t="s">
        <v>1729</v>
      </c>
      <c r="G131" s="239"/>
      <c r="H131" s="242">
        <v>16.279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248</v>
      </c>
      <c r="AU131" s="248" t="s">
        <v>90</v>
      </c>
      <c r="AV131" s="13" t="s">
        <v>90</v>
      </c>
      <c r="AW131" s="13" t="s">
        <v>40</v>
      </c>
      <c r="AX131" s="13" t="s">
        <v>88</v>
      </c>
      <c r="AY131" s="248" t="s">
        <v>155</v>
      </c>
    </row>
    <row r="132" s="2" customFormat="1" ht="37.8" customHeight="1">
      <c r="A132" s="41"/>
      <c r="B132" s="42"/>
      <c r="C132" s="188" t="s">
        <v>188</v>
      </c>
      <c r="D132" s="188" t="s">
        <v>150</v>
      </c>
      <c r="E132" s="189" t="s">
        <v>919</v>
      </c>
      <c r="F132" s="190" t="s">
        <v>920</v>
      </c>
      <c r="G132" s="191" t="s">
        <v>663</v>
      </c>
      <c r="H132" s="192">
        <v>58.737000000000002</v>
      </c>
      <c r="I132" s="193"/>
      <c r="J132" s="194">
        <f>ROUND(I132*H132,2)</f>
        <v>0</v>
      </c>
      <c r="K132" s="190" t="s">
        <v>252</v>
      </c>
      <c r="L132" s="47"/>
      <c r="M132" s="195" t="s">
        <v>35</v>
      </c>
      <c r="N132" s="196" t="s">
        <v>51</v>
      </c>
      <c r="O132" s="87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199" t="s">
        <v>164</v>
      </c>
      <c r="AT132" s="199" t="s">
        <v>150</v>
      </c>
      <c r="AU132" s="199" t="s">
        <v>90</v>
      </c>
      <c r="AY132" s="19" t="s">
        <v>155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88</v>
      </c>
      <c r="BK132" s="200">
        <f>ROUND(I132*H132,2)</f>
        <v>0</v>
      </c>
      <c r="BL132" s="19" t="s">
        <v>164</v>
      </c>
      <c r="BM132" s="199" t="s">
        <v>1730</v>
      </c>
    </row>
    <row r="133" s="2" customFormat="1">
      <c r="A133" s="41"/>
      <c r="B133" s="42"/>
      <c r="C133" s="43"/>
      <c r="D133" s="249" t="s">
        <v>254</v>
      </c>
      <c r="E133" s="43"/>
      <c r="F133" s="250" t="s">
        <v>922</v>
      </c>
      <c r="G133" s="43"/>
      <c r="H133" s="43"/>
      <c r="I133" s="203"/>
      <c r="J133" s="43"/>
      <c r="K133" s="43"/>
      <c r="L133" s="47"/>
      <c r="M133" s="204"/>
      <c r="N133" s="20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254</v>
      </c>
      <c r="AU133" s="19" t="s">
        <v>90</v>
      </c>
    </row>
    <row r="134" s="13" customFormat="1">
      <c r="A134" s="13"/>
      <c r="B134" s="238"/>
      <c r="C134" s="239"/>
      <c r="D134" s="201" t="s">
        <v>248</v>
      </c>
      <c r="E134" s="240" t="s">
        <v>35</v>
      </c>
      <c r="F134" s="241" t="s">
        <v>1727</v>
      </c>
      <c r="G134" s="239"/>
      <c r="H134" s="242">
        <v>58.737000000000002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248</v>
      </c>
      <c r="AU134" s="248" t="s">
        <v>90</v>
      </c>
      <c r="AV134" s="13" t="s">
        <v>90</v>
      </c>
      <c r="AW134" s="13" t="s">
        <v>40</v>
      </c>
      <c r="AX134" s="13" t="s">
        <v>88</v>
      </c>
      <c r="AY134" s="248" t="s">
        <v>155</v>
      </c>
    </row>
    <row r="135" s="2" customFormat="1" ht="24.15" customHeight="1">
      <c r="A135" s="41"/>
      <c r="B135" s="42"/>
      <c r="C135" s="188" t="s">
        <v>194</v>
      </c>
      <c r="D135" s="188" t="s">
        <v>150</v>
      </c>
      <c r="E135" s="189" t="s">
        <v>923</v>
      </c>
      <c r="F135" s="190" t="s">
        <v>924</v>
      </c>
      <c r="G135" s="191" t="s">
        <v>663</v>
      </c>
      <c r="H135" s="192">
        <v>42.457999999999998</v>
      </c>
      <c r="I135" s="193"/>
      <c r="J135" s="194">
        <f>ROUND(I135*H135,2)</f>
        <v>0</v>
      </c>
      <c r="K135" s="190" t="s">
        <v>252</v>
      </c>
      <c r="L135" s="47"/>
      <c r="M135" s="195" t="s">
        <v>35</v>
      </c>
      <c r="N135" s="196" t="s">
        <v>51</v>
      </c>
      <c r="O135" s="8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99" t="s">
        <v>164</v>
      </c>
      <c r="AT135" s="199" t="s">
        <v>150</v>
      </c>
      <c r="AU135" s="199" t="s">
        <v>90</v>
      </c>
      <c r="AY135" s="19" t="s">
        <v>155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88</v>
      </c>
      <c r="BK135" s="200">
        <f>ROUND(I135*H135,2)</f>
        <v>0</v>
      </c>
      <c r="BL135" s="19" t="s">
        <v>164</v>
      </c>
      <c r="BM135" s="199" t="s">
        <v>1731</v>
      </c>
    </row>
    <row r="136" s="2" customFormat="1">
      <c r="A136" s="41"/>
      <c r="B136" s="42"/>
      <c r="C136" s="43"/>
      <c r="D136" s="249" t="s">
        <v>254</v>
      </c>
      <c r="E136" s="43"/>
      <c r="F136" s="250" t="s">
        <v>926</v>
      </c>
      <c r="G136" s="43"/>
      <c r="H136" s="43"/>
      <c r="I136" s="203"/>
      <c r="J136" s="43"/>
      <c r="K136" s="43"/>
      <c r="L136" s="47"/>
      <c r="M136" s="204"/>
      <c r="N136" s="20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254</v>
      </c>
      <c r="AU136" s="19" t="s">
        <v>90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1732</v>
      </c>
      <c r="G137" s="239"/>
      <c r="H137" s="242">
        <v>42.457999999999998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88</v>
      </c>
      <c r="AY137" s="248" t="s">
        <v>155</v>
      </c>
    </row>
    <row r="138" s="2" customFormat="1" ht="37.8" customHeight="1">
      <c r="A138" s="41"/>
      <c r="B138" s="42"/>
      <c r="C138" s="188" t="s">
        <v>198</v>
      </c>
      <c r="D138" s="188" t="s">
        <v>150</v>
      </c>
      <c r="E138" s="189" t="s">
        <v>928</v>
      </c>
      <c r="F138" s="190" t="s">
        <v>929</v>
      </c>
      <c r="G138" s="191" t="s">
        <v>663</v>
      </c>
      <c r="H138" s="192">
        <v>84.915999999999997</v>
      </c>
      <c r="I138" s="193"/>
      <c r="J138" s="194">
        <f>ROUND(I138*H138,2)</f>
        <v>0</v>
      </c>
      <c r="K138" s="190" t="s">
        <v>252</v>
      </c>
      <c r="L138" s="47"/>
      <c r="M138" s="195" t="s">
        <v>35</v>
      </c>
      <c r="N138" s="196" t="s">
        <v>51</v>
      </c>
      <c r="O138" s="8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99" t="s">
        <v>164</v>
      </c>
      <c r="AT138" s="199" t="s">
        <v>150</v>
      </c>
      <c r="AU138" s="199" t="s">
        <v>90</v>
      </c>
      <c r="AY138" s="19" t="s">
        <v>155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88</v>
      </c>
      <c r="BK138" s="200">
        <f>ROUND(I138*H138,2)</f>
        <v>0</v>
      </c>
      <c r="BL138" s="19" t="s">
        <v>164</v>
      </c>
      <c r="BM138" s="199" t="s">
        <v>1733</v>
      </c>
    </row>
    <row r="139" s="2" customFormat="1">
      <c r="A139" s="41"/>
      <c r="B139" s="42"/>
      <c r="C139" s="43"/>
      <c r="D139" s="249" t="s">
        <v>254</v>
      </c>
      <c r="E139" s="43"/>
      <c r="F139" s="250" t="s">
        <v>931</v>
      </c>
      <c r="G139" s="43"/>
      <c r="H139" s="43"/>
      <c r="I139" s="203"/>
      <c r="J139" s="43"/>
      <c r="K139" s="43"/>
      <c r="L139" s="47"/>
      <c r="M139" s="204"/>
      <c r="N139" s="20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254</v>
      </c>
      <c r="AU139" s="19" t="s">
        <v>90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1734</v>
      </c>
      <c r="G140" s="239"/>
      <c r="H140" s="242">
        <v>42.457999999999998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80</v>
      </c>
      <c r="AY140" s="248" t="s">
        <v>155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1735</v>
      </c>
      <c r="G141" s="239"/>
      <c r="H141" s="242">
        <v>42.457999999999998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80</v>
      </c>
      <c r="AY141" s="248" t="s">
        <v>155</v>
      </c>
    </row>
    <row r="142" s="14" customFormat="1">
      <c r="A142" s="14"/>
      <c r="B142" s="251"/>
      <c r="C142" s="252"/>
      <c r="D142" s="201" t="s">
        <v>248</v>
      </c>
      <c r="E142" s="253" t="s">
        <v>35</v>
      </c>
      <c r="F142" s="254" t="s">
        <v>268</v>
      </c>
      <c r="G142" s="252"/>
      <c r="H142" s="255">
        <v>84.915999999999997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248</v>
      </c>
      <c r="AU142" s="261" t="s">
        <v>90</v>
      </c>
      <c r="AV142" s="14" t="s">
        <v>164</v>
      </c>
      <c r="AW142" s="14" t="s">
        <v>40</v>
      </c>
      <c r="AX142" s="14" t="s">
        <v>88</v>
      </c>
      <c r="AY142" s="261" t="s">
        <v>155</v>
      </c>
    </row>
    <row r="143" s="2" customFormat="1" ht="24.15" customHeight="1">
      <c r="A143" s="41"/>
      <c r="B143" s="42"/>
      <c r="C143" s="188" t="s">
        <v>202</v>
      </c>
      <c r="D143" s="188" t="s">
        <v>150</v>
      </c>
      <c r="E143" s="189" t="s">
        <v>705</v>
      </c>
      <c r="F143" s="190" t="s">
        <v>611</v>
      </c>
      <c r="G143" s="191" t="s">
        <v>563</v>
      </c>
      <c r="H143" s="192">
        <v>142.53</v>
      </c>
      <c r="I143" s="193"/>
      <c r="J143" s="194">
        <f>ROUND(I143*H143,2)</f>
        <v>0</v>
      </c>
      <c r="K143" s="190" t="s">
        <v>252</v>
      </c>
      <c r="L143" s="47"/>
      <c r="M143" s="195" t="s">
        <v>35</v>
      </c>
      <c r="N143" s="196" t="s">
        <v>51</v>
      </c>
      <c r="O143" s="8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99" t="s">
        <v>164</v>
      </c>
      <c r="AT143" s="199" t="s">
        <v>150</v>
      </c>
      <c r="AU143" s="199" t="s">
        <v>90</v>
      </c>
      <c r="AY143" s="19" t="s">
        <v>155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88</v>
      </c>
      <c r="BK143" s="200">
        <f>ROUND(I143*H143,2)</f>
        <v>0</v>
      </c>
      <c r="BL143" s="19" t="s">
        <v>164</v>
      </c>
      <c r="BM143" s="199" t="s">
        <v>1736</v>
      </c>
    </row>
    <row r="144" s="2" customFormat="1">
      <c r="A144" s="41"/>
      <c r="B144" s="42"/>
      <c r="C144" s="43"/>
      <c r="D144" s="249" t="s">
        <v>254</v>
      </c>
      <c r="E144" s="43"/>
      <c r="F144" s="250" t="s">
        <v>707</v>
      </c>
      <c r="G144" s="43"/>
      <c r="H144" s="43"/>
      <c r="I144" s="203"/>
      <c r="J144" s="43"/>
      <c r="K144" s="43"/>
      <c r="L144" s="47"/>
      <c r="M144" s="204"/>
      <c r="N144" s="20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254</v>
      </c>
      <c r="AU144" s="19" t="s">
        <v>90</v>
      </c>
    </row>
    <row r="145" s="13" customFormat="1">
      <c r="A145" s="13"/>
      <c r="B145" s="238"/>
      <c r="C145" s="239"/>
      <c r="D145" s="201" t="s">
        <v>248</v>
      </c>
      <c r="E145" s="240" t="s">
        <v>35</v>
      </c>
      <c r="F145" s="241" t="s">
        <v>1737</v>
      </c>
      <c r="G145" s="239"/>
      <c r="H145" s="242">
        <v>75.016000000000005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248</v>
      </c>
      <c r="AU145" s="248" t="s">
        <v>90</v>
      </c>
      <c r="AV145" s="13" t="s">
        <v>90</v>
      </c>
      <c r="AW145" s="13" t="s">
        <v>40</v>
      </c>
      <c r="AX145" s="13" t="s">
        <v>80</v>
      </c>
      <c r="AY145" s="248" t="s">
        <v>155</v>
      </c>
    </row>
    <row r="146" s="15" customFormat="1">
      <c r="A146" s="15"/>
      <c r="B146" s="272"/>
      <c r="C146" s="273"/>
      <c r="D146" s="201" t="s">
        <v>248</v>
      </c>
      <c r="E146" s="274" t="s">
        <v>35</v>
      </c>
      <c r="F146" s="275" t="s">
        <v>483</v>
      </c>
      <c r="G146" s="273"/>
      <c r="H146" s="276">
        <v>75.016000000000005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248</v>
      </c>
      <c r="AU146" s="282" t="s">
        <v>90</v>
      </c>
      <c r="AV146" s="15" t="s">
        <v>160</v>
      </c>
      <c r="AW146" s="15" t="s">
        <v>40</v>
      </c>
      <c r="AX146" s="15" t="s">
        <v>80</v>
      </c>
      <c r="AY146" s="282" t="s">
        <v>155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1738</v>
      </c>
      <c r="G147" s="239"/>
      <c r="H147" s="242">
        <v>142.53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88</v>
      </c>
      <c r="AY147" s="248" t="s">
        <v>155</v>
      </c>
    </row>
    <row r="148" s="2" customFormat="1" ht="24.15" customHeight="1">
      <c r="A148" s="41"/>
      <c r="B148" s="42"/>
      <c r="C148" s="188" t="s">
        <v>206</v>
      </c>
      <c r="D148" s="188" t="s">
        <v>150</v>
      </c>
      <c r="E148" s="189" t="s">
        <v>710</v>
      </c>
      <c r="F148" s="190" t="s">
        <v>711</v>
      </c>
      <c r="G148" s="191" t="s">
        <v>663</v>
      </c>
      <c r="H148" s="192">
        <v>75.016000000000005</v>
      </c>
      <c r="I148" s="193"/>
      <c r="J148" s="194">
        <f>ROUND(I148*H148,2)</f>
        <v>0</v>
      </c>
      <c r="K148" s="190" t="s">
        <v>252</v>
      </c>
      <c r="L148" s="47"/>
      <c r="M148" s="195" t="s">
        <v>35</v>
      </c>
      <c r="N148" s="196" t="s">
        <v>51</v>
      </c>
      <c r="O148" s="87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99" t="s">
        <v>164</v>
      </c>
      <c r="AT148" s="199" t="s">
        <v>150</v>
      </c>
      <c r="AU148" s="199" t="s">
        <v>90</v>
      </c>
      <c r="AY148" s="19" t="s">
        <v>155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88</v>
      </c>
      <c r="BK148" s="200">
        <f>ROUND(I148*H148,2)</f>
        <v>0</v>
      </c>
      <c r="BL148" s="19" t="s">
        <v>164</v>
      </c>
      <c r="BM148" s="199" t="s">
        <v>1739</v>
      </c>
    </row>
    <row r="149" s="2" customFormat="1">
      <c r="A149" s="41"/>
      <c r="B149" s="42"/>
      <c r="C149" s="43"/>
      <c r="D149" s="249" t="s">
        <v>254</v>
      </c>
      <c r="E149" s="43"/>
      <c r="F149" s="250" t="s">
        <v>713</v>
      </c>
      <c r="G149" s="43"/>
      <c r="H149" s="43"/>
      <c r="I149" s="203"/>
      <c r="J149" s="43"/>
      <c r="K149" s="43"/>
      <c r="L149" s="47"/>
      <c r="M149" s="204"/>
      <c r="N149" s="20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254</v>
      </c>
      <c r="AU149" s="19" t="s">
        <v>90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1737</v>
      </c>
      <c r="G150" s="239"/>
      <c r="H150" s="242">
        <v>75.016000000000005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88</v>
      </c>
      <c r="AY150" s="248" t="s">
        <v>155</v>
      </c>
    </row>
    <row r="151" s="12" customFormat="1" ht="22.8" customHeight="1">
      <c r="A151" s="12"/>
      <c r="B151" s="222"/>
      <c r="C151" s="223"/>
      <c r="D151" s="224" t="s">
        <v>79</v>
      </c>
      <c r="E151" s="236" t="s">
        <v>164</v>
      </c>
      <c r="F151" s="236" t="s">
        <v>714</v>
      </c>
      <c r="G151" s="223"/>
      <c r="H151" s="223"/>
      <c r="I151" s="226"/>
      <c r="J151" s="237">
        <f>BK151</f>
        <v>0</v>
      </c>
      <c r="K151" s="223"/>
      <c r="L151" s="228"/>
      <c r="M151" s="229"/>
      <c r="N151" s="230"/>
      <c r="O151" s="230"/>
      <c r="P151" s="231">
        <f>SUM(P152:P159)</f>
        <v>0</v>
      </c>
      <c r="Q151" s="230"/>
      <c r="R151" s="231">
        <f>SUM(R152:R159)</f>
        <v>9.6178711199999984</v>
      </c>
      <c r="S151" s="230"/>
      <c r="T151" s="23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3" t="s">
        <v>88</v>
      </c>
      <c r="AT151" s="234" t="s">
        <v>79</v>
      </c>
      <c r="AU151" s="234" t="s">
        <v>88</v>
      </c>
      <c r="AY151" s="233" t="s">
        <v>155</v>
      </c>
      <c r="BK151" s="235">
        <f>SUM(BK152:BK159)</f>
        <v>0</v>
      </c>
    </row>
    <row r="152" s="2" customFormat="1" ht="21.75" customHeight="1">
      <c r="A152" s="41"/>
      <c r="B152" s="42"/>
      <c r="C152" s="188" t="s">
        <v>8</v>
      </c>
      <c r="D152" s="188" t="s">
        <v>150</v>
      </c>
      <c r="E152" s="189" t="s">
        <v>1591</v>
      </c>
      <c r="F152" s="190" t="s">
        <v>1592</v>
      </c>
      <c r="G152" s="191" t="s">
        <v>663</v>
      </c>
      <c r="H152" s="192">
        <v>2.7040000000000002</v>
      </c>
      <c r="I152" s="193"/>
      <c r="J152" s="194">
        <f>ROUND(I152*H152,2)</f>
        <v>0</v>
      </c>
      <c r="K152" s="190" t="s">
        <v>252</v>
      </c>
      <c r="L152" s="47"/>
      <c r="M152" s="195" t="s">
        <v>35</v>
      </c>
      <c r="N152" s="196" t="s">
        <v>51</v>
      </c>
      <c r="O152" s="87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199" t="s">
        <v>164</v>
      </c>
      <c r="AT152" s="199" t="s">
        <v>150</v>
      </c>
      <c r="AU152" s="199" t="s">
        <v>90</v>
      </c>
      <c r="AY152" s="19" t="s">
        <v>155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9" t="s">
        <v>88</v>
      </c>
      <c r="BK152" s="200">
        <f>ROUND(I152*H152,2)</f>
        <v>0</v>
      </c>
      <c r="BL152" s="19" t="s">
        <v>164</v>
      </c>
      <c r="BM152" s="199" t="s">
        <v>1740</v>
      </c>
    </row>
    <row r="153" s="2" customFormat="1">
      <c r="A153" s="41"/>
      <c r="B153" s="42"/>
      <c r="C153" s="43"/>
      <c r="D153" s="249" t="s">
        <v>254</v>
      </c>
      <c r="E153" s="43"/>
      <c r="F153" s="250" t="s">
        <v>1594</v>
      </c>
      <c r="G153" s="43"/>
      <c r="H153" s="43"/>
      <c r="I153" s="203"/>
      <c r="J153" s="43"/>
      <c r="K153" s="43"/>
      <c r="L153" s="47"/>
      <c r="M153" s="204"/>
      <c r="N153" s="20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254</v>
      </c>
      <c r="AU153" s="19" t="s">
        <v>90</v>
      </c>
    </row>
    <row r="154" s="13" customFormat="1">
      <c r="A154" s="13"/>
      <c r="B154" s="238"/>
      <c r="C154" s="239"/>
      <c r="D154" s="201" t="s">
        <v>248</v>
      </c>
      <c r="E154" s="240" t="s">
        <v>35</v>
      </c>
      <c r="F154" s="241" t="s">
        <v>1741</v>
      </c>
      <c r="G154" s="239"/>
      <c r="H154" s="242">
        <v>2.7040000000000002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248</v>
      </c>
      <c r="AU154" s="248" t="s">
        <v>90</v>
      </c>
      <c r="AV154" s="13" t="s">
        <v>90</v>
      </c>
      <c r="AW154" s="13" t="s">
        <v>40</v>
      </c>
      <c r="AX154" s="13" t="s">
        <v>88</v>
      </c>
      <c r="AY154" s="248" t="s">
        <v>155</v>
      </c>
    </row>
    <row r="155" s="2" customFormat="1" ht="24.15" customHeight="1">
      <c r="A155" s="41"/>
      <c r="B155" s="42"/>
      <c r="C155" s="188" t="s">
        <v>213</v>
      </c>
      <c r="D155" s="188" t="s">
        <v>150</v>
      </c>
      <c r="E155" s="189" t="s">
        <v>1582</v>
      </c>
      <c r="F155" s="190" t="s">
        <v>1583</v>
      </c>
      <c r="G155" s="191" t="s">
        <v>663</v>
      </c>
      <c r="H155" s="192">
        <v>4.056</v>
      </c>
      <c r="I155" s="193"/>
      <c r="J155" s="194">
        <f>ROUND(I155*H155,2)</f>
        <v>0</v>
      </c>
      <c r="K155" s="190" t="s">
        <v>252</v>
      </c>
      <c r="L155" s="47"/>
      <c r="M155" s="195" t="s">
        <v>35</v>
      </c>
      <c r="N155" s="196" t="s">
        <v>51</v>
      </c>
      <c r="O155" s="87"/>
      <c r="P155" s="197">
        <f>O155*H155</f>
        <v>0</v>
      </c>
      <c r="Q155" s="197">
        <v>2.3010199999999998</v>
      </c>
      <c r="R155" s="197">
        <f>Q155*H155</f>
        <v>9.3329371199999986</v>
      </c>
      <c r="S155" s="197">
        <v>0</v>
      </c>
      <c r="T155" s="19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199" t="s">
        <v>164</v>
      </c>
      <c r="AT155" s="199" t="s">
        <v>150</v>
      </c>
      <c r="AU155" s="199" t="s">
        <v>90</v>
      </c>
      <c r="AY155" s="19" t="s">
        <v>155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9" t="s">
        <v>88</v>
      </c>
      <c r="BK155" s="200">
        <f>ROUND(I155*H155,2)</f>
        <v>0</v>
      </c>
      <c r="BL155" s="19" t="s">
        <v>164</v>
      </c>
      <c r="BM155" s="199" t="s">
        <v>1742</v>
      </c>
    </row>
    <row r="156" s="2" customFormat="1">
      <c r="A156" s="41"/>
      <c r="B156" s="42"/>
      <c r="C156" s="43"/>
      <c r="D156" s="249" t="s">
        <v>254</v>
      </c>
      <c r="E156" s="43"/>
      <c r="F156" s="250" t="s">
        <v>1585</v>
      </c>
      <c r="G156" s="43"/>
      <c r="H156" s="43"/>
      <c r="I156" s="203"/>
      <c r="J156" s="43"/>
      <c r="K156" s="43"/>
      <c r="L156" s="47"/>
      <c r="M156" s="204"/>
      <c r="N156" s="20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254</v>
      </c>
      <c r="AU156" s="19" t="s">
        <v>90</v>
      </c>
    </row>
    <row r="157" s="13" customFormat="1">
      <c r="A157" s="13"/>
      <c r="B157" s="238"/>
      <c r="C157" s="239"/>
      <c r="D157" s="201" t="s">
        <v>248</v>
      </c>
      <c r="E157" s="240" t="s">
        <v>35</v>
      </c>
      <c r="F157" s="241" t="s">
        <v>1743</v>
      </c>
      <c r="G157" s="239"/>
      <c r="H157" s="242">
        <v>4.056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248</v>
      </c>
      <c r="AU157" s="248" t="s">
        <v>90</v>
      </c>
      <c r="AV157" s="13" t="s">
        <v>90</v>
      </c>
      <c r="AW157" s="13" t="s">
        <v>40</v>
      </c>
      <c r="AX157" s="13" t="s">
        <v>88</v>
      </c>
      <c r="AY157" s="248" t="s">
        <v>155</v>
      </c>
    </row>
    <row r="158" s="2" customFormat="1" ht="16.5" customHeight="1">
      <c r="A158" s="41"/>
      <c r="B158" s="42"/>
      <c r="C158" s="262" t="s">
        <v>217</v>
      </c>
      <c r="D158" s="262" t="s">
        <v>464</v>
      </c>
      <c r="E158" s="263" t="s">
        <v>1587</v>
      </c>
      <c r="F158" s="264" t="s">
        <v>1588</v>
      </c>
      <c r="G158" s="265" t="s">
        <v>309</v>
      </c>
      <c r="H158" s="266">
        <v>33.799999999999997</v>
      </c>
      <c r="I158" s="267"/>
      <c r="J158" s="268">
        <f>ROUND(I158*H158,2)</f>
        <v>0</v>
      </c>
      <c r="K158" s="264" t="s">
        <v>252</v>
      </c>
      <c r="L158" s="269"/>
      <c r="M158" s="270" t="s">
        <v>35</v>
      </c>
      <c r="N158" s="271" t="s">
        <v>51</v>
      </c>
      <c r="O158" s="87"/>
      <c r="P158" s="197">
        <f>O158*H158</f>
        <v>0</v>
      </c>
      <c r="Q158" s="197">
        <v>0.00843</v>
      </c>
      <c r="R158" s="197">
        <f>Q158*H158</f>
        <v>0.28493399999999997</v>
      </c>
      <c r="S158" s="197">
        <v>0</v>
      </c>
      <c r="T158" s="19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199" t="s">
        <v>180</v>
      </c>
      <c r="AT158" s="199" t="s">
        <v>464</v>
      </c>
      <c r="AU158" s="199" t="s">
        <v>90</v>
      </c>
      <c r="AY158" s="19" t="s">
        <v>155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9" t="s">
        <v>88</v>
      </c>
      <c r="BK158" s="200">
        <f>ROUND(I158*H158,2)</f>
        <v>0</v>
      </c>
      <c r="BL158" s="19" t="s">
        <v>164</v>
      </c>
      <c r="BM158" s="199" t="s">
        <v>1744</v>
      </c>
    </row>
    <row r="159" s="13" customFormat="1">
      <c r="A159" s="13"/>
      <c r="B159" s="238"/>
      <c r="C159" s="239"/>
      <c r="D159" s="201" t="s">
        <v>248</v>
      </c>
      <c r="E159" s="240" t="s">
        <v>35</v>
      </c>
      <c r="F159" s="241" t="s">
        <v>1745</v>
      </c>
      <c r="G159" s="239"/>
      <c r="H159" s="242">
        <v>33.799999999999997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248</v>
      </c>
      <c r="AU159" s="248" t="s">
        <v>90</v>
      </c>
      <c r="AV159" s="13" t="s">
        <v>90</v>
      </c>
      <c r="AW159" s="13" t="s">
        <v>40</v>
      </c>
      <c r="AX159" s="13" t="s">
        <v>88</v>
      </c>
      <c r="AY159" s="248" t="s">
        <v>155</v>
      </c>
    </row>
    <row r="160" s="12" customFormat="1" ht="22.8" customHeight="1">
      <c r="A160" s="12"/>
      <c r="B160" s="222"/>
      <c r="C160" s="223"/>
      <c r="D160" s="224" t="s">
        <v>79</v>
      </c>
      <c r="E160" s="236" t="s">
        <v>997</v>
      </c>
      <c r="F160" s="236" t="s">
        <v>115</v>
      </c>
      <c r="G160" s="223"/>
      <c r="H160" s="223"/>
      <c r="I160" s="226"/>
      <c r="J160" s="237">
        <f>BK160</f>
        <v>0</v>
      </c>
      <c r="K160" s="223"/>
      <c r="L160" s="228"/>
      <c r="M160" s="229"/>
      <c r="N160" s="230"/>
      <c r="O160" s="230"/>
      <c r="P160" s="231">
        <f>SUM(P161:P176)</f>
        <v>0</v>
      </c>
      <c r="Q160" s="230"/>
      <c r="R160" s="231">
        <f>SUM(R161:R176)</f>
        <v>27.529485999999999</v>
      </c>
      <c r="S160" s="230"/>
      <c r="T160" s="232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3" t="s">
        <v>88</v>
      </c>
      <c r="AT160" s="234" t="s">
        <v>79</v>
      </c>
      <c r="AU160" s="234" t="s">
        <v>88</v>
      </c>
      <c r="AY160" s="233" t="s">
        <v>155</v>
      </c>
      <c r="BK160" s="235">
        <f>SUM(BK161:BK176)</f>
        <v>0</v>
      </c>
    </row>
    <row r="161" s="2" customFormat="1" ht="21.75" customHeight="1">
      <c r="A161" s="41"/>
      <c r="B161" s="42"/>
      <c r="C161" s="188" t="s">
        <v>221</v>
      </c>
      <c r="D161" s="188" t="s">
        <v>150</v>
      </c>
      <c r="E161" s="189" t="s">
        <v>1045</v>
      </c>
      <c r="F161" s="190" t="s">
        <v>1046</v>
      </c>
      <c r="G161" s="191" t="s">
        <v>246</v>
      </c>
      <c r="H161" s="192">
        <v>1</v>
      </c>
      <c r="I161" s="193"/>
      <c r="J161" s="194">
        <f>ROUND(I161*H161,2)</f>
        <v>0</v>
      </c>
      <c r="K161" s="190" t="s">
        <v>252</v>
      </c>
      <c r="L161" s="47"/>
      <c r="M161" s="195" t="s">
        <v>35</v>
      </c>
      <c r="N161" s="196" t="s">
        <v>51</v>
      </c>
      <c r="O161" s="87"/>
      <c r="P161" s="197">
        <f>O161*H161</f>
        <v>0</v>
      </c>
      <c r="Q161" s="197">
        <v>0.089999999999999997</v>
      </c>
      <c r="R161" s="197">
        <f>Q161*H161</f>
        <v>0.089999999999999997</v>
      </c>
      <c r="S161" s="197">
        <v>0</v>
      </c>
      <c r="T161" s="19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199" t="s">
        <v>164</v>
      </c>
      <c r="AT161" s="199" t="s">
        <v>150</v>
      </c>
      <c r="AU161" s="199" t="s">
        <v>90</v>
      </c>
      <c r="AY161" s="19" t="s">
        <v>155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88</v>
      </c>
      <c r="BK161" s="200">
        <f>ROUND(I161*H161,2)</f>
        <v>0</v>
      </c>
      <c r="BL161" s="19" t="s">
        <v>164</v>
      </c>
      <c r="BM161" s="199" t="s">
        <v>1746</v>
      </c>
    </row>
    <row r="162" s="2" customFormat="1">
      <c r="A162" s="41"/>
      <c r="B162" s="42"/>
      <c r="C162" s="43"/>
      <c r="D162" s="249" t="s">
        <v>254</v>
      </c>
      <c r="E162" s="43"/>
      <c r="F162" s="250" t="s">
        <v>1048</v>
      </c>
      <c r="G162" s="43"/>
      <c r="H162" s="43"/>
      <c r="I162" s="203"/>
      <c r="J162" s="43"/>
      <c r="K162" s="43"/>
      <c r="L162" s="47"/>
      <c r="M162" s="204"/>
      <c r="N162" s="20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254</v>
      </c>
      <c r="AU162" s="19" t="s">
        <v>90</v>
      </c>
    </row>
    <row r="163" s="2" customFormat="1" ht="16.5" customHeight="1">
      <c r="A163" s="41"/>
      <c r="B163" s="42"/>
      <c r="C163" s="262" t="s">
        <v>342</v>
      </c>
      <c r="D163" s="262" t="s">
        <v>464</v>
      </c>
      <c r="E163" s="263" t="s">
        <v>1598</v>
      </c>
      <c r="F163" s="264" t="s">
        <v>1599</v>
      </c>
      <c r="G163" s="265" t="s">
        <v>246</v>
      </c>
      <c r="H163" s="266">
        <v>1</v>
      </c>
      <c r="I163" s="267"/>
      <c r="J163" s="268">
        <f>ROUND(I163*H163,2)</f>
        <v>0</v>
      </c>
      <c r="K163" s="264" t="s">
        <v>35</v>
      </c>
      <c r="L163" s="269"/>
      <c r="M163" s="270" t="s">
        <v>35</v>
      </c>
      <c r="N163" s="271" t="s">
        <v>51</v>
      </c>
      <c r="O163" s="87"/>
      <c r="P163" s="197">
        <f>O163*H163</f>
        <v>0</v>
      </c>
      <c r="Q163" s="197">
        <v>0.10199999999999999</v>
      </c>
      <c r="R163" s="197">
        <f>Q163*H163</f>
        <v>0.10199999999999999</v>
      </c>
      <c r="S163" s="197">
        <v>0</v>
      </c>
      <c r="T163" s="19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99" t="s">
        <v>180</v>
      </c>
      <c r="AT163" s="199" t="s">
        <v>464</v>
      </c>
      <c r="AU163" s="199" t="s">
        <v>90</v>
      </c>
      <c r="AY163" s="19" t="s">
        <v>155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88</v>
      </c>
      <c r="BK163" s="200">
        <f>ROUND(I163*H163,2)</f>
        <v>0</v>
      </c>
      <c r="BL163" s="19" t="s">
        <v>164</v>
      </c>
      <c r="BM163" s="199" t="s">
        <v>1747</v>
      </c>
    </row>
    <row r="164" s="13" customFormat="1">
      <c r="A164" s="13"/>
      <c r="B164" s="238"/>
      <c r="C164" s="239"/>
      <c r="D164" s="201" t="s">
        <v>248</v>
      </c>
      <c r="E164" s="240" t="s">
        <v>35</v>
      </c>
      <c r="F164" s="241" t="s">
        <v>88</v>
      </c>
      <c r="G164" s="239"/>
      <c r="H164" s="242">
        <v>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248</v>
      </c>
      <c r="AU164" s="248" t="s">
        <v>90</v>
      </c>
      <c r="AV164" s="13" t="s">
        <v>90</v>
      </c>
      <c r="AW164" s="13" t="s">
        <v>40</v>
      </c>
      <c r="AX164" s="13" t="s">
        <v>88</v>
      </c>
      <c r="AY164" s="248" t="s">
        <v>155</v>
      </c>
    </row>
    <row r="165" s="2" customFormat="1" ht="16.5" customHeight="1">
      <c r="A165" s="41"/>
      <c r="B165" s="42"/>
      <c r="C165" s="188" t="s">
        <v>350</v>
      </c>
      <c r="D165" s="188" t="s">
        <v>150</v>
      </c>
      <c r="E165" s="189" t="s">
        <v>1065</v>
      </c>
      <c r="F165" s="190" t="s">
        <v>1066</v>
      </c>
      <c r="G165" s="191" t="s">
        <v>246</v>
      </c>
      <c r="H165" s="192">
        <v>2</v>
      </c>
      <c r="I165" s="193"/>
      <c r="J165" s="194">
        <f>ROUND(I165*H165,2)</f>
        <v>0</v>
      </c>
      <c r="K165" s="190" t="s">
        <v>252</v>
      </c>
      <c r="L165" s="47"/>
      <c r="M165" s="195" t="s">
        <v>35</v>
      </c>
      <c r="N165" s="196" t="s">
        <v>51</v>
      </c>
      <c r="O165" s="87"/>
      <c r="P165" s="197">
        <f>O165*H165</f>
        <v>0</v>
      </c>
      <c r="Q165" s="197">
        <v>0.087419999999999998</v>
      </c>
      <c r="R165" s="197">
        <f>Q165*H165</f>
        <v>0.17484</v>
      </c>
      <c r="S165" s="197">
        <v>0</v>
      </c>
      <c r="T165" s="19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199" t="s">
        <v>164</v>
      </c>
      <c r="AT165" s="199" t="s">
        <v>150</v>
      </c>
      <c r="AU165" s="199" t="s">
        <v>90</v>
      </c>
      <c r="AY165" s="19" t="s">
        <v>155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88</v>
      </c>
      <c r="BK165" s="200">
        <f>ROUND(I165*H165,2)</f>
        <v>0</v>
      </c>
      <c r="BL165" s="19" t="s">
        <v>164</v>
      </c>
      <c r="BM165" s="199" t="s">
        <v>1748</v>
      </c>
    </row>
    <row r="166" s="2" customFormat="1">
      <c r="A166" s="41"/>
      <c r="B166" s="42"/>
      <c r="C166" s="43"/>
      <c r="D166" s="249" t="s">
        <v>254</v>
      </c>
      <c r="E166" s="43"/>
      <c r="F166" s="250" t="s">
        <v>1068</v>
      </c>
      <c r="G166" s="43"/>
      <c r="H166" s="43"/>
      <c r="I166" s="203"/>
      <c r="J166" s="43"/>
      <c r="K166" s="43"/>
      <c r="L166" s="47"/>
      <c r="M166" s="204"/>
      <c r="N166" s="20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254</v>
      </c>
      <c r="AU166" s="19" t="s">
        <v>90</v>
      </c>
    </row>
    <row r="167" s="2" customFormat="1" ht="16.5" customHeight="1">
      <c r="A167" s="41"/>
      <c r="B167" s="42"/>
      <c r="C167" s="262" t="s">
        <v>7</v>
      </c>
      <c r="D167" s="262" t="s">
        <v>464</v>
      </c>
      <c r="E167" s="263" t="s">
        <v>1061</v>
      </c>
      <c r="F167" s="264" t="s">
        <v>1062</v>
      </c>
      <c r="G167" s="265" t="s">
        <v>246</v>
      </c>
      <c r="H167" s="266">
        <v>2</v>
      </c>
      <c r="I167" s="267"/>
      <c r="J167" s="268">
        <f>ROUND(I167*H167,2)</f>
        <v>0</v>
      </c>
      <c r="K167" s="264" t="s">
        <v>252</v>
      </c>
      <c r="L167" s="269"/>
      <c r="M167" s="270" t="s">
        <v>35</v>
      </c>
      <c r="N167" s="271" t="s">
        <v>51</v>
      </c>
      <c r="O167" s="87"/>
      <c r="P167" s="197">
        <f>O167*H167</f>
        <v>0</v>
      </c>
      <c r="Q167" s="197">
        <v>0.068000000000000005</v>
      </c>
      <c r="R167" s="197">
        <f>Q167*H167</f>
        <v>0.13600000000000001</v>
      </c>
      <c r="S167" s="197">
        <v>0</v>
      </c>
      <c r="T167" s="19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199" t="s">
        <v>180</v>
      </c>
      <c r="AT167" s="199" t="s">
        <v>464</v>
      </c>
      <c r="AU167" s="199" t="s">
        <v>90</v>
      </c>
      <c r="AY167" s="19" t="s">
        <v>155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9" t="s">
        <v>88</v>
      </c>
      <c r="BK167" s="200">
        <f>ROUND(I167*H167,2)</f>
        <v>0</v>
      </c>
      <c r="BL167" s="19" t="s">
        <v>164</v>
      </c>
      <c r="BM167" s="199" t="s">
        <v>1749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1750</v>
      </c>
      <c r="G168" s="239"/>
      <c r="H168" s="242">
        <v>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88</v>
      </c>
      <c r="AY168" s="248" t="s">
        <v>155</v>
      </c>
    </row>
    <row r="169" s="2" customFormat="1" ht="16.5" customHeight="1">
      <c r="A169" s="41"/>
      <c r="B169" s="42"/>
      <c r="C169" s="188" t="s">
        <v>358</v>
      </c>
      <c r="D169" s="188" t="s">
        <v>150</v>
      </c>
      <c r="E169" s="189" t="s">
        <v>1751</v>
      </c>
      <c r="F169" s="190" t="s">
        <v>1752</v>
      </c>
      <c r="G169" s="191" t="s">
        <v>246</v>
      </c>
      <c r="H169" s="192">
        <v>1</v>
      </c>
      <c r="I169" s="193"/>
      <c r="J169" s="194">
        <f>ROUND(I169*H169,2)</f>
        <v>0</v>
      </c>
      <c r="K169" s="190" t="s">
        <v>35</v>
      </c>
      <c r="L169" s="47"/>
      <c r="M169" s="195" t="s">
        <v>35</v>
      </c>
      <c r="N169" s="196" t="s">
        <v>51</v>
      </c>
      <c r="O169" s="87"/>
      <c r="P169" s="197">
        <f>O169*H169</f>
        <v>0</v>
      </c>
      <c r="Q169" s="197">
        <v>0.010189999999999999</v>
      </c>
      <c r="R169" s="197">
        <f>Q169*H169</f>
        <v>0.010189999999999999</v>
      </c>
      <c r="S169" s="197">
        <v>0</v>
      </c>
      <c r="T169" s="19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199" t="s">
        <v>164</v>
      </c>
      <c r="AT169" s="199" t="s">
        <v>150</v>
      </c>
      <c r="AU169" s="199" t="s">
        <v>90</v>
      </c>
      <c r="AY169" s="19" t="s">
        <v>155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9" t="s">
        <v>88</v>
      </c>
      <c r="BK169" s="200">
        <f>ROUND(I169*H169,2)</f>
        <v>0</v>
      </c>
      <c r="BL169" s="19" t="s">
        <v>164</v>
      </c>
      <c r="BM169" s="199" t="s">
        <v>1753</v>
      </c>
    </row>
    <row r="170" s="2" customFormat="1">
      <c r="A170" s="41"/>
      <c r="B170" s="42"/>
      <c r="C170" s="43"/>
      <c r="D170" s="201" t="s">
        <v>192</v>
      </c>
      <c r="E170" s="43"/>
      <c r="F170" s="202" t="s">
        <v>1754</v>
      </c>
      <c r="G170" s="43"/>
      <c r="H170" s="43"/>
      <c r="I170" s="203"/>
      <c r="J170" s="43"/>
      <c r="K170" s="43"/>
      <c r="L170" s="47"/>
      <c r="M170" s="204"/>
      <c r="N170" s="20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192</v>
      </c>
      <c r="AU170" s="19" t="s">
        <v>90</v>
      </c>
    </row>
    <row r="171" s="13" customFormat="1">
      <c r="A171" s="13"/>
      <c r="B171" s="238"/>
      <c r="C171" s="239"/>
      <c r="D171" s="201" t="s">
        <v>248</v>
      </c>
      <c r="E171" s="240" t="s">
        <v>35</v>
      </c>
      <c r="F171" s="241" t="s">
        <v>1755</v>
      </c>
      <c r="G171" s="239"/>
      <c r="H171" s="242">
        <v>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248</v>
      </c>
      <c r="AU171" s="248" t="s">
        <v>90</v>
      </c>
      <c r="AV171" s="13" t="s">
        <v>90</v>
      </c>
      <c r="AW171" s="13" t="s">
        <v>40</v>
      </c>
      <c r="AX171" s="13" t="s">
        <v>88</v>
      </c>
      <c r="AY171" s="248" t="s">
        <v>155</v>
      </c>
    </row>
    <row r="172" s="2" customFormat="1" ht="49.05" customHeight="1">
      <c r="A172" s="41"/>
      <c r="B172" s="42"/>
      <c r="C172" s="262" t="s">
        <v>366</v>
      </c>
      <c r="D172" s="262" t="s">
        <v>464</v>
      </c>
      <c r="E172" s="263" t="s">
        <v>1756</v>
      </c>
      <c r="F172" s="264" t="s">
        <v>1757</v>
      </c>
      <c r="G172" s="265" t="s">
        <v>246</v>
      </c>
      <c r="H172" s="266">
        <v>1</v>
      </c>
      <c r="I172" s="267"/>
      <c r="J172" s="268">
        <f>ROUND(I172*H172,2)</f>
        <v>0</v>
      </c>
      <c r="K172" s="264" t="s">
        <v>35</v>
      </c>
      <c r="L172" s="269"/>
      <c r="M172" s="270" t="s">
        <v>35</v>
      </c>
      <c r="N172" s="271" t="s">
        <v>51</v>
      </c>
      <c r="O172" s="87"/>
      <c r="P172" s="197">
        <f>O172*H172</f>
        <v>0</v>
      </c>
      <c r="Q172" s="197">
        <v>5</v>
      </c>
      <c r="R172" s="197">
        <f>Q172*H172</f>
        <v>5</v>
      </c>
      <c r="S172" s="197">
        <v>0</v>
      </c>
      <c r="T172" s="19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99" t="s">
        <v>180</v>
      </c>
      <c r="AT172" s="199" t="s">
        <v>464</v>
      </c>
      <c r="AU172" s="199" t="s">
        <v>90</v>
      </c>
      <c r="AY172" s="19" t="s">
        <v>155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88</v>
      </c>
      <c r="BK172" s="200">
        <f>ROUND(I172*H172,2)</f>
        <v>0</v>
      </c>
      <c r="BL172" s="19" t="s">
        <v>164</v>
      </c>
      <c r="BM172" s="199" t="s">
        <v>1758</v>
      </c>
    </row>
    <row r="173" s="13" customFormat="1">
      <c r="A173" s="13"/>
      <c r="B173" s="238"/>
      <c r="C173" s="239"/>
      <c r="D173" s="201" t="s">
        <v>248</v>
      </c>
      <c r="E173" s="240" t="s">
        <v>35</v>
      </c>
      <c r="F173" s="241" t="s">
        <v>88</v>
      </c>
      <c r="G173" s="239"/>
      <c r="H173" s="242">
        <v>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248</v>
      </c>
      <c r="AU173" s="248" t="s">
        <v>90</v>
      </c>
      <c r="AV173" s="13" t="s">
        <v>90</v>
      </c>
      <c r="AW173" s="13" t="s">
        <v>40</v>
      </c>
      <c r="AX173" s="13" t="s">
        <v>88</v>
      </c>
      <c r="AY173" s="248" t="s">
        <v>155</v>
      </c>
    </row>
    <row r="174" s="2" customFormat="1" ht="24.15" customHeight="1">
      <c r="A174" s="41"/>
      <c r="B174" s="42"/>
      <c r="C174" s="188" t="s">
        <v>371</v>
      </c>
      <c r="D174" s="188" t="s">
        <v>150</v>
      </c>
      <c r="E174" s="189" t="s">
        <v>1759</v>
      </c>
      <c r="F174" s="190" t="s">
        <v>1760</v>
      </c>
      <c r="G174" s="191" t="s">
        <v>663</v>
      </c>
      <c r="H174" s="192">
        <v>8.8000000000000007</v>
      </c>
      <c r="I174" s="193"/>
      <c r="J174" s="194">
        <f>ROUND(I174*H174,2)</f>
        <v>0</v>
      </c>
      <c r="K174" s="190" t="s">
        <v>252</v>
      </c>
      <c r="L174" s="47"/>
      <c r="M174" s="195" t="s">
        <v>35</v>
      </c>
      <c r="N174" s="196" t="s">
        <v>51</v>
      </c>
      <c r="O174" s="87"/>
      <c r="P174" s="197">
        <f>O174*H174</f>
        <v>0</v>
      </c>
      <c r="Q174" s="197">
        <v>2.5018699999999998</v>
      </c>
      <c r="R174" s="197">
        <f>Q174*H174</f>
        <v>22.016456000000002</v>
      </c>
      <c r="S174" s="197">
        <v>0</v>
      </c>
      <c r="T174" s="19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199" t="s">
        <v>164</v>
      </c>
      <c r="AT174" s="199" t="s">
        <v>150</v>
      </c>
      <c r="AU174" s="199" t="s">
        <v>90</v>
      </c>
      <c r="AY174" s="19" t="s">
        <v>155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88</v>
      </c>
      <c r="BK174" s="200">
        <f>ROUND(I174*H174,2)</f>
        <v>0</v>
      </c>
      <c r="BL174" s="19" t="s">
        <v>164</v>
      </c>
      <c r="BM174" s="199" t="s">
        <v>1761</v>
      </c>
    </row>
    <row r="175" s="2" customFormat="1">
      <c r="A175" s="41"/>
      <c r="B175" s="42"/>
      <c r="C175" s="43"/>
      <c r="D175" s="249" t="s">
        <v>254</v>
      </c>
      <c r="E175" s="43"/>
      <c r="F175" s="250" t="s">
        <v>1762</v>
      </c>
      <c r="G175" s="43"/>
      <c r="H175" s="43"/>
      <c r="I175" s="203"/>
      <c r="J175" s="43"/>
      <c r="K175" s="43"/>
      <c r="L175" s="47"/>
      <c r="M175" s="204"/>
      <c r="N175" s="20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254</v>
      </c>
      <c r="AU175" s="19" t="s">
        <v>90</v>
      </c>
    </row>
    <row r="176" s="13" customFormat="1">
      <c r="A176" s="13"/>
      <c r="B176" s="238"/>
      <c r="C176" s="239"/>
      <c r="D176" s="201" t="s">
        <v>248</v>
      </c>
      <c r="E176" s="240" t="s">
        <v>35</v>
      </c>
      <c r="F176" s="241" t="s">
        <v>1763</v>
      </c>
      <c r="G176" s="239"/>
      <c r="H176" s="242">
        <v>8.8000000000000007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248</v>
      </c>
      <c r="AU176" s="248" t="s">
        <v>90</v>
      </c>
      <c r="AV176" s="13" t="s">
        <v>90</v>
      </c>
      <c r="AW176" s="13" t="s">
        <v>40</v>
      </c>
      <c r="AX176" s="13" t="s">
        <v>88</v>
      </c>
      <c r="AY176" s="248" t="s">
        <v>155</v>
      </c>
    </row>
    <row r="177" s="12" customFormat="1" ht="22.8" customHeight="1">
      <c r="A177" s="12"/>
      <c r="B177" s="222"/>
      <c r="C177" s="223"/>
      <c r="D177" s="224" t="s">
        <v>79</v>
      </c>
      <c r="E177" s="236" t="s">
        <v>631</v>
      </c>
      <c r="F177" s="236" t="s">
        <v>632</v>
      </c>
      <c r="G177" s="223"/>
      <c r="H177" s="223"/>
      <c r="I177" s="226"/>
      <c r="J177" s="237">
        <f>BK177</f>
        <v>0</v>
      </c>
      <c r="K177" s="223"/>
      <c r="L177" s="228"/>
      <c r="M177" s="229"/>
      <c r="N177" s="230"/>
      <c r="O177" s="230"/>
      <c r="P177" s="231">
        <f>SUM(P178:P179)</f>
        <v>0</v>
      </c>
      <c r="Q177" s="230"/>
      <c r="R177" s="231">
        <f>SUM(R178:R179)</f>
        <v>0</v>
      </c>
      <c r="S177" s="230"/>
      <c r="T177" s="23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3" t="s">
        <v>88</v>
      </c>
      <c r="AT177" s="234" t="s">
        <v>79</v>
      </c>
      <c r="AU177" s="234" t="s">
        <v>88</v>
      </c>
      <c r="AY177" s="233" t="s">
        <v>155</v>
      </c>
      <c r="BK177" s="235">
        <f>SUM(BK178:BK179)</f>
        <v>0</v>
      </c>
    </row>
    <row r="178" s="2" customFormat="1" ht="24.15" customHeight="1">
      <c r="A178" s="41"/>
      <c r="B178" s="42"/>
      <c r="C178" s="188" t="s">
        <v>377</v>
      </c>
      <c r="D178" s="188" t="s">
        <v>150</v>
      </c>
      <c r="E178" s="189" t="s">
        <v>848</v>
      </c>
      <c r="F178" s="190" t="s">
        <v>849</v>
      </c>
      <c r="G178" s="191" t="s">
        <v>563</v>
      </c>
      <c r="H178" s="192">
        <v>37.148000000000003</v>
      </c>
      <c r="I178" s="193"/>
      <c r="J178" s="194">
        <f>ROUND(I178*H178,2)</f>
        <v>0</v>
      </c>
      <c r="K178" s="190" t="s">
        <v>252</v>
      </c>
      <c r="L178" s="47"/>
      <c r="M178" s="195" t="s">
        <v>35</v>
      </c>
      <c r="N178" s="196" t="s">
        <v>51</v>
      </c>
      <c r="O178" s="8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199" t="s">
        <v>164</v>
      </c>
      <c r="AT178" s="199" t="s">
        <v>150</v>
      </c>
      <c r="AU178" s="199" t="s">
        <v>90</v>
      </c>
      <c r="AY178" s="19" t="s">
        <v>155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88</v>
      </c>
      <c r="BK178" s="200">
        <f>ROUND(I178*H178,2)</f>
        <v>0</v>
      </c>
      <c r="BL178" s="19" t="s">
        <v>164</v>
      </c>
      <c r="BM178" s="199" t="s">
        <v>1764</v>
      </c>
    </row>
    <row r="179" s="2" customFormat="1">
      <c r="A179" s="41"/>
      <c r="B179" s="42"/>
      <c r="C179" s="43"/>
      <c r="D179" s="249" t="s">
        <v>254</v>
      </c>
      <c r="E179" s="43"/>
      <c r="F179" s="250" t="s">
        <v>851</v>
      </c>
      <c r="G179" s="43"/>
      <c r="H179" s="43"/>
      <c r="I179" s="203"/>
      <c r="J179" s="43"/>
      <c r="K179" s="43"/>
      <c r="L179" s="47"/>
      <c r="M179" s="283"/>
      <c r="N179" s="284"/>
      <c r="O179" s="208"/>
      <c r="P179" s="208"/>
      <c r="Q179" s="208"/>
      <c r="R179" s="208"/>
      <c r="S179" s="208"/>
      <c r="T179" s="28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254</v>
      </c>
      <c r="AU179" s="19" t="s">
        <v>90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OHMb0aK5QoPIG41luRbY+1cJlmoXlRNELZKrTYoGt8AQ2GmSlSUmtKO9V6OLu/G1u29hNymcpqLOsfiTWaTr2g==" hashValue="E8UA+lhhwQv/MwqOjfehAvRTaooZroh2F/ULE8pUWkcnLH5vtttKHyDfbwM6kIxWz/3BriaTZRNlcPHLp79CeQ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5101201"/>
    <hyperlink ref="F92" r:id="rId2" display="https://podminky.urs.cz/item/CS_URS_2024_01/115101301"/>
    <hyperlink ref="F95" r:id="rId3" display="https://podminky.urs.cz/item/CS_URS_2024_01/131151202"/>
    <hyperlink ref="F100" r:id="rId4" display="https://podminky.urs.cz/item/CS_URS_2024_01/131251202"/>
    <hyperlink ref="F105" r:id="rId5" display="https://podminky.urs.cz/item/CS_URS_2024_01/131351202"/>
    <hyperlink ref="F110" r:id="rId6" display="https://podminky.urs.cz/item/CS_URS_2024_01/131451202"/>
    <hyperlink ref="F115" r:id="rId7" display="https://podminky.urs.cz/item/CS_URS_2024_01/174251101"/>
    <hyperlink ref="F127" r:id="rId8" display="https://podminky.urs.cz/item/CS_URS_2024_01/162651112"/>
    <hyperlink ref="F133" r:id="rId9" display="https://podminky.urs.cz/item/CS_URS_2024_01/162651132"/>
    <hyperlink ref="F136" r:id="rId10" display="https://podminky.urs.cz/item/CS_URS_2024_01/167151101"/>
    <hyperlink ref="F139" r:id="rId11" display="https://podminky.urs.cz/item/CS_URS_2024_01/162351103"/>
    <hyperlink ref="F144" r:id="rId12" display="https://podminky.urs.cz/item/CS_URS_2024_01/171201231"/>
    <hyperlink ref="F149" r:id="rId13" display="https://podminky.urs.cz/item/CS_URS_2024_01/171251201"/>
    <hyperlink ref="F153" r:id="rId14" display="https://podminky.urs.cz/item/CS_URS_2024_01/271532212"/>
    <hyperlink ref="F156" r:id="rId15" display="https://podminky.urs.cz/item/CS_URS_2024_01/452321131"/>
    <hyperlink ref="F162" r:id="rId16" display="https://podminky.urs.cz/item/CS_URS_2024_01/899104112"/>
    <hyperlink ref="F166" r:id="rId17" display="https://podminky.urs.cz/item/CS_URS_2024_01/452112112"/>
    <hyperlink ref="F175" r:id="rId18" display="https://podminky.urs.cz/item/CS_URS_2024_01/894201121"/>
    <hyperlink ref="F179" r:id="rId19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1765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ROUND((SUM(BE86:BE275)),  2)</f>
        <v>0</v>
      </c>
      <c r="G33" s="41"/>
      <c r="H33" s="41"/>
      <c r="I33" s="160">
        <v>0.20999999999999999</v>
      </c>
      <c r="J33" s="159">
        <f>ROUND(((SUM(BE86:BE275))*I33),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ROUND((SUM(BF86:BF275)),  2)</f>
        <v>0</v>
      </c>
      <c r="G34" s="41"/>
      <c r="H34" s="41"/>
      <c r="I34" s="160">
        <v>0.14999999999999999</v>
      </c>
      <c r="J34" s="159">
        <f>ROUND(((SUM(BF86:BF275))*I34),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ROUND((SUM(BG86:BG275)),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ROUND((SUM(BH86:BH275)),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ROUND((SUM(BI86:BI275)),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Usazovací nádrž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J87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1515</v>
      </c>
      <c r="E61" s="219"/>
      <c r="F61" s="219"/>
      <c r="G61" s="219"/>
      <c r="H61" s="219"/>
      <c r="I61" s="219"/>
      <c r="J61" s="220">
        <f>J88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640</v>
      </c>
      <c r="E62" s="219"/>
      <c r="F62" s="219"/>
      <c r="G62" s="219"/>
      <c r="H62" s="219"/>
      <c r="I62" s="219"/>
      <c r="J62" s="220">
        <f>J126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641</v>
      </c>
      <c r="E63" s="219"/>
      <c r="F63" s="219"/>
      <c r="G63" s="219"/>
      <c r="H63" s="219"/>
      <c r="I63" s="219"/>
      <c r="J63" s="220">
        <f>J152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1766</v>
      </c>
      <c r="E64" s="219"/>
      <c r="F64" s="219"/>
      <c r="G64" s="219"/>
      <c r="H64" s="219"/>
      <c r="I64" s="219"/>
      <c r="J64" s="220">
        <f>J161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1767</v>
      </c>
      <c r="E65" s="219"/>
      <c r="F65" s="219"/>
      <c r="G65" s="219"/>
      <c r="H65" s="219"/>
      <c r="I65" s="219"/>
      <c r="J65" s="220">
        <f>J237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240</v>
      </c>
      <c r="E66" s="219"/>
      <c r="F66" s="219"/>
      <c r="G66" s="219"/>
      <c r="H66" s="219"/>
      <c r="I66" s="219"/>
      <c r="J66" s="220">
        <f>J273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přečerpávací stanice a odlehčovací komory 10 v ulici Sportovní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 04 - Usazovací nádrž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Český Brod</v>
      </c>
      <c r="G80" s="43"/>
      <c r="H80" s="43"/>
      <c r="I80" s="34" t="s">
        <v>24</v>
      </c>
      <c r="J80" s="75" t="str">
        <f>IF(J12="","",J12)</f>
        <v>31. 1. 2024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Město Český Brod</v>
      </c>
      <c r="G82" s="43"/>
      <c r="H82" s="43"/>
      <c r="I82" s="34" t="s">
        <v>38</v>
      </c>
      <c r="J82" s="39" t="str">
        <f>E21</f>
        <v>Ing. Petr Koblenc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41</v>
      </c>
      <c r="J83" s="39" t="str">
        <f>E24</f>
        <v>Vodohospodářský rozvoj a výstavba a.s.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9" customFormat="1" ht="29.28" customHeight="1">
      <c r="A85" s="177"/>
      <c r="B85" s="178"/>
      <c r="C85" s="179" t="s">
        <v>138</v>
      </c>
      <c r="D85" s="180" t="s">
        <v>65</v>
      </c>
      <c r="E85" s="180" t="s">
        <v>61</v>
      </c>
      <c r="F85" s="180" t="s">
        <v>62</v>
      </c>
      <c r="G85" s="180" t="s">
        <v>139</v>
      </c>
      <c r="H85" s="180" t="s">
        <v>140</v>
      </c>
      <c r="I85" s="180" t="s">
        <v>141</v>
      </c>
      <c r="J85" s="180" t="s">
        <v>135</v>
      </c>
      <c r="K85" s="181" t="s">
        <v>142</v>
      </c>
      <c r="L85" s="182"/>
      <c r="M85" s="95" t="s">
        <v>35</v>
      </c>
      <c r="N85" s="96" t="s">
        <v>50</v>
      </c>
      <c r="O85" s="96" t="s">
        <v>143</v>
      </c>
      <c r="P85" s="96" t="s">
        <v>144</v>
      </c>
      <c r="Q85" s="96" t="s">
        <v>145</v>
      </c>
      <c r="R85" s="96" t="s">
        <v>146</v>
      </c>
      <c r="S85" s="96" t="s">
        <v>147</v>
      </c>
      <c r="T85" s="97" t="s">
        <v>148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41"/>
      <c r="B86" s="42"/>
      <c r="C86" s="102" t="s">
        <v>149</v>
      </c>
      <c r="D86" s="43"/>
      <c r="E86" s="43"/>
      <c r="F86" s="43"/>
      <c r="G86" s="43"/>
      <c r="H86" s="43"/>
      <c r="I86" s="43"/>
      <c r="J86" s="183">
        <f>BK86</f>
        <v>0</v>
      </c>
      <c r="K86" s="43"/>
      <c r="L86" s="47"/>
      <c r="M86" s="98"/>
      <c r="N86" s="184"/>
      <c r="O86" s="99"/>
      <c r="P86" s="185">
        <f>P87</f>
        <v>0</v>
      </c>
      <c r="Q86" s="99"/>
      <c r="R86" s="185">
        <f>R87</f>
        <v>57.559572929999987</v>
      </c>
      <c r="S86" s="99"/>
      <c r="T86" s="186">
        <f>T87</f>
        <v>0.086850000000000011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79</v>
      </c>
      <c r="AU86" s="19" t="s">
        <v>136</v>
      </c>
      <c r="BK86" s="187">
        <f>BK87</f>
        <v>0</v>
      </c>
    </row>
    <row r="87" s="12" customFormat="1" ht="25.92" customHeight="1">
      <c r="A87" s="12"/>
      <c r="B87" s="222"/>
      <c r="C87" s="223"/>
      <c r="D87" s="224" t="s">
        <v>79</v>
      </c>
      <c r="E87" s="225" t="s">
        <v>241</v>
      </c>
      <c r="F87" s="225" t="s">
        <v>242</v>
      </c>
      <c r="G87" s="223"/>
      <c r="H87" s="223"/>
      <c r="I87" s="226"/>
      <c r="J87" s="227">
        <f>BK87</f>
        <v>0</v>
      </c>
      <c r="K87" s="223"/>
      <c r="L87" s="228"/>
      <c r="M87" s="229"/>
      <c r="N87" s="230"/>
      <c r="O87" s="230"/>
      <c r="P87" s="231">
        <f>P88+P126+P152+P161+P237+P273</f>
        <v>0</v>
      </c>
      <c r="Q87" s="230"/>
      <c r="R87" s="231">
        <f>R88+R126+R152+R161+R237+R273</f>
        <v>57.559572929999987</v>
      </c>
      <c r="S87" s="230"/>
      <c r="T87" s="232">
        <f>T88+T126+T152+T161+T237+T273</f>
        <v>0.086850000000000011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33" t="s">
        <v>88</v>
      </c>
      <c r="AT87" s="234" t="s">
        <v>79</v>
      </c>
      <c r="AU87" s="234" t="s">
        <v>80</v>
      </c>
      <c r="AY87" s="233" t="s">
        <v>155</v>
      </c>
      <c r="BK87" s="235">
        <f>BK88+BK126+BK152+BK161+BK237+BK273</f>
        <v>0</v>
      </c>
    </row>
    <row r="88" s="12" customFormat="1" ht="22.8" customHeight="1">
      <c r="A88" s="12"/>
      <c r="B88" s="222"/>
      <c r="C88" s="223"/>
      <c r="D88" s="224" t="s">
        <v>79</v>
      </c>
      <c r="E88" s="236" t="s">
        <v>88</v>
      </c>
      <c r="F88" s="236" t="s">
        <v>1518</v>
      </c>
      <c r="G88" s="223"/>
      <c r="H88" s="223"/>
      <c r="I88" s="226"/>
      <c r="J88" s="237">
        <f>BK88</f>
        <v>0</v>
      </c>
      <c r="K88" s="223"/>
      <c r="L88" s="228"/>
      <c r="M88" s="229"/>
      <c r="N88" s="230"/>
      <c r="O88" s="230"/>
      <c r="P88" s="231">
        <f>SUM(P89:P125)</f>
        <v>0</v>
      </c>
      <c r="Q88" s="230"/>
      <c r="R88" s="231">
        <f>SUM(R89:R125)</f>
        <v>0.00075000000000000002</v>
      </c>
      <c r="S88" s="230"/>
      <c r="T88" s="232">
        <f>SUM(T89:T125)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33" t="s">
        <v>88</v>
      </c>
      <c r="AT88" s="234" t="s">
        <v>79</v>
      </c>
      <c r="AU88" s="234" t="s">
        <v>88</v>
      </c>
      <c r="AY88" s="233" t="s">
        <v>155</v>
      </c>
      <c r="BK88" s="235">
        <f>SUM(BK89:BK125)</f>
        <v>0</v>
      </c>
    </row>
    <row r="89" s="2" customFormat="1" ht="16.5" customHeight="1">
      <c r="A89" s="41"/>
      <c r="B89" s="42"/>
      <c r="C89" s="188" t="s">
        <v>88</v>
      </c>
      <c r="D89" s="188" t="s">
        <v>150</v>
      </c>
      <c r="E89" s="189" t="s">
        <v>1519</v>
      </c>
      <c r="F89" s="190" t="s">
        <v>1520</v>
      </c>
      <c r="G89" s="191" t="s">
        <v>860</v>
      </c>
      <c r="H89" s="192">
        <v>25</v>
      </c>
      <c r="I89" s="193"/>
      <c r="J89" s="194">
        <f>ROUND(I89*H89,2)</f>
        <v>0</v>
      </c>
      <c r="K89" s="190" t="s">
        <v>252</v>
      </c>
      <c r="L89" s="47"/>
      <c r="M89" s="195" t="s">
        <v>35</v>
      </c>
      <c r="N89" s="196" t="s">
        <v>51</v>
      </c>
      <c r="O89" s="87"/>
      <c r="P89" s="197">
        <f>O89*H89</f>
        <v>0</v>
      </c>
      <c r="Q89" s="197">
        <v>3.0000000000000001E-05</v>
      </c>
      <c r="R89" s="197">
        <f>Q89*H89</f>
        <v>0.00075000000000000002</v>
      </c>
      <c r="S89" s="197">
        <v>0</v>
      </c>
      <c r="T89" s="19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99" t="s">
        <v>164</v>
      </c>
      <c r="AT89" s="199" t="s">
        <v>150</v>
      </c>
      <c r="AU89" s="199" t="s">
        <v>90</v>
      </c>
      <c r="AY89" s="19" t="s">
        <v>155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9" t="s">
        <v>88</v>
      </c>
      <c r="BK89" s="200">
        <f>ROUND(I89*H89,2)</f>
        <v>0</v>
      </c>
      <c r="BL89" s="19" t="s">
        <v>164</v>
      </c>
      <c r="BM89" s="199" t="s">
        <v>1768</v>
      </c>
    </row>
    <row r="90" s="2" customFormat="1">
      <c r="A90" s="41"/>
      <c r="B90" s="42"/>
      <c r="C90" s="43"/>
      <c r="D90" s="249" t="s">
        <v>254</v>
      </c>
      <c r="E90" s="43"/>
      <c r="F90" s="250" t="s">
        <v>1522</v>
      </c>
      <c r="G90" s="43"/>
      <c r="H90" s="43"/>
      <c r="I90" s="203"/>
      <c r="J90" s="43"/>
      <c r="K90" s="43"/>
      <c r="L90" s="47"/>
      <c r="M90" s="204"/>
      <c r="N90" s="20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254</v>
      </c>
      <c r="AU90" s="19" t="s">
        <v>90</v>
      </c>
    </row>
    <row r="91" s="13" customFormat="1">
      <c r="A91" s="13"/>
      <c r="B91" s="238"/>
      <c r="C91" s="239"/>
      <c r="D91" s="201" t="s">
        <v>248</v>
      </c>
      <c r="E91" s="240" t="s">
        <v>35</v>
      </c>
      <c r="F91" s="241" t="s">
        <v>1386</v>
      </c>
      <c r="G91" s="239"/>
      <c r="H91" s="242">
        <v>25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8" t="s">
        <v>248</v>
      </c>
      <c r="AU91" s="248" t="s">
        <v>90</v>
      </c>
      <c r="AV91" s="13" t="s">
        <v>90</v>
      </c>
      <c r="AW91" s="13" t="s">
        <v>40</v>
      </c>
      <c r="AX91" s="13" t="s">
        <v>88</v>
      </c>
      <c r="AY91" s="248" t="s">
        <v>155</v>
      </c>
    </row>
    <row r="92" s="2" customFormat="1" ht="24.15" customHeight="1">
      <c r="A92" s="41"/>
      <c r="B92" s="42"/>
      <c r="C92" s="188" t="s">
        <v>90</v>
      </c>
      <c r="D92" s="188" t="s">
        <v>150</v>
      </c>
      <c r="E92" s="189" t="s">
        <v>1523</v>
      </c>
      <c r="F92" s="190" t="s">
        <v>1524</v>
      </c>
      <c r="G92" s="191" t="s">
        <v>871</v>
      </c>
      <c r="H92" s="192">
        <v>30</v>
      </c>
      <c r="I92" s="193"/>
      <c r="J92" s="194">
        <f>ROUND(I92*H92,2)</f>
        <v>0</v>
      </c>
      <c r="K92" s="190" t="s">
        <v>252</v>
      </c>
      <c r="L92" s="47"/>
      <c r="M92" s="195" t="s">
        <v>35</v>
      </c>
      <c r="N92" s="196" t="s">
        <v>51</v>
      </c>
      <c r="O92" s="87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99" t="s">
        <v>164</v>
      </c>
      <c r="AT92" s="199" t="s">
        <v>150</v>
      </c>
      <c r="AU92" s="199" t="s">
        <v>90</v>
      </c>
      <c r="AY92" s="19" t="s">
        <v>155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9" t="s">
        <v>88</v>
      </c>
      <c r="BK92" s="200">
        <f>ROUND(I92*H92,2)</f>
        <v>0</v>
      </c>
      <c r="BL92" s="19" t="s">
        <v>164</v>
      </c>
      <c r="BM92" s="199" t="s">
        <v>1769</v>
      </c>
    </row>
    <row r="93" s="2" customFormat="1">
      <c r="A93" s="41"/>
      <c r="B93" s="42"/>
      <c r="C93" s="43"/>
      <c r="D93" s="249" t="s">
        <v>254</v>
      </c>
      <c r="E93" s="43"/>
      <c r="F93" s="250" t="s">
        <v>1526</v>
      </c>
      <c r="G93" s="43"/>
      <c r="H93" s="43"/>
      <c r="I93" s="203"/>
      <c r="J93" s="43"/>
      <c r="K93" s="43"/>
      <c r="L93" s="47"/>
      <c r="M93" s="204"/>
      <c r="N93" s="20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254</v>
      </c>
      <c r="AU93" s="19" t="s">
        <v>90</v>
      </c>
    </row>
    <row r="94" s="13" customFormat="1">
      <c r="A94" s="13"/>
      <c r="B94" s="238"/>
      <c r="C94" s="239"/>
      <c r="D94" s="201" t="s">
        <v>248</v>
      </c>
      <c r="E94" s="240" t="s">
        <v>35</v>
      </c>
      <c r="F94" s="241" t="s">
        <v>1388</v>
      </c>
      <c r="G94" s="239"/>
      <c r="H94" s="242">
        <v>30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8" t="s">
        <v>248</v>
      </c>
      <c r="AU94" s="248" t="s">
        <v>90</v>
      </c>
      <c r="AV94" s="13" t="s">
        <v>90</v>
      </c>
      <c r="AW94" s="13" t="s">
        <v>40</v>
      </c>
      <c r="AX94" s="13" t="s">
        <v>88</v>
      </c>
      <c r="AY94" s="248" t="s">
        <v>155</v>
      </c>
    </row>
    <row r="95" s="2" customFormat="1" ht="24.15" customHeight="1">
      <c r="A95" s="41"/>
      <c r="B95" s="42"/>
      <c r="C95" s="188" t="s">
        <v>160</v>
      </c>
      <c r="D95" s="188" t="s">
        <v>150</v>
      </c>
      <c r="E95" s="189" t="s">
        <v>884</v>
      </c>
      <c r="F95" s="190" t="s">
        <v>885</v>
      </c>
      <c r="G95" s="191" t="s">
        <v>663</v>
      </c>
      <c r="H95" s="192">
        <v>75.391999999999996</v>
      </c>
      <c r="I95" s="193"/>
      <c r="J95" s="194">
        <f>ROUND(I95*H95,2)</f>
        <v>0</v>
      </c>
      <c r="K95" s="190" t="s">
        <v>252</v>
      </c>
      <c r="L95" s="47"/>
      <c r="M95" s="195" t="s">
        <v>35</v>
      </c>
      <c r="N95" s="196" t="s">
        <v>51</v>
      </c>
      <c r="O95" s="87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99" t="s">
        <v>164</v>
      </c>
      <c r="AT95" s="199" t="s">
        <v>150</v>
      </c>
      <c r="AU95" s="199" t="s">
        <v>90</v>
      </c>
      <c r="AY95" s="19" t="s">
        <v>155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9" t="s">
        <v>88</v>
      </c>
      <c r="BK95" s="200">
        <f>ROUND(I95*H95,2)</f>
        <v>0</v>
      </c>
      <c r="BL95" s="19" t="s">
        <v>164</v>
      </c>
      <c r="BM95" s="199" t="s">
        <v>1770</v>
      </c>
    </row>
    <row r="96" s="2" customFormat="1">
      <c r="A96" s="41"/>
      <c r="B96" s="42"/>
      <c r="C96" s="43"/>
      <c r="D96" s="249" t="s">
        <v>254</v>
      </c>
      <c r="E96" s="43"/>
      <c r="F96" s="250" t="s">
        <v>887</v>
      </c>
      <c r="G96" s="43"/>
      <c r="H96" s="43"/>
      <c r="I96" s="203"/>
      <c r="J96" s="43"/>
      <c r="K96" s="43"/>
      <c r="L96" s="47"/>
      <c r="M96" s="204"/>
      <c r="N96" s="20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254</v>
      </c>
      <c r="AU96" s="19" t="s">
        <v>90</v>
      </c>
    </row>
    <row r="97" s="13" customFormat="1">
      <c r="A97" s="13"/>
      <c r="B97" s="238"/>
      <c r="C97" s="239"/>
      <c r="D97" s="201" t="s">
        <v>248</v>
      </c>
      <c r="E97" s="240" t="s">
        <v>35</v>
      </c>
      <c r="F97" s="241" t="s">
        <v>1771</v>
      </c>
      <c r="G97" s="239"/>
      <c r="H97" s="242">
        <v>251.30600000000001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248</v>
      </c>
      <c r="AU97" s="248" t="s">
        <v>90</v>
      </c>
      <c r="AV97" s="13" t="s">
        <v>90</v>
      </c>
      <c r="AW97" s="13" t="s">
        <v>40</v>
      </c>
      <c r="AX97" s="13" t="s">
        <v>80</v>
      </c>
      <c r="AY97" s="248" t="s">
        <v>155</v>
      </c>
    </row>
    <row r="98" s="15" customFormat="1">
      <c r="A98" s="15"/>
      <c r="B98" s="272"/>
      <c r="C98" s="273"/>
      <c r="D98" s="201" t="s">
        <v>248</v>
      </c>
      <c r="E98" s="274" t="s">
        <v>35</v>
      </c>
      <c r="F98" s="275" t="s">
        <v>483</v>
      </c>
      <c r="G98" s="273"/>
      <c r="H98" s="276">
        <v>251.30600000000001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82" t="s">
        <v>248</v>
      </c>
      <c r="AU98" s="282" t="s">
        <v>90</v>
      </c>
      <c r="AV98" s="15" t="s">
        <v>160</v>
      </c>
      <c r="AW98" s="15" t="s">
        <v>40</v>
      </c>
      <c r="AX98" s="15" t="s">
        <v>80</v>
      </c>
      <c r="AY98" s="282" t="s">
        <v>155</v>
      </c>
    </row>
    <row r="99" s="13" customFormat="1">
      <c r="A99" s="13"/>
      <c r="B99" s="238"/>
      <c r="C99" s="239"/>
      <c r="D99" s="201" t="s">
        <v>248</v>
      </c>
      <c r="E99" s="240" t="s">
        <v>35</v>
      </c>
      <c r="F99" s="241" t="s">
        <v>1772</v>
      </c>
      <c r="G99" s="239"/>
      <c r="H99" s="242">
        <v>75.391999999999996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248</v>
      </c>
      <c r="AU99" s="248" t="s">
        <v>90</v>
      </c>
      <c r="AV99" s="13" t="s">
        <v>90</v>
      </c>
      <c r="AW99" s="13" t="s">
        <v>40</v>
      </c>
      <c r="AX99" s="13" t="s">
        <v>88</v>
      </c>
      <c r="AY99" s="248" t="s">
        <v>155</v>
      </c>
    </row>
    <row r="100" s="2" customFormat="1" ht="24.15" customHeight="1">
      <c r="A100" s="41"/>
      <c r="B100" s="42"/>
      <c r="C100" s="188" t="s">
        <v>164</v>
      </c>
      <c r="D100" s="188" t="s">
        <v>150</v>
      </c>
      <c r="E100" s="189" t="s">
        <v>895</v>
      </c>
      <c r="F100" s="190" t="s">
        <v>896</v>
      </c>
      <c r="G100" s="191" t="s">
        <v>663</v>
      </c>
      <c r="H100" s="192">
        <v>50.261000000000003</v>
      </c>
      <c r="I100" s="193"/>
      <c r="J100" s="194">
        <f>ROUND(I100*H100,2)</f>
        <v>0</v>
      </c>
      <c r="K100" s="190" t="s">
        <v>252</v>
      </c>
      <c r="L100" s="47"/>
      <c r="M100" s="195" t="s">
        <v>35</v>
      </c>
      <c r="N100" s="196" t="s">
        <v>51</v>
      </c>
      <c r="O100" s="87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99" t="s">
        <v>164</v>
      </c>
      <c r="AT100" s="199" t="s">
        <v>150</v>
      </c>
      <c r="AU100" s="199" t="s">
        <v>90</v>
      </c>
      <c r="AY100" s="19" t="s">
        <v>155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9" t="s">
        <v>88</v>
      </c>
      <c r="BK100" s="200">
        <f>ROUND(I100*H100,2)</f>
        <v>0</v>
      </c>
      <c r="BL100" s="19" t="s">
        <v>164</v>
      </c>
      <c r="BM100" s="199" t="s">
        <v>1773</v>
      </c>
    </row>
    <row r="101" s="2" customFormat="1">
      <c r="A101" s="41"/>
      <c r="B101" s="42"/>
      <c r="C101" s="43"/>
      <c r="D101" s="249" t="s">
        <v>254</v>
      </c>
      <c r="E101" s="43"/>
      <c r="F101" s="250" t="s">
        <v>898</v>
      </c>
      <c r="G101" s="43"/>
      <c r="H101" s="43"/>
      <c r="I101" s="203"/>
      <c r="J101" s="43"/>
      <c r="K101" s="43"/>
      <c r="L101" s="47"/>
      <c r="M101" s="204"/>
      <c r="N101" s="20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254</v>
      </c>
      <c r="AU101" s="19" t="s">
        <v>90</v>
      </c>
    </row>
    <row r="102" s="13" customFormat="1">
      <c r="A102" s="13"/>
      <c r="B102" s="238"/>
      <c r="C102" s="239"/>
      <c r="D102" s="201" t="s">
        <v>248</v>
      </c>
      <c r="E102" s="240" t="s">
        <v>35</v>
      </c>
      <c r="F102" s="241" t="s">
        <v>1771</v>
      </c>
      <c r="G102" s="239"/>
      <c r="H102" s="242">
        <v>251.30600000000001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248</v>
      </c>
      <c r="AU102" s="248" t="s">
        <v>90</v>
      </c>
      <c r="AV102" s="13" t="s">
        <v>90</v>
      </c>
      <c r="AW102" s="13" t="s">
        <v>40</v>
      </c>
      <c r="AX102" s="13" t="s">
        <v>80</v>
      </c>
      <c r="AY102" s="248" t="s">
        <v>155</v>
      </c>
    </row>
    <row r="103" s="15" customFormat="1">
      <c r="A103" s="15"/>
      <c r="B103" s="272"/>
      <c r="C103" s="273"/>
      <c r="D103" s="201" t="s">
        <v>248</v>
      </c>
      <c r="E103" s="274" t="s">
        <v>35</v>
      </c>
      <c r="F103" s="275" t="s">
        <v>483</v>
      </c>
      <c r="G103" s="273"/>
      <c r="H103" s="276">
        <v>251.30600000000001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82" t="s">
        <v>248</v>
      </c>
      <c r="AU103" s="282" t="s">
        <v>90</v>
      </c>
      <c r="AV103" s="15" t="s">
        <v>160</v>
      </c>
      <c r="AW103" s="15" t="s">
        <v>40</v>
      </c>
      <c r="AX103" s="15" t="s">
        <v>80</v>
      </c>
      <c r="AY103" s="282" t="s">
        <v>155</v>
      </c>
    </row>
    <row r="104" s="13" customFormat="1">
      <c r="A104" s="13"/>
      <c r="B104" s="238"/>
      <c r="C104" s="239"/>
      <c r="D104" s="201" t="s">
        <v>248</v>
      </c>
      <c r="E104" s="240" t="s">
        <v>35</v>
      </c>
      <c r="F104" s="241" t="s">
        <v>1774</v>
      </c>
      <c r="G104" s="239"/>
      <c r="H104" s="242">
        <v>50.261000000000003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248</v>
      </c>
      <c r="AU104" s="248" t="s">
        <v>90</v>
      </c>
      <c r="AV104" s="13" t="s">
        <v>90</v>
      </c>
      <c r="AW104" s="13" t="s">
        <v>40</v>
      </c>
      <c r="AX104" s="13" t="s">
        <v>88</v>
      </c>
      <c r="AY104" s="248" t="s">
        <v>155</v>
      </c>
    </row>
    <row r="105" s="2" customFormat="1" ht="24.15" customHeight="1">
      <c r="A105" s="41"/>
      <c r="B105" s="42"/>
      <c r="C105" s="188" t="s">
        <v>168</v>
      </c>
      <c r="D105" s="188" t="s">
        <v>150</v>
      </c>
      <c r="E105" s="189" t="s">
        <v>900</v>
      </c>
      <c r="F105" s="190" t="s">
        <v>901</v>
      </c>
      <c r="G105" s="191" t="s">
        <v>663</v>
      </c>
      <c r="H105" s="192">
        <v>75.391999999999996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1775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903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1771</v>
      </c>
      <c r="G107" s="239"/>
      <c r="H107" s="242">
        <v>251.30600000000001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80</v>
      </c>
      <c r="AY107" s="248" t="s">
        <v>155</v>
      </c>
    </row>
    <row r="108" s="15" customFormat="1">
      <c r="A108" s="15"/>
      <c r="B108" s="272"/>
      <c r="C108" s="273"/>
      <c r="D108" s="201" t="s">
        <v>248</v>
      </c>
      <c r="E108" s="274" t="s">
        <v>35</v>
      </c>
      <c r="F108" s="275" t="s">
        <v>483</v>
      </c>
      <c r="G108" s="273"/>
      <c r="H108" s="276">
        <v>251.30600000000001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2" t="s">
        <v>248</v>
      </c>
      <c r="AU108" s="282" t="s">
        <v>90</v>
      </c>
      <c r="AV108" s="15" t="s">
        <v>160</v>
      </c>
      <c r="AW108" s="15" t="s">
        <v>40</v>
      </c>
      <c r="AX108" s="15" t="s">
        <v>80</v>
      </c>
      <c r="AY108" s="282" t="s">
        <v>155</v>
      </c>
    </row>
    <row r="109" s="13" customFormat="1">
      <c r="A109" s="13"/>
      <c r="B109" s="238"/>
      <c r="C109" s="239"/>
      <c r="D109" s="201" t="s">
        <v>248</v>
      </c>
      <c r="E109" s="240" t="s">
        <v>35</v>
      </c>
      <c r="F109" s="241" t="s">
        <v>1772</v>
      </c>
      <c r="G109" s="239"/>
      <c r="H109" s="242">
        <v>75.391999999999996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248</v>
      </c>
      <c r="AU109" s="248" t="s">
        <v>90</v>
      </c>
      <c r="AV109" s="13" t="s">
        <v>90</v>
      </c>
      <c r="AW109" s="13" t="s">
        <v>40</v>
      </c>
      <c r="AX109" s="13" t="s">
        <v>88</v>
      </c>
      <c r="AY109" s="248" t="s">
        <v>155</v>
      </c>
    </row>
    <row r="110" s="2" customFormat="1" ht="24.15" customHeight="1">
      <c r="A110" s="41"/>
      <c r="B110" s="42"/>
      <c r="C110" s="188" t="s">
        <v>172</v>
      </c>
      <c r="D110" s="188" t="s">
        <v>150</v>
      </c>
      <c r="E110" s="189" t="s">
        <v>904</v>
      </c>
      <c r="F110" s="190" t="s">
        <v>905</v>
      </c>
      <c r="G110" s="191" t="s">
        <v>663</v>
      </c>
      <c r="H110" s="192">
        <v>50.261000000000003</v>
      </c>
      <c r="I110" s="193"/>
      <c r="J110" s="194">
        <f>ROUND(I110*H110,2)</f>
        <v>0</v>
      </c>
      <c r="K110" s="190" t="s">
        <v>252</v>
      </c>
      <c r="L110" s="47"/>
      <c r="M110" s="195" t="s">
        <v>35</v>
      </c>
      <c r="N110" s="196" t="s">
        <v>51</v>
      </c>
      <c r="O110" s="87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99" t="s">
        <v>164</v>
      </c>
      <c r="AT110" s="199" t="s">
        <v>150</v>
      </c>
      <c r="AU110" s="199" t="s">
        <v>90</v>
      </c>
      <c r="AY110" s="19" t="s">
        <v>155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" t="s">
        <v>88</v>
      </c>
      <c r="BK110" s="200">
        <f>ROUND(I110*H110,2)</f>
        <v>0</v>
      </c>
      <c r="BL110" s="19" t="s">
        <v>164</v>
      </c>
      <c r="BM110" s="199" t="s">
        <v>1776</v>
      </c>
    </row>
    <row r="111" s="2" customFormat="1">
      <c r="A111" s="41"/>
      <c r="B111" s="42"/>
      <c r="C111" s="43"/>
      <c r="D111" s="249" t="s">
        <v>254</v>
      </c>
      <c r="E111" s="43"/>
      <c r="F111" s="250" t="s">
        <v>907</v>
      </c>
      <c r="G111" s="43"/>
      <c r="H111" s="43"/>
      <c r="I111" s="203"/>
      <c r="J111" s="43"/>
      <c r="K111" s="43"/>
      <c r="L111" s="47"/>
      <c r="M111" s="204"/>
      <c r="N111" s="20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254</v>
      </c>
      <c r="AU111" s="19" t="s">
        <v>90</v>
      </c>
    </row>
    <row r="112" s="13" customFormat="1">
      <c r="A112" s="13"/>
      <c r="B112" s="238"/>
      <c r="C112" s="239"/>
      <c r="D112" s="201" t="s">
        <v>248</v>
      </c>
      <c r="E112" s="240" t="s">
        <v>35</v>
      </c>
      <c r="F112" s="241" t="s">
        <v>1771</v>
      </c>
      <c r="G112" s="239"/>
      <c r="H112" s="242">
        <v>251.30600000000001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248</v>
      </c>
      <c r="AU112" s="248" t="s">
        <v>90</v>
      </c>
      <c r="AV112" s="13" t="s">
        <v>90</v>
      </c>
      <c r="AW112" s="13" t="s">
        <v>40</v>
      </c>
      <c r="AX112" s="13" t="s">
        <v>80</v>
      </c>
      <c r="AY112" s="248" t="s">
        <v>155</v>
      </c>
    </row>
    <row r="113" s="15" customFormat="1">
      <c r="A113" s="15"/>
      <c r="B113" s="272"/>
      <c r="C113" s="273"/>
      <c r="D113" s="201" t="s">
        <v>248</v>
      </c>
      <c r="E113" s="274" t="s">
        <v>35</v>
      </c>
      <c r="F113" s="275" t="s">
        <v>483</v>
      </c>
      <c r="G113" s="273"/>
      <c r="H113" s="276">
        <v>251.30600000000001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82" t="s">
        <v>248</v>
      </c>
      <c r="AU113" s="282" t="s">
        <v>90</v>
      </c>
      <c r="AV113" s="15" t="s">
        <v>160</v>
      </c>
      <c r="AW113" s="15" t="s">
        <v>40</v>
      </c>
      <c r="AX113" s="15" t="s">
        <v>80</v>
      </c>
      <c r="AY113" s="282" t="s">
        <v>155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1774</v>
      </c>
      <c r="G114" s="239"/>
      <c r="H114" s="242">
        <v>50.261000000000003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24.15" customHeight="1">
      <c r="A115" s="41"/>
      <c r="B115" s="42"/>
      <c r="C115" s="188" t="s">
        <v>176</v>
      </c>
      <c r="D115" s="188" t="s">
        <v>150</v>
      </c>
      <c r="E115" s="189" t="s">
        <v>1557</v>
      </c>
      <c r="F115" s="190" t="s">
        <v>1558</v>
      </c>
      <c r="G115" s="191" t="s">
        <v>663</v>
      </c>
      <c r="H115" s="192">
        <v>187.66900000000001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164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164</v>
      </c>
      <c r="BM115" s="199" t="s">
        <v>1777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1560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1778</v>
      </c>
      <c r="G117" s="239"/>
      <c r="H117" s="242">
        <v>251.30600000000001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3" customFormat="1">
      <c r="A118" s="13"/>
      <c r="B118" s="238"/>
      <c r="C118" s="239"/>
      <c r="D118" s="201" t="s">
        <v>248</v>
      </c>
      <c r="E118" s="240" t="s">
        <v>35</v>
      </c>
      <c r="F118" s="241" t="s">
        <v>1779</v>
      </c>
      <c r="G118" s="239"/>
      <c r="H118" s="242">
        <v>-3.2509999999999999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248</v>
      </c>
      <c r="AU118" s="248" t="s">
        <v>90</v>
      </c>
      <c r="AV118" s="13" t="s">
        <v>90</v>
      </c>
      <c r="AW118" s="13" t="s">
        <v>40</v>
      </c>
      <c r="AX118" s="13" t="s">
        <v>80</v>
      </c>
      <c r="AY118" s="248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1780</v>
      </c>
      <c r="G119" s="239"/>
      <c r="H119" s="242">
        <v>-4.8769999999999998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80</v>
      </c>
      <c r="AY119" s="248" t="s">
        <v>155</v>
      </c>
    </row>
    <row r="120" s="13" customFormat="1">
      <c r="A120" s="13"/>
      <c r="B120" s="238"/>
      <c r="C120" s="239"/>
      <c r="D120" s="201" t="s">
        <v>248</v>
      </c>
      <c r="E120" s="240" t="s">
        <v>35</v>
      </c>
      <c r="F120" s="241" t="s">
        <v>1781</v>
      </c>
      <c r="G120" s="239"/>
      <c r="H120" s="242">
        <v>-55.509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248</v>
      </c>
      <c r="AU120" s="248" t="s">
        <v>90</v>
      </c>
      <c r="AV120" s="13" t="s">
        <v>90</v>
      </c>
      <c r="AW120" s="13" t="s">
        <v>40</v>
      </c>
      <c r="AX120" s="13" t="s">
        <v>80</v>
      </c>
      <c r="AY120" s="248" t="s">
        <v>155</v>
      </c>
    </row>
    <row r="121" s="14" customFormat="1">
      <c r="A121" s="14"/>
      <c r="B121" s="251"/>
      <c r="C121" s="252"/>
      <c r="D121" s="201" t="s">
        <v>248</v>
      </c>
      <c r="E121" s="253" t="s">
        <v>35</v>
      </c>
      <c r="F121" s="254" t="s">
        <v>268</v>
      </c>
      <c r="G121" s="252"/>
      <c r="H121" s="255">
        <v>187.66900000000001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1" t="s">
        <v>248</v>
      </c>
      <c r="AU121" s="261" t="s">
        <v>90</v>
      </c>
      <c r="AV121" s="14" t="s">
        <v>164</v>
      </c>
      <c r="AW121" s="14" t="s">
        <v>40</v>
      </c>
      <c r="AX121" s="14" t="s">
        <v>88</v>
      </c>
      <c r="AY121" s="261" t="s">
        <v>155</v>
      </c>
    </row>
    <row r="122" s="2" customFormat="1" ht="16.5" customHeight="1">
      <c r="A122" s="41"/>
      <c r="B122" s="42"/>
      <c r="C122" s="262" t="s">
        <v>180</v>
      </c>
      <c r="D122" s="262" t="s">
        <v>464</v>
      </c>
      <c r="E122" s="263" t="s">
        <v>720</v>
      </c>
      <c r="F122" s="264" t="s">
        <v>721</v>
      </c>
      <c r="G122" s="265" t="s">
        <v>563</v>
      </c>
      <c r="H122" s="266">
        <v>192.362</v>
      </c>
      <c r="I122" s="267"/>
      <c r="J122" s="268">
        <f>ROUND(I122*H122,2)</f>
        <v>0</v>
      </c>
      <c r="K122" s="264" t="s">
        <v>252</v>
      </c>
      <c r="L122" s="269"/>
      <c r="M122" s="270" t="s">
        <v>35</v>
      </c>
      <c r="N122" s="271" t="s">
        <v>51</v>
      </c>
      <c r="O122" s="87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199" t="s">
        <v>180</v>
      </c>
      <c r="AT122" s="199" t="s">
        <v>464</v>
      </c>
      <c r="AU122" s="199" t="s">
        <v>90</v>
      </c>
      <c r="AY122" s="19" t="s">
        <v>155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9" t="s">
        <v>88</v>
      </c>
      <c r="BK122" s="200">
        <f>ROUND(I122*H122,2)</f>
        <v>0</v>
      </c>
      <c r="BL122" s="19" t="s">
        <v>164</v>
      </c>
      <c r="BM122" s="199" t="s">
        <v>1782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1783</v>
      </c>
      <c r="G123" s="239"/>
      <c r="H123" s="242">
        <v>93.834999999999994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80</v>
      </c>
      <c r="AY123" s="248" t="s">
        <v>155</v>
      </c>
    </row>
    <row r="124" s="15" customFormat="1">
      <c r="A124" s="15"/>
      <c r="B124" s="272"/>
      <c r="C124" s="273"/>
      <c r="D124" s="201" t="s">
        <v>248</v>
      </c>
      <c r="E124" s="274" t="s">
        <v>35</v>
      </c>
      <c r="F124" s="275" t="s">
        <v>483</v>
      </c>
      <c r="G124" s="273"/>
      <c r="H124" s="276">
        <v>93.834999999999994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2" t="s">
        <v>248</v>
      </c>
      <c r="AU124" s="282" t="s">
        <v>90</v>
      </c>
      <c r="AV124" s="15" t="s">
        <v>160</v>
      </c>
      <c r="AW124" s="15" t="s">
        <v>40</v>
      </c>
      <c r="AX124" s="15" t="s">
        <v>80</v>
      </c>
      <c r="AY124" s="282" t="s">
        <v>155</v>
      </c>
    </row>
    <row r="125" s="13" customFormat="1">
      <c r="A125" s="13"/>
      <c r="B125" s="238"/>
      <c r="C125" s="239"/>
      <c r="D125" s="201" t="s">
        <v>248</v>
      </c>
      <c r="E125" s="240" t="s">
        <v>35</v>
      </c>
      <c r="F125" s="241" t="s">
        <v>1784</v>
      </c>
      <c r="G125" s="239"/>
      <c r="H125" s="242">
        <v>192.362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248</v>
      </c>
      <c r="AU125" s="248" t="s">
        <v>90</v>
      </c>
      <c r="AV125" s="13" t="s">
        <v>90</v>
      </c>
      <c r="AW125" s="13" t="s">
        <v>40</v>
      </c>
      <c r="AX125" s="13" t="s">
        <v>88</v>
      </c>
      <c r="AY125" s="248" t="s">
        <v>155</v>
      </c>
    </row>
    <row r="126" s="12" customFormat="1" ht="22.8" customHeight="1">
      <c r="A126" s="12"/>
      <c r="B126" s="222"/>
      <c r="C126" s="223"/>
      <c r="D126" s="224" t="s">
        <v>79</v>
      </c>
      <c r="E126" s="236" t="s">
        <v>698</v>
      </c>
      <c r="F126" s="236" t="s">
        <v>699</v>
      </c>
      <c r="G126" s="223"/>
      <c r="H126" s="223"/>
      <c r="I126" s="226"/>
      <c r="J126" s="237">
        <f>BK126</f>
        <v>0</v>
      </c>
      <c r="K126" s="223"/>
      <c r="L126" s="228"/>
      <c r="M126" s="229"/>
      <c r="N126" s="230"/>
      <c r="O126" s="230"/>
      <c r="P126" s="231">
        <f>SUM(P127:P151)</f>
        <v>0</v>
      </c>
      <c r="Q126" s="230"/>
      <c r="R126" s="231">
        <f>SUM(R127:R151)</f>
        <v>0</v>
      </c>
      <c r="S126" s="230"/>
      <c r="T126" s="232">
        <f>SUM(T127:T151)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88</v>
      </c>
      <c r="AT126" s="234" t="s">
        <v>79</v>
      </c>
      <c r="AU126" s="234" t="s">
        <v>88</v>
      </c>
      <c r="AY126" s="233" t="s">
        <v>155</v>
      </c>
      <c r="BK126" s="235">
        <f>SUM(BK127:BK151)</f>
        <v>0</v>
      </c>
    </row>
    <row r="127" s="2" customFormat="1" ht="37.8" customHeight="1">
      <c r="A127" s="41"/>
      <c r="B127" s="42"/>
      <c r="C127" s="188" t="s">
        <v>184</v>
      </c>
      <c r="D127" s="188" t="s">
        <v>150</v>
      </c>
      <c r="E127" s="189" t="s">
        <v>700</v>
      </c>
      <c r="F127" s="190" t="s">
        <v>701</v>
      </c>
      <c r="G127" s="191" t="s">
        <v>663</v>
      </c>
      <c r="H127" s="192">
        <v>31.818000000000001</v>
      </c>
      <c r="I127" s="193"/>
      <c r="J127" s="194">
        <f>ROUND(I127*H127,2)</f>
        <v>0</v>
      </c>
      <c r="K127" s="190" t="s">
        <v>252</v>
      </c>
      <c r="L127" s="47"/>
      <c r="M127" s="195" t="s">
        <v>35</v>
      </c>
      <c r="N127" s="196" t="s">
        <v>51</v>
      </c>
      <c r="O127" s="87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199" t="s">
        <v>164</v>
      </c>
      <c r="AT127" s="199" t="s">
        <v>150</v>
      </c>
      <c r="AU127" s="199" t="s">
        <v>90</v>
      </c>
      <c r="AY127" s="19" t="s">
        <v>155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9" t="s">
        <v>88</v>
      </c>
      <c r="BK127" s="200">
        <f>ROUND(I127*H127,2)</f>
        <v>0</v>
      </c>
      <c r="BL127" s="19" t="s">
        <v>164</v>
      </c>
      <c r="BM127" s="199" t="s">
        <v>1785</v>
      </c>
    </row>
    <row r="128" s="2" customFormat="1">
      <c r="A128" s="41"/>
      <c r="B128" s="42"/>
      <c r="C128" s="43"/>
      <c r="D128" s="249" t="s">
        <v>254</v>
      </c>
      <c r="E128" s="43"/>
      <c r="F128" s="250" t="s">
        <v>703</v>
      </c>
      <c r="G128" s="43"/>
      <c r="H128" s="43"/>
      <c r="I128" s="203"/>
      <c r="J128" s="43"/>
      <c r="K128" s="43"/>
      <c r="L128" s="47"/>
      <c r="M128" s="204"/>
      <c r="N128" s="20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254</v>
      </c>
      <c r="AU128" s="19" t="s">
        <v>90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1786</v>
      </c>
      <c r="G129" s="239"/>
      <c r="H129" s="242">
        <v>125.65300000000001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80</v>
      </c>
      <c r="AY129" s="248" t="s">
        <v>155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1787</v>
      </c>
      <c r="G130" s="239"/>
      <c r="H130" s="242">
        <v>-93.834999999999994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5" customFormat="1">
      <c r="A131" s="15"/>
      <c r="B131" s="272"/>
      <c r="C131" s="273"/>
      <c r="D131" s="201" t="s">
        <v>248</v>
      </c>
      <c r="E131" s="274" t="s">
        <v>35</v>
      </c>
      <c r="F131" s="275" t="s">
        <v>483</v>
      </c>
      <c r="G131" s="273"/>
      <c r="H131" s="276">
        <v>31.818000000000001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248</v>
      </c>
      <c r="AU131" s="282" t="s">
        <v>90</v>
      </c>
      <c r="AV131" s="15" t="s">
        <v>160</v>
      </c>
      <c r="AW131" s="15" t="s">
        <v>40</v>
      </c>
      <c r="AX131" s="15" t="s">
        <v>80</v>
      </c>
      <c r="AY131" s="282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1788</v>
      </c>
      <c r="G132" s="239"/>
      <c r="H132" s="242">
        <v>31.818000000000001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88</v>
      </c>
      <c r="AY132" s="248" t="s">
        <v>155</v>
      </c>
    </row>
    <row r="133" s="2" customFormat="1" ht="37.8" customHeight="1">
      <c r="A133" s="41"/>
      <c r="B133" s="42"/>
      <c r="C133" s="188" t="s">
        <v>188</v>
      </c>
      <c r="D133" s="188" t="s">
        <v>150</v>
      </c>
      <c r="E133" s="189" t="s">
        <v>919</v>
      </c>
      <c r="F133" s="190" t="s">
        <v>920</v>
      </c>
      <c r="G133" s="191" t="s">
        <v>663</v>
      </c>
      <c r="H133" s="192">
        <v>125.65300000000001</v>
      </c>
      <c r="I133" s="193"/>
      <c r="J133" s="194">
        <f>ROUND(I133*H133,2)</f>
        <v>0</v>
      </c>
      <c r="K133" s="190" t="s">
        <v>252</v>
      </c>
      <c r="L133" s="47"/>
      <c r="M133" s="195" t="s">
        <v>35</v>
      </c>
      <c r="N133" s="196" t="s">
        <v>51</v>
      </c>
      <c r="O133" s="8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99" t="s">
        <v>164</v>
      </c>
      <c r="AT133" s="199" t="s">
        <v>150</v>
      </c>
      <c r="AU133" s="199" t="s">
        <v>90</v>
      </c>
      <c r="AY133" s="19" t="s">
        <v>155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88</v>
      </c>
      <c r="BK133" s="200">
        <f>ROUND(I133*H133,2)</f>
        <v>0</v>
      </c>
      <c r="BL133" s="19" t="s">
        <v>164</v>
      </c>
      <c r="BM133" s="199" t="s">
        <v>1789</v>
      </c>
    </row>
    <row r="134" s="2" customFormat="1">
      <c r="A134" s="41"/>
      <c r="B134" s="42"/>
      <c r="C134" s="43"/>
      <c r="D134" s="249" t="s">
        <v>254</v>
      </c>
      <c r="E134" s="43"/>
      <c r="F134" s="250" t="s">
        <v>922</v>
      </c>
      <c r="G134" s="43"/>
      <c r="H134" s="43"/>
      <c r="I134" s="203"/>
      <c r="J134" s="43"/>
      <c r="K134" s="43"/>
      <c r="L134" s="47"/>
      <c r="M134" s="204"/>
      <c r="N134" s="20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254</v>
      </c>
      <c r="AU134" s="19" t="s">
        <v>90</v>
      </c>
    </row>
    <row r="135" s="13" customFormat="1">
      <c r="A135" s="13"/>
      <c r="B135" s="238"/>
      <c r="C135" s="239"/>
      <c r="D135" s="201" t="s">
        <v>248</v>
      </c>
      <c r="E135" s="240" t="s">
        <v>35</v>
      </c>
      <c r="F135" s="241" t="s">
        <v>1786</v>
      </c>
      <c r="G135" s="239"/>
      <c r="H135" s="242">
        <v>125.65300000000001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248</v>
      </c>
      <c r="AU135" s="248" t="s">
        <v>90</v>
      </c>
      <c r="AV135" s="13" t="s">
        <v>90</v>
      </c>
      <c r="AW135" s="13" t="s">
        <v>40</v>
      </c>
      <c r="AX135" s="13" t="s">
        <v>88</v>
      </c>
      <c r="AY135" s="248" t="s">
        <v>155</v>
      </c>
    </row>
    <row r="136" s="2" customFormat="1" ht="24.15" customHeight="1">
      <c r="A136" s="41"/>
      <c r="B136" s="42"/>
      <c r="C136" s="188" t="s">
        <v>194</v>
      </c>
      <c r="D136" s="188" t="s">
        <v>150</v>
      </c>
      <c r="E136" s="189" t="s">
        <v>923</v>
      </c>
      <c r="F136" s="190" t="s">
        <v>924</v>
      </c>
      <c r="G136" s="191" t="s">
        <v>663</v>
      </c>
      <c r="H136" s="192">
        <v>93.834999999999994</v>
      </c>
      <c r="I136" s="193"/>
      <c r="J136" s="194">
        <f>ROUND(I136*H136,2)</f>
        <v>0</v>
      </c>
      <c r="K136" s="190" t="s">
        <v>252</v>
      </c>
      <c r="L136" s="47"/>
      <c r="M136" s="195" t="s">
        <v>35</v>
      </c>
      <c r="N136" s="196" t="s">
        <v>51</v>
      </c>
      <c r="O136" s="8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99" t="s">
        <v>164</v>
      </c>
      <c r="AT136" s="199" t="s">
        <v>150</v>
      </c>
      <c r="AU136" s="199" t="s">
        <v>90</v>
      </c>
      <c r="AY136" s="19" t="s">
        <v>155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88</v>
      </c>
      <c r="BK136" s="200">
        <f>ROUND(I136*H136,2)</f>
        <v>0</v>
      </c>
      <c r="BL136" s="19" t="s">
        <v>164</v>
      </c>
      <c r="BM136" s="199" t="s">
        <v>1790</v>
      </c>
    </row>
    <row r="137" s="2" customFormat="1">
      <c r="A137" s="41"/>
      <c r="B137" s="42"/>
      <c r="C137" s="43"/>
      <c r="D137" s="249" t="s">
        <v>254</v>
      </c>
      <c r="E137" s="43"/>
      <c r="F137" s="250" t="s">
        <v>926</v>
      </c>
      <c r="G137" s="43"/>
      <c r="H137" s="43"/>
      <c r="I137" s="203"/>
      <c r="J137" s="43"/>
      <c r="K137" s="43"/>
      <c r="L137" s="47"/>
      <c r="M137" s="204"/>
      <c r="N137" s="20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254</v>
      </c>
      <c r="AU137" s="19" t="s">
        <v>90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1791</v>
      </c>
      <c r="G138" s="239"/>
      <c r="H138" s="242">
        <v>93.834999999999994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88</v>
      </c>
      <c r="AY138" s="248" t="s">
        <v>155</v>
      </c>
    </row>
    <row r="139" s="2" customFormat="1" ht="24.15" customHeight="1">
      <c r="A139" s="41"/>
      <c r="B139" s="42"/>
      <c r="C139" s="188" t="s">
        <v>198</v>
      </c>
      <c r="D139" s="188" t="s">
        <v>150</v>
      </c>
      <c r="E139" s="189" t="s">
        <v>705</v>
      </c>
      <c r="F139" s="190" t="s">
        <v>611</v>
      </c>
      <c r="G139" s="191" t="s">
        <v>563</v>
      </c>
      <c r="H139" s="192">
        <v>299.19499999999999</v>
      </c>
      <c r="I139" s="193"/>
      <c r="J139" s="194">
        <f>ROUND(I139*H139,2)</f>
        <v>0</v>
      </c>
      <c r="K139" s="190" t="s">
        <v>252</v>
      </c>
      <c r="L139" s="47"/>
      <c r="M139" s="195" t="s">
        <v>35</v>
      </c>
      <c r="N139" s="196" t="s">
        <v>51</v>
      </c>
      <c r="O139" s="8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99" t="s">
        <v>164</v>
      </c>
      <c r="AT139" s="199" t="s">
        <v>150</v>
      </c>
      <c r="AU139" s="199" t="s">
        <v>90</v>
      </c>
      <c r="AY139" s="19" t="s">
        <v>155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88</v>
      </c>
      <c r="BK139" s="200">
        <f>ROUND(I139*H139,2)</f>
        <v>0</v>
      </c>
      <c r="BL139" s="19" t="s">
        <v>164</v>
      </c>
      <c r="BM139" s="199" t="s">
        <v>1792</v>
      </c>
    </row>
    <row r="140" s="2" customFormat="1">
      <c r="A140" s="41"/>
      <c r="B140" s="42"/>
      <c r="C140" s="43"/>
      <c r="D140" s="249" t="s">
        <v>254</v>
      </c>
      <c r="E140" s="43"/>
      <c r="F140" s="250" t="s">
        <v>707</v>
      </c>
      <c r="G140" s="43"/>
      <c r="H140" s="43"/>
      <c r="I140" s="203"/>
      <c r="J140" s="43"/>
      <c r="K140" s="43"/>
      <c r="L140" s="47"/>
      <c r="M140" s="204"/>
      <c r="N140" s="20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254</v>
      </c>
      <c r="AU140" s="19" t="s">
        <v>90</v>
      </c>
    </row>
    <row r="141" s="13" customFormat="1">
      <c r="A141" s="13"/>
      <c r="B141" s="238"/>
      <c r="C141" s="239"/>
      <c r="D141" s="201" t="s">
        <v>248</v>
      </c>
      <c r="E141" s="240" t="s">
        <v>35</v>
      </c>
      <c r="F141" s="241" t="s">
        <v>1793</v>
      </c>
      <c r="G141" s="239"/>
      <c r="H141" s="242">
        <v>157.471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248</v>
      </c>
      <c r="AU141" s="248" t="s">
        <v>90</v>
      </c>
      <c r="AV141" s="13" t="s">
        <v>90</v>
      </c>
      <c r="AW141" s="13" t="s">
        <v>40</v>
      </c>
      <c r="AX141" s="13" t="s">
        <v>80</v>
      </c>
      <c r="AY141" s="248" t="s">
        <v>155</v>
      </c>
    </row>
    <row r="142" s="15" customFormat="1">
      <c r="A142" s="15"/>
      <c r="B142" s="272"/>
      <c r="C142" s="273"/>
      <c r="D142" s="201" t="s">
        <v>248</v>
      </c>
      <c r="E142" s="274" t="s">
        <v>35</v>
      </c>
      <c r="F142" s="275" t="s">
        <v>483</v>
      </c>
      <c r="G142" s="273"/>
      <c r="H142" s="276">
        <v>157.471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248</v>
      </c>
      <c r="AU142" s="282" t="s">
        <v>90</v>
      </c>
      <c r="AV142" s="15" t="s">
        <v>160</v>
      </c>
      <c r="AW142" s="15" t="s">
        <v>40</v>
      </c>
      <c r="AX142" s="15" t="s">
        <v>80</v>
      </c>
      <c r="AY142" s="282" t="s">
        <v>155</v>
      </c>
    </row>
    <row r="143" s="13" customFormat="1">
      <c r="A143" s="13"/>
      <c r="B143" s="238"/>
      <c r="C143" s="239"/>
      <c r="D143" s="201" t="s">
        <v>248</v>
      </c>
      <c r="E143" s="240" t="s">
        <v>35</v>
      </c>
      <c r="F143" s="241" t="s">
        <v>1794</v>
      </c>
      <c r="G143" s="239"/>
      <c r="H143" s="242">
        <v>299.19499999999999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248</v>
      </c>
      <c r="AU143" s="248" t="s">
        <v>90</v>
      </c>
      <c r="AV143" s="13" t="s">
        <v>90</v>
      </c>
      <c r="AW143" s="13" t="s">
        <v>40</v>
      </c>
      <c r="AX143" s="13" t="s">
        <v>88</v>
      </c>
      <c r="AY143" s="248" t="s">
        <v>155</v>
      </c>
    </row>
    <row r="144" s="2" customFormat="1" ht="37.8" customHeight="1">
      <c r="A144" s="41"/>
      <c r="B144" s="42"/>
      <c r="C144" s="188" t="s">
        <v>202</v>
      </c>
      <c r="D144" s="188" t="s">
        <v>150</v>
      </c>
      <c r="E144" s="189" t="s">
        <v>928</v>
      </c>
      <c r="F144" s="190" t="s">
        <v>929</v>
      </c>
      <c r="G144" s="191" t="s">
        <v>663</v>
      </c>
      <c r="H144" s="192">
        <v>187.66999999999999</v>
      </c>
      <c r="I144" s="193"/>
      <c r="J144" s="194">
        <f>ROUND(I144*H144,2)</f>
        <v>0</v>
      </c>
      <c r="K144" s="190" t="s">
        <v>252</v>
      </c>
      <c r="L144" s="47"/>
      <c r="M144" s="195" t="s">
        <v>35</v>
      </c>
      <c r="N144" s="196" t="s">
        <v>51</v>
      </c>
      <c r="O144" s="8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99" t="s">
        <v>164</v>
      </c>
      <c r="AT144" s="199" t="s">
        <v>150</v>
      </c>
      <c r="AU144" s="199" t="s">
        <v>90</v>
      </c>
      <c r="AY144" s="19" t="s">
        <v>155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88</v>
      </c>
      <c r="BK144" s="200">
        <f>ROUND(I144*H144,2)</f>
        <v>0</v>
      </c>
      <c r="BL144" s="19" t="s">
        <v>164</v>
      </c>
      <c r="BM144" s="199" t="s">
        <v>1795</v>
      </c>
    </row>
    <row r="145" s="2" customFormat="1">
      <c r="A145" s="41"/>
      <c r="B145" s="42"/>
      <c r="C145" s="43"/>
      <c r="D145" s="249" t="s">
        <v>254</v>
      </c>
      <c r="E145" s="43"/>
      <c r="F145" s="250" t="s">
        <v>931</v>
      </c>
      <c r="G145" s="43"/>
      <c r="H145" s="43"/>
      <c r="I145" s="203"/>
      <c r="J145" s="43"/>
      <c r="K145" s="43"/>
      <c r="L145" s="47"/>
      <c r="M145" s="204"/>
      <c r="N145" s="20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254</v>
      </c>
      <c r="AU145" s="19" t="s">
        <v>90</v>
      </c>
    </row>
    <row r="146" s="13" customFormat="1">
      <c r="A146" s="13"/>
      <c r="B146" s="238"/>
      <c r="C146" s="239"/>
      <c r="D146" s="201" t="s">
        <v>248</v>
      </c>
      <c r="E146" s="240" t="s">
        <v>35</v>
      </c>
      <c r="F146" s="241" t="s">
        <v>1796</v>
      </c>
      <c r="G146" s="239"/>
      <c r="H146" s="242">
        <v>93.834999999999994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248</v>
      </c>
      <c r="AU146" s="248" t="s">
        <v>90</v>
      </c>
      <c r="AV146" s="13" t="s">
        <v>90</v>
      </c>
      <c r="AW146" s="13" t="s">
        <v>40</v>
      </c>
      <c r="AX146" s="13" t="s">
        <v>80</v>
      </c>
      <c r="AY146" s="248" t="s">
        <v>155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1797</v>
      </c>
      <c r="G147" s="239"/>
      <c r="H147" s="242">
        <v>93.834999999999994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80</v>
      </c>
      <c r="AY147" s="248" t="s">
        <v>155</v>
      </c>
    </row>
    <row r="148" s="14" customFormat="1">
      <c r="A148" s="14"/>
      <c r="B148" s="251"/>
      <c r="C148" s="252"/>
      <c r="D148" s="201" t="s">
        <v>248</v>
      </c>
      <c r="E148" s="253" t="s">
        <v>35</v>
      </c>
      <c r="F148" s="254" t="s">
        <v>268</v>
      </c>
      <c r="G148" s="252"/>
      <c r="H148" s="255">
        <v>187.66999999999999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248</v>
      </c>
      <c r="AU148" s="261" t="s">
        <v>90</v>
      </c>
      <c r="AV148" s="14" t="s">
        <v>164</v>
      </c>
      <c r="AW148" s="14" t="s">
        <v>40</v>
      </c>
      <c r="AX148" s="14" t="s">
        <v>88</v>
      </c>
      <c r="AY148" s="261" t="s">
        <v>155</v>
      </c>
    </row>
    <row r="149" s="2" customFormat="1" ht="24.15" customHeight="1">
      <c r="A149" s="41"/>
      <c r="B149" s="42"/>
      <c r="C149" s="188" t="s">
        <v>206</v>
      </c>
      <c r="D149" s="188" t="s">
        <v>150</v>
      </c>
      <c r="E149" s="189" t="s">
        <v>710</v>
      </c>
      <c r="F149" s="190" t="s">
        <v>711</v>
      </c>
      <c r="G149" s="191" t="s">
        <v>663</v>
      </c>
      <c r="H149" s="192">
        <v>157.471</v>
      </c>
      <c r="I149" s="193"/>
      <c r="J149" s="194">
        <f>ROUND(I149*H149,2)</f>
        <v>0</v>
      </c>
      <c r="K149" s="190" t="s">
        <v>252</v>
      </c>
      <c r="L149" s="47"/>
      <c r="M149" s="195" t="s">
        <v>35</v>
      </c>
      <c r="N149" s="196" t="s">
        <v>51</v>
      </c>
      <c r="O149" s="87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99" t="s">
        <v>164</v>
      </c>
      <c r="AT149" s="199" t="s">
        <v>150</v>
      </c>
      <c r="AU149" s="199" t="s">
        <v>90</v>
      </c>
      <c r="AY149" s="19" t="s">
        <v>155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88</v>
      </c>
      <c r="BK149" s="200">
        <f>ROUND(I149*H149,2)</f>
        <v>0</v>
      </c>
      <c r="BL149" s="19" t="s">
        <v>164</v>
      </c>
      <c r="BM149" s="199" t="s">
        <v>1798</v>
      </c>
    </row>
    <row r="150" s="2" customFormat="1">
      <c r="A150" s="41"/>
      <c r="B150" s="42"/>
      <c r="C150" s="43"/>
      <c r="D150" s="249" t="s">
        <v>254</v>
      </c>
      <c r="E150" s="43"/>
      <c r="F150" s="250" t="s">
        <v>713</v>
      </c>
      <c r="G150" s="43"/>
      <c r="H150" s="43"/>
      <c r="I150" s="203"/>
      <c r="J150" s="43"/>
      <c r="K150" s="43"/>
      <c r="L150" s="47"/>
      <c r="M150" s="204"/>
      <c r="N150" s="20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254</v>
      </c>
      <c r="AU150" s="19" t="s">
        <v>90</v>
      </c>
    </row>
    <row r="151" s="13" customFormat="1">
      <c r="A151" s="13"/>
      <c r="B151" s="238"/>
      <c r="C151" s="239"/>
      <c r="D151" s="201" t="s">
        <v>248</v>
      </c>
      <c r="E151" s="240" t="s">
        <v>35</v>
      </c>
      <c r="F151" s="241" t="s">
        <v>1793</v>
      </c>
      <c r="G151" s="239"/>
      <c r="H151" s="242">
        <v>157.471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248</v>
      </c>
      <c r="AU151" s="248" t="s">
        <v>90</v>
      </c>
      <c r="AV151" s="13" t="s">
        <v>90</v>
      </c>
      <c r="AW151" s="13" t="s">
        <v>40</v>
      </c>
      <c r="AX151" s="13" t="s">
        <v>88</v>
      </c>
      <c r="AY151" s="248" t="s">
        <v>155</v>
      </c>
    </row>
    <row r="152" s="12" customFormat="1" ht="22.8" customHeight="1">
      <c r="A152" s="12"/>
      <c r="B152" s="222"/>
      <c r="C152" s="223"/>
      <c r="D152" s="224" t="s">
        <v>79</v>
      </c>
      <c r="E152" s="236" t="s">
        <v>164</v>
      </c>
      <c r="F152" s="236" t="s">
        <v>714</v>
      </c>
      <c r="G152" s="223"/>
      <c r="H152" s="223"/>
      <c r="I152" s="226"/>
      <c r="J152" s="237">
        <f>BK152</f>
        <v>0</v>
      </c>
      <c r="K152" s="223"/>
      <c r="L152" s="228"/>
      <c r="M152" s="229"/>
      <c r="N152" s="230"/>
      <c r="O152" s="230"/>
      <c r="P152" s="231">
        <f>SUM(P153:P160)</f>
        <v>0</v>
      </c>
      <c r="Q152" s="230"/>
      <c r="R152" s="231">
        <f>SUM(R153:R160)</f>
        <v>11.564695029999999</v>
      </c>
      <c r="S152" s="230"/>
      <c r="T152" s="232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3" t="s">
        <v>88</v>
      </c>
      <c r="AT152" s="234" t="s">
        <v>79</v>
      </c>
      <c r="AU152" s="234" t="s">
        <v>88</v>
      </c>
      <c r="AY152" s="233" t="s">
        <v>155</v>
      </c>
      <c r="BK152" s="235">
        <f>SUM(BK153:BK160)</f>
        <v>0</v>
      </c>
    </row>
    <row r="153" s="2" customFormat="1" ht="21.75" customHeight="1">
      <c r="A153" s="41"/>
      <c r="B153" s="42"/>
      <c r="C153" s="188" t="s">
        <v>8</v>
      </c>
      <c r="D153" s="188" t="s">
        <v>150</v>
      </c>
      <c r="E153" s="189" t="s">
        <v>1591</v>
      </c>
      <c r="F153" s="190" t="s">
        <v>1592</v>
      </c>
      <c r="G153" s="191" t="s">
        <v>663</v>
      </c>
      <c r="H153" s="192">
        <v>3.2509999999999999</v>
      </c>
      <c r="I153" s="193"/>
      <c r="J153" s="194">
        <f>ROUND(I153*H153,2)</f>
        <v>0</v>
      </c>
      <c r="K153" s="190" t="s">
        <v>252</v>
      </c>
      <c r="L153" s="47"/>
      <c r="M153" s="195" t="s">
        <v>35</v>
      </c>
      <c r="N153" s="196" t="s">
        <v>51</v>
      </c>
      <c r="O153" s="87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164</v>
      </c>
      <c r="AT153" s="199" t="s">
        <v>150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1799</v>
      </c>
    </row>
    <row r="154" s="2" customFormat="1">
      <c r="A154" s="41"/>
      <c r="B154" s="42"/>
      <c r="C154" s="43"/>
      <c r="D154" s="249" t="s">
        <v>254</v>
      </c>
      <c r="E154" s="43"/>
      <c r="F154" s="250" t="s">
        <v>1594</v>
      </c>
      <c r="G154" s="43"/>
      <c r="H154" s="43"/>
      <c r="I154" s="203"/>
      <c r="J154" s="43"/>
      <c r="K154" s="43"/>
      <c r="L154" s="47"/>
      <c r="M154" s="204"/>
      <c r="N154" s="20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254</v>
      </c>
      <c r="AU154" s="19" t="s">
        <v>90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1800</v>
      </c>
      <c r="G155" s="239"/>
      <c r="H155" s="242">
        <v>3.2509999999999999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88</v>
      </c>
      <c r="AY155" s="248" t="s">
        <v>155</v>
      </c>
    </row>
    <row r="156" s="2" customFormat="1" ht="24.15" customHeight="1">
      <c r="A156" s="41"/>
      <c r="B156" s="42"/>
      <c r="C156" s="188" t="s">
        <v>213</v>
      </c>
      <c r="D156" s="188" t="s">
        <v>150</v>
      </c>
      <c r="E156" s="189" t="s">
        <v>1582</v>
      </c>
      <c r="F156" s="190" t="s">
        <v>1583</v>
      </c>
      <c r="G156" s="191" t="s">
        <v>663</v>
      </c>
      <c r="H156" s="192">
        <v>4.8769999999999998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2.3010199999999998</v>
      </c>
      <c r="R156" s="197">
        <f>Q156*H156</f>
        <v>11.22207454</v>
      </c>
      <c r="S156" s="197">
        <v>0</v>
      </c>
      <c r="T156" s="19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1801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1585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1802</v>
      </c>
      <c r="G158" s="239"/>
      <c r="H158" s="242">
        <v>4.8769999999999998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16.5" customHeight="1">
      <c r="A159" s="41"/>
      <c r="B159" s="42"/>
      <c r="C159" s="262" t="s">
        <v>217</v>
      </c>
      <c r="D159" s="262" t="s">
        <v>464</v>
      </c>
      <c r="E159" s="263" t="s">
        <v>1587</v>
      </c>
      <c r="F159" s="264" t="s">
        <v>1588</v>
      </c>
      <c r="G159" s="265" t="s">
        <v>309</v>
      </c>
      <c r="H159" s="266">
        <v>40.643000000000001</v>
      </c>
      <c r="I159" s="267"/>
      <c r="J159" s="268">
        <f>ROUND(I159*H159,2)</f>
        <v>0</v>
      </c>
      <c r="K159" s="264" t="s">
        <v>252</v>
      </c>
      <c r="L159" s="269"/>
      <c r="M159" s="270" t="s">
        <v>35</v>
      </c>
      <c r="N159" s="271" t="s">
        <v>51</v>
      </c>
      <c r="O159" s="87"/>
      <c r="P159" s="197">
        <f>O159*H159</f>
        <v>0</v>
      </c>
      <c r="Q159" s="197">
        <v>0.00843</v>
      </c>
      <c r="R159" s="197">
        <f>Q159*H159</f>
        <v>0.34262049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180</v>
      </c>
      <c r="AT159" s="199" t="s">
        <v>464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1803</v>
      </c>
    </row>
    <row r="160" s="13" customFormat="1">
      <c r="A160" s="13"/>
      <c r="B160" s="238"/>
      <c r="C160" s="239"/>
      <c r="D160" s="201" t="s">
        <v>248</v>
      </c>
      <c r="E160" s="240" t="s">
        <v>35</v>
      </c>
      <c r="F160" s="241" t="s">
        <v>1804</v>
      </c>
      <c r="G160" s="239"/>
      <c r="H160" s="242">
        <v>40.643000000000001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248</v>
      </c>
      <c r="AU160" s="248" t="s">
        <v>90</v>
      </c>
      <c r="AV160" s="13" t="s">
        <v>90</v>
      </c>
      <c r="AW160" s="13" t="s">
        <v>40</v>
      </c>
      <c r="AX160" s="13" t="s">
        <v>88</v>
      </c>
      <c r="AY160" s="248" t="s">
        <v>155</v>
      </c>
    </row>
    <row r="161" s="12" customFormat="1" ht="22.8" customHeight="1">
      <c r="A161" s="12"/>
      <c r="B161" s="222"/>
      <c r="C161" s="223"/>
      <c r="D161" s="224" t="s">
        <v>79</v>
      </c>
      <c r="E161" s="236" t="s">
        <v>997</v>
      </c>
      <c r="F161" s="236" t="s">
        <v>1805</v>
      </c>
      <c r="G161" s="223"/>
      <c r="H161" s="223"/>
      <c r="I161" s="226"/>
      <c r="J161" s="237">
        <f>BK161</f>
        <v>0</v>
      </c>
      <c r="K161" s="223"/>
      <c r="L161" s="228"/>
      <c r="M161" s="229"/>
      <c r="N161" s="230"/>
      <c r="O161" s="230"/>
      <c r="P161" s="231">
        <f>SUM(P162:P236)</f>
        <v>0</v>
      </c>
      <c r="Q161" s="230"/>
      <c r="R161" s="231">
        <f>SUM(R162:R236)</f>
        <v>45.07881789999999</v>
      </c>
      <c r="S161" s="230"/>
      <c r="T161" s="232">
        <f>SUM(T162:T236)</f>
        <v>0.086850000000000011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3" t="s">
        <v>88</v>
      </c>
      <c r="AT161" s="234" t="s">
        <v>79</v>
      </c>
      <c r="AU161" s="234" t="s">
        <v>88</v>
      </c>
      <c r="AY161" s="233" t="s">
        <v>155</v>
      </c>
      <c r="BK161" s="235">
        <f>SUM(BK162:BK236)</f>
        <v>0</v>
      </c>
    </row>
    <row r="162" s="2" customFormat="1" ht="21.75" customHeight="1">
      <c r="A162" s="41"/>
      <c r="B162" s="42"/>
      <c r="C162" s="188" t="s">
        <v>221</v>
      </c>
      <c r="D162" s="188" t="s">
        <v>150</v>
      </c>
      <c r="E162" s="189" t="s">
        <v>1045</v>
      </c>
      <c r="F162" s="190" t="s">
        <v>1046</v>
      </c>
      <c r="G162" s="191" t="s">
        <v>246</v>
      </c>
      <c r="H162" s="192">
        <v>4</v>
      </c>
      <c r="I162" s="193"/>
      <c r="J162" s="194">
        <f>ROUND(I162*H162,2)</f>
        <v>0</v>
      </c>
      <c r="K162" s="190" t="s">
        <v>252</v>
      </c>
      <c r="L162" s="47"/>
      <c r="M162" s="195" t="s">
        <v>35</v>
      </c>
      <c r="N162" s="196" t="s">
        <v>51</v>
      </c>
      <c r="O162" s="87"/>
      <c r="P162" s="197">
        <f>O162*H162</f>
        <v>0</v>
      </c>
      <c r="Q162" s="197">
        <v>0.089999999999999997</v>
      </c>
      <c r="R162" s="197">
        <f>Q162*H162</f>
        <v>0.35999999999999999</v>
      </c>
      <c r="S162" s="197">
        <v>0</v>
      </c>
      <c r="T162" s="19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99" t="s">
        <v>164</v>
      </c>
      <c r="AT162" s="199" t="s">
        <v>150</v>
      </c>
      <c r="AU162" s="199" t="s">
        <v>90</v>
      </c>
      <c r="AY162" s="19" t="s">
        <v>155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88</v>
      </c>
      <c r="BK162" s="200">
        <f>ROUND(I162*H162,2)</f>
        <v>0</v>
      </c>
      <c r="BL162" s="19" t="s">
        <v>164</v>
      </c>
      <c r="BM162" s="199" t="s">
        <v>1806</v>
      </c>
    </row>
    <row r="163" s="2" customFormat="1">
      <c r="A163" s="41"/>
      <c r="B163" s="42"/>
      <c r="C163" s="43"/>
      <c r="D163" s="249" t="s">
        <v>254</v>
      </c>
      <c r="E163" s="43"/>
      <c r="F163" s="250" t="s">
        <v>1048</v>
      </c>
      <c r="G163" s="43"/>
      <c r="H163" s="43"/>
      <c r="I163" s="203"/>
      <c r="J163" s="43"/>
      <c r="K163" s="43"/>
      <c r="L163" s="47"/>
      <c r="M163" s="204"/>
      <c r="N163" s="20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254</v>
      </c>
      <c r="AU163" s="19" t="s">
        <v>90</v>
      </c>
    </row>
    <row r="164" s="2" customFormat="1" ht="16.5" customHeight="1">
      <c r="A164" s="41"/>
      <c r="B164" s="42"/>
      <c r="C164" s="262" t="s">
        <v>342</v>
      </c>
      <c r="D164" s="262" t="s">
        <v>464</v>
      </c>
      <c r="E164" s="263" t="s">
        <v>1807</v>
      </c>
      <c r="F164" s="264" t="s">
        <v>1599</v>
      </c>
      <c r="G164" s="265" t="s">
        <v>246</v>
      </c>
      <c r="H164" s="266">
        <v>3</v>
      </c>
      <c r="I164" s="267"/>
      <c r="J164" s="268">
        <f>ROUND(I164*H164,2)</f>
        <v>0</v>
      </c>
      <c r="K164" s="264" t="s">
        <v>35</v>
      </c>
      <c r="L164" s="269"/>
      <c r="M164" s="270" t="s">
        <v>35</v>
      </c>
      <c r="N164" s="271" t="s">
        <v>51</v>
      </c>
      <c r="O164" s="87"/>
      <c r="P164" s="197">
        <f>O164*H164</f>
        <v>0</v>
      </c>
      <c r="Q164" s="197">
        <v>0.10199999999999999</v>
      </c>
      <c r="R164" s="197">
        <f>Q164*H164</f>
        <v>0.30599999999999999</v>
      </c>
      <c r="S164" s="197">
        <v>0</v>
      </c>
      <c r="T164" s="19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99" t="s">
        <v>180</v>
      </c>
      <c r="AT164" s="199" t="s">
        <v>464</v>
      </c>
      <c r="AU164" s="199" t="s">
        <v>90</v>
      </c>
      <c r="AY164" s="19" t="s">
        <v>155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88</v>
      </c>
      <c r="BK164" s="200">
        <f>ROUND(I164*H164,2)</f>
        <v>0</v>
      </c>
      <c r="BL164" s="19" t="s">
        <v>164</v>
      </c>
      <c r="BM164" s="199" t="s">
        <v>1808</v>
      </c>
    </row>
    <row r="165" s="13" customFormat="1">
      <c r="A165" s="13"/>
      <c r="B165" s="238"/>
      <c r="C165" s="239"/>
      <c r="D165" s="201" t="s">
        <v>248</v>
      </c>
      <c r="E165" s="240" t="s">
        <v>35</v>
      </c>
      <c r="F165" s="241" t="s">
        <v>160</v>
      </c>
      <c r="G165" s="239"/>
      <c r="H165" s="242">
        <v>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248</v>
      </c>
      <c r="AU165" s="248" t="s">
        <v>90</v>
      </c>
      <c r="AV165" s="13" t="s">
        <v>90</v>
      </c>
      <c r="AW165" s="13" t="s">
        <v>40</v>
      </c>
      <c r="AX165" s="13" t="s">
        <v>88</v>
      </c>
      <c r="AY165" s="248" t="s">
        <v>155</v>
      </c>
    </row>
    <row r="166" s="2" customFormat="1" ht="16.5" customHeight="1">
      <c r="A166" s="41"/>
      <c r="B166" s="42"/>
      <c r="C166" s="262" t="s">
        <v>350</v>
      </c>
      <c r="D166" s="262" t="s">
        <v>464</v>
      </c>
      <c r="E166" s="263" t="s">
        <v>1809</v>
      </c>
      <c r="F166" s="264" t="s">
        <v>1810</v>
      </c>
      <c r="G166" s="265" t="s">
        <v>246</v>
      </c>
      <c r="H166" s="266">
        <v>1</v>
      </c>
      <c r="I166" s="267"/>
      <c r="J166" s="268">
        <f>ROUND(I166*H166,2)</f>
        <v>0</v>
      </c>
      <c r="K166" s="264" t="s">
        <v>35</v>
      </c>
      <c r="L166" s="269"/>
      <c r="M166" s="270" t="s">
        <v>35</v>
      </c>
      <c r="N166" s="271" t="s">
        <v>51</v>
      </c>
      <c r="O166" s="87"/>
      <c r="P166" s="197">
        <f>O166*H166</f>
        <v>0</v>
      </c>
      <c r="Q166" s="197">
        <v>0.10199999999999999</v>
      </c>
      <c r="R166" s="197">
        <f>Q166*H166</f>
        <v>0.10199999999999999</v>
      </c>
      <c r="S166" s="197">
        <v>0</v>
      </c>
      <c r="T166" s="19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199" t="s">
        <v>180</v>
      </c>
      <c r="AT166" s="199" t="s">
        <v>464</v>
      </c>
      <c r="AU166" s="199" t="s">
        <v>90</v>
      </c>
      <c r="AY166" s="19" t="s">
        <v>155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9" t="s">
        <v>88</v>
      </c>
      <c r="BK166" s="200">
        <f>ROUND(I166*H166,2)</f>
        <v>0</v>
      </c>
      <c r="BL166" s="19" t="s">
        <v>164</v>
      </c>
      <c r="BM166" s="199" t="s">
        <v>1811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88</v>
      </c>
      <c r="G167" s="239"/>
      <c r="H167" s="242">
        <v>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88</v>
      </c>
      <c r="AY167" s="248" t="s">
        <v>155</v>
      </c>
    </row>
    <row r="168" s="2" customFormat="1" ht="21.75" customHeight="1">
      <c r="A168" s="41"/>
      <c r="B168" s="42"/>
      <c r="C168" s="188" t="s">
        <v>7</v>
      </c>
      <c r="D168" s="188" t="s">
        <v>150</v>
      </c>
      <c r="E168" s="189" t="s">
        <v>1053</v>
      </c>
      <c r="F168" s="190" t="s">
        <v>1054</v>
      </c>
      <c r="G168" s="191" t="s">
        <v>246</v>
      </c>
      <c r="H168" s="192">
        <v>6</v>
      </c>
      <c r="I168" s="193"/>
      <c r="J168" s="194">
        <f>ROUND(I168*H168,2)</f>
        <v>0</v>
      </c>
      <c r="K168" s="190" t="s">
        <v>252</v>
      </c>
      <c r="L168" s="47"/>
      <c r="M168" s="195" t="s">
        <v>35</v>
      </c>
      <c r="N168" s="196" t="s">
        <v>51</v>
      </c>
      <c r="O168" s="87"/>
      <c r="P168" s="197">
        <f>O168*H168</f>
        <v>0</v>
      </c>
      <c r="Q168" s="197">
        <v>0.087419999999999998</v>
      </c>
      <c r="R168" s="197">
        <f>Q168*H168</f>
        <v>0.52451999999999999</v>
      </c>
      <c r="S168" s="197">
        <v>0</v>
      </c>
      <c r="T168" s="19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199" t="s">
        <v>164</v>
      </c>
      <c r="AT168" s="199" t="s">
        <v>150</v>
      </c>
      <c r="AU168" s="199" t="s">
        <v>90</v>
      </c>
      <c r="AY168" s="19" t="s">
        <v>155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88</v>
      </c>
      <c r="BK168" s="200">
        <f>ROUND(I168*H168,2)</f>
        <v>0</v>
      </c>
      <c r="BL168" s="19" t="s">
        <v>164</v>
      </c>
      <c r="BM168" s="199" t="s">
        <v>1812</v>
      </c>
    </row>
    <row r="169" s="2" customFormat="1">
      <c r="A169" s="41"/>
      <c r="B169" s="42"/>
      <c r="C169" s="43"/>
      <c r="D169" s="249" t="s">
        <v>254</v>
      </c>
      <c r="E169" s="43"/>
      <c r="F169" s="250" t="s">
        <v>1056</v>
      </c>
      <c r="G169" s="43"/>
      <c r="H169" s="43"/>
      <c r="I169" s="203"/>
      <c r="J169" s="43"/>
      <c r="K169" s="43"/>
      <c r="L169" s="47"/>
      <c r="M169" s="204"/>
      <c r="N169" s="20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254</v>
      </c>
      <c r="AU169" s="19" t="s">
        <v>90</v>
      </c>
    </row>
    <row r="170" s="2" customFormat="1" ht="16.5" customHeight="1">
      <c r="A170" s="41"/>
      <c r="B170" s="42"/>
      <c r="C170" s="262" t="s">
        <v>358</v>
      </c>
      <c r="D170" s="262" t="s">
        <v>464</v>
      </c>
      <c r="E170" s="263" t="s">
        <v>1813</v>
      </c>
      <c r="F170" s="264" t="s">
        <v>1814</v>
      </c>
      <c r="G170" s="265" t="s">
        <v>246</v>
      </c>
      <c r="H170" s="266">
        <v>6</v>
      </c>
      <c r="I170" s="267"/>
      <c r="J170" s="268">
        <f>ROUND(I170*H170,2)</f>
        <v>0</v>
      </c>
      <c r="K170" s="264" t="s">
        <v>35</v>
      </c>
      <c r="L170" s="269"/>
      <c r="M170" s="270" t="s">
        <v>35</v>
      </c>
      <c r="N170" s="271" t="s">
        <v>51</v>
      </c>
      <c r="O170" s="87"/>
      <c r="P170" s="197">
        <f>O170*H170</f>
        <v>0</v>
      </c>
      <c r="Q170" s="197">
        <v>0.068000000000000005</v>
      </c>
      <c r="R170" s="197">
        <f>Q170*H170</f>
        <v>0.40800000000000003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180</v>
      </c>
      <c r="AT170" s="199" t="s">
        <v>464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1815</v>
      </c>
    </row>
    <row r="171" s="2" customFormat="1">
      <c r="A171" s="41"/>
      <c r="B171" s="42"/>
      <c r="C171" s="43"/>
      <c r="D171" s="201" t="s">
        <v>192</v>
      </c>
      <c r="E171" s="43"/>
      <c r="F171" s="202" t="s">
        <v>1816</v>
      </c>
      <c r="G171" s="43"/>
      <c r="H171" s="43"/>
      <c r="I171" s="203"/>
      <c r="J171" s="43"/>
      <c r="K171" s="43"/>
      <c r="L171" s="47"/>
      <c r="M171" s="204"/>
      <c r="N171" s="20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192</v>
      </c>
      <c r="AU171" s="19" t="s">
        <v>90</v>
      </c>
    </row>
    <row r="172" s="13" customFormat="1">
      <c r="A172" s="13"/>
      <c r="B172" s="238"/>
      <c r="C172" s="239"/>
      <c r="D172" s="201" t="s">
        <v>248</v>
      </c>
      <c r="E172" s="240" t="s">
        <v>35</v>
      </c>
      <c r="F172" s="241" t="s">
        <v>1817</v>
      </c>
      <c r="G172" s="239"/>
      <c r="H172" s="242">
        <v>6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248</v>
      </c>
      <c r="AU172" s="248" t="s">
        <v>90</v>
      </c>
      <c r="AV172" s="13" t="s">
        <v>90</v>
      </c>
      <c r="AW172" s="13" t="s">
        <v>40</v>
      </c>
      <c r="AX172" s="13" t="s">
        <v>88</v>
      </c>
      <c r="AY172" s="248" t="s">
        <v>155</v>
      </c>
    </row>
    <row r="173" s="2" customFormat="1" ht="16.5" customHeight="1">
      <c r="A173" s="41"/>
      <c r="B173" s="42"/>
      <c r="C173" s="188" t="s">
        <v>366</v>
      </c>
      <c r="D173" s="188" t="s">
        <v>150</v>
      </c>
      <c r="E173" s="189" t="s">
        <v>1077</v>
      </c>
      <c r="F173" s="190" t="s">
        <v>1078</v>
      </c>
      <c r="G173" s="191" t="s">
        <v>246</v>
      </c>
      <c r="H173" s="192">
        <v>3</v>
      </c>
      <c r="I173" s="193"/>
      <c r="J173" s="194">
        <f>ROUND(I173*H173,2)</f>
        <v>0</v>
      </c>
      <c r="K173" s="190" t="s">
        <v>252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0.039269999999999999</v>
      </c>
      <c r="R173" s="197">
        <f>Q173*H173</f>
        <v>0.11781</v>
      </c>
      <c r="S173" s="197">
        <v>0</v>
      </c>
      <c r="T173" s="19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1818</v>
      </c>
    </row>
    <row r="174" s="2" customFormat="1">
      <c r="A174" s="41"/>
      <c r="B174" s="42"/>
      <c r="C174" s="43"/>
      <c r="D174" s="249" t="s">
        <v>254</v>
      </c>
      <c r="E174" s="43"/>
      <c r="F174" s="250" t="s">
        <v>1080</v>
      </c>
      <c r="G174" s="43"/>
      <c r="H174" s="43"/>
      <c r="I174" s="203"/>
      <c r="J174" s="43"/>
      <c r="K174" s="43"/>
      <c r="L174" s="47"/>
      <c r="M174" s="204"/>
      <c r="N174" s="20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254</v>
      </c>
      <c r="AU174" s="19" t="s">
        <v>90</v>
      </c>
    </row>
    <row r="175" s="2" customFormat="1" ht="16.5" customHeight="1">
      <c r="A175" s="41"/>
      <c r="B175" s="42"/>
      <c r="C175" s="262" t="s">
        <v>371</v>
      </c>
      <c r="D175" s="262" t="s">
        <v>464</v>
      </c>
      <c r="E175" s="263" t="s">
        <v>1604</v>
      </c>
      <c r="F175" s="264" t="s">
        <v>1605</v>
      </c>
      <c r="G175" s="265" t="s">
        <v>246</v>
      </c>
      <c r="H175" s="266">
        <v>3</v>
      </c>
      <c r="I175" s="267"/>
      <c r="J175" s="268">
        <f>ROUND(I175*H175,2)</f>
        <v>0</v>
      </c>
      <c r="K175" s="264" t="s">
        <v>252</v>
      </c>
      <c r="L175" s="269"/>
      <c r="M175" s="270" t="s">
        <v>35</v>
      </c>
      <c r="N175" s="271" t="s">
        <v>51</v>
      </c>
      <c r="O175" s="87"/>
      <c r="P175" s="197">
        <f>O175*H175</f>
        <v>0</v>
      </c>
      <c r="Q175" s="197">
        <v>0.62</v>
      </c>
      <c r="R175" s="197">
        <f>Q175*H175</f>
        <v>1.8599999999999999</v>
      </c>
      <c r="S175" s="197">
        <v>0</v>
      </c>
      <c r="T175" s="19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199" t="s">
        <v>180</v>
      </c>
      <c r="AT175" s="199" t="s">
        <v>464</v>
      </c>
      <c r="AU175" s="199" t="s">
        <v>90</v>
      </c>
      <c r="AY175" s="19" t="s">
        <v>155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9" t="s">
        <v>88</v>
      </c>
      <c r="BK175" s="200">
        <f>ROUND(I175*H175,2)</f>
        <v>0</v>
      </c>
      <c r="BL175" s="19" t="s">
        <v>164</v>
      </c>
      <c r="BM175" s="199" t="s">
        <v>1819</v>
      </c>
    </row>
    <row r="176" s="13" customFormat="1">
      <c r="A176" s="13"/>
      <c r="B176" s="238"/>
      <c r="C176" s="239"/>
      <c r="D176" s="201" t="s">
        <v>248</v>
      </c>
      <c r="E176" s="240" t="s">
        <v>35</v>
      </c>
      <c r="F176" s="241" t="s">
        <v>1820</v>
      </c>
      <c r="G176" s="239"/>
      <c r="H176" s="242">
        <v>3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248</v>
      </c>
      <c r="AU176" s="248" t="s">
        <v>90</v>
      </c>
      <c r="AV176" s="13" t="s">
        <v>90</v>
      </c>
      <c r="AW176" s="13" t="s">
        <v>40</v>
      </c>
      <c r="AX176" s="13" t="s">
        <v>88</v>
      </c>
      <c r="AY176" s="248" t="s">
        <v>155</v>
      </c>
    </row>
    <row r="177" s="2" customFormat="1" ht="16.5" customHeight="1">
      <c r="A177" s="41"/>
      <c r="B177" s="42"/>
      <c r="C177" s="188" t="s">
        <v>377</v>
      </c>
      <c r="D177" s="188" t="s">
        <v>150</v>
      </c>
      <c r="E177" s="189" t="s">
        <v>1090</v>
      </c>
      <c r="F177" s="190" t="s">
        <v>1091</v>
      </c>
      <c r="G177" s="191" t="s">
        <v>246</v>
      </c>
      <c r="H177" s="192">
        <v>3</v>
      </c>
      <c r="I177" s="193"/>
      <c r="J177" s="194">
        <f>ROUND(I177*H177,2)</f>
        <v>0</v>
      </c>
      <c r="K177" s="190" t="s">
        <v>252</v>
      </c>
      <c r="L177" s="47"/>
      <c r="M177" s="195" t="s">
        <v>35</v>
      </c>
      <c r="N177" s="196" t="s">
        <v>51</v>
      </c>
      <c r="O177" s="87"/>
      <c r="P177" s="197">
        <f>O177*H177</f>
        <v>0</v>
      </c>
      <c r="Q177" s="197">
        <v>0.010189999999999999</v>
      </c>
      <c r="R177" s="197">
        <f>Q177*H177</f>
        <v>0.03057</v>
      </c>
      <c r="S177" s="197">
        <v>0</v>
      </c>
      <c r="T177" s="19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199" t="s">
        <v>164</v>
      </c>
      <c r="AT177" s="199" t="s">
        <v>150</v>
      </c>
      <c r="AU177" s="199" t="s">
        <v>90</v>
      </c>
      <c r="AY177" s="19" t="s">
        <v>155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88</v>
      </c>
      <c r="BK177" s="200">
        <f>ROUND(I177*H177,2)</f>
        <v>0</v>
      </c>
      <c r="BL177" s="19" t="s">
        <v>164</v>
      </c>
      <c r="BM177" s="199" t="s">
        <v>1821</v>
      </c>
    </row>
    <row r="178" s="2" customFormat="1">
      <c r="A178" s="41"/>
      <c r="B178" s="42"/>
      <c r="C178" s="43"/>
      <c r="D178" s="249" t="s">
        <v>254</v>
      </c>
      <c r="E178" s="43"/>
      <c r="F178" s="250" t="s">
        <v>1093</v>
      </c>
      <c r="G178" s="43"/>
      <c r="H178" s="43"/>
      <c r="I178" s="203"/>
      <c r="J178" s="43"/>
      <c r="K178" s="43"/>
      <c r="L178" s="47"/>
      <c r="M178" s="204"/>
      <c r="N178" s="20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254</v>
      </c>
      <c r="AU178" s="19" t="s">
        <v>90</v>
      </c>
    </row>
    <row r="179" s="2" customFormat="1" ht="16.5" customHeight="1">
      <c r="A179" s="41"/>
      <c r="B179" s="42"/>
      <c r="C179" s="262" t="s">
        <v>380</v>
      </c>
      <c r="D179" s="262" t="s">
        <v>464</v>
      </c>
      <c r="E179" s="263" t="s">
        <v>1616</v>
      </c>
      <c r="F179" s="264" t="s">
        <v>1617</v>
      </c>
      <c r="G179" s="265" t="s">
        <v>246</v>
      </c>
      <c r="H179" s="266">
        <v>3</v>
      </c>
      <c r="I179" s="267"/>
      <c r="J179" s="268">
        <f>ROUND(I179*H179,2)</f>
        <v>0</v>
      </c>
      <c r="K179" s="264" t="s">
        <v>252</v>
      </c>
      <c r="L179" s="269"/>
      <c r="M179" s="270" t="s">
        <v>35</v>
      </c>
      <c r="N179" s="271" t="s">
        <v>51</v>
      </c>
      <c r="O179" s="87"/>
      <c r="P179" s="197">
        <f>O179*H179</f>
        <v>0</v>
      </c>
      <c r="Q179" s="197">
        <v>0.26200000000000001</v>
      </c>
      <c r="R179" s="197">
        <f>Q179*H179</f>
        <v>0.78600000000000003</v>
      </c>
      <c r="S179" s="197">
        <v>0</v>
      </c>
      <c r="T179" s="19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199" t="s">
        <v>180</v>
      </c>
      <c r="AT179" s="199" t="s">
        <v>464</v>
      </c>
      <c r="AU179" s="199" t="s">
        <v>90</v>
      </c>
      <c r="AY179" s="19" t="s">
        <v>155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9" t="s">
        <v>88</v>
      </c>
      <c r="BK179" s="200">
        <f>ROUND(I179*H179,2)</f>
        <v>0</v>
      </c>
      <c r="BL179" s="19" t="s">
        <v>164</v>
      </c>
      <c r="BM179" s="199" t="s">
        <v>1822</v>
      </c>
    </row>
    <row r="180" s="13" customFormat="1">
      <c r="A180" s="13"/>
      <c r="B180" s="238"/>
      <c r="C180" s="239"/>
      <c r="D180" s="201" t="s">
        <v>248</v>
      </c>
      <c r="E180" s="240" t="s">
        <v>35</v>
      </c>
      <c r="F180" s="241" t="s">
        <v>1823</v>
      </c>
      <c r="G180" s="239"/>
      <c r="H180" s="242">
        <v>3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248</v>
      </c>
      <c r="AU180" s="248" t="s">
        <v>90</v>
      </c>
      <c r="AV180" s="13" t="s">
        <v>90</v>
      </c>
      <c r="AW180" s="13" t="s">
        <v>40</v>
      </c>
      <c r="AX180" s="13" t="s">
        <v>88</v>
      </c>
      <c r="AY180" s="248" t="s">
        <v>155</v>
      </c>
    </row>
    <row r="181" s="2" customFormat="1" ht="16.5" customHeight="1">
      <c r="A181" s="41"/>
      <c r="B181" s="42"/>
      <c r="C181" s="188" t="s">
        <v>385</v>
      </c>
      <c r="D181" s="188" t="s">
        <v>150</v>
      </c>
      <c r="E181" s="189" t="s">
        <v>1824</v>
      </c>
      <c r="F181" s="190" t="s">
        <v>1825</v>
      </c>
      <c r="G181" s="191" t="s">
        <v>246</v>
      </c>
      <c r="H181" s="192">
        <v>1</v>
      </c>
      <c r="I181" s="193"/>
      <c r="J181" s="194">
        <f>ROUND(I181*H181,2)</f>
        <v>0</v>
      </c>
      <c r="K181" s="190" t="s">
        <v>35</v>
      </c>
      <c r="L181" s="47"/>
      <c r="M181" s="195" t="s">
        <v>35</v>
      </c>
      <c r="N181" s="196" t="s">
        <v>51</v>
      </c>
      <c r="O181" s="87"/>
      <c r="P181" s="197">
        <f>O181*H181</f>
        <v>0</v>
      </c>
      <c r="Q181" s="197">
        <v>0.010189999999999999</v>
      </c>
      <c r="R181" s="197">
        <f>Q181*H181</f>
        <v>0.010189999999999999</v>
      </c>
      <c r="S181" s="197">
        <v>0</v>
      </c>
      <c r="T181" s="19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99" t="s">
        <v>164</v>
      </c>
      <c r="AT181" s="199" t="s">
        <v>150</v>
      </c>
      <c r="AU181" s="199" t="s">
        <v>90</v>
      </c>
      <c r="AY181" s="19" t="s">
        <v>155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88</v>
      </c>
      <c r="BK181" s="200">
        <f>ROUND(I181*H181,2)</f>
        <v>0</v>
      </c>
      <c r="BL181" s="19" t="s">
        <v>164</v>
      </c>
      <c r="BM181" s="199" t="s">
        <v>1826</v>
      </c>
    </row>
    <row r="182" s="2" customFormat="1">
      <c r="A182" s="41"/>
      <c r="B182" s="42"/>
      <c r="C182" s="43"/>
      <c r="D182" s="201" t="s">
        <v>192</v>
      </c>
      <c r="E182" s="43"/>
      <c r="F182" s="202" t="s">
        <v>1827</v>
      </c>
      <c r="G182" s="43"/>
      <c r="H182" s="43"/>
      <c r="I182" s="203"/>
      <c r="J182" s="43"/>
      <c r="K182" s="43"/>
      <c r="L182" s="47"/>
      <c r="M182" s="204"/>
      <c r="N182" s="20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192</v>
      </c>
      <c r="AU182" s="19" t="s">
        <v>90</v>
      </c>
    </row>
    <row r="183" s="13" customFormat="1">
      <c r="A183" s="13"/>
      <c r="B183" s="238"/>
      <c r="C183" s="239"/>
      <c r="D183" s="201" t="s">
        <v>248</v>
      </c>
      <c r="E183" s="240" t="s">
        <v>35</v>
      </c>
      <c r="F183" s="241" t="s">
        <v>1828</v>
      </c>
      <c r="G183" s="239"/>
      <c r="H183" s="242">
        <v>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248</v>
      </c>
      <c r="AU183" s="248" t="s">
        <v>90</v>
      </c>
      <c r="AV183" s="13" t="s">
        <v>90</v>
      </c>
      <c r="AW183" s="13" t="s">
        <v>40</v>
      </c>
      <c r="AX183" s="13" t="s">
        <v>88</v>
      </c>
      <c r="AY183" s="248" t="s">
        <v>155</v>
      </c>
    </row>
    <row r="184" s="2" customFormat="1" ht="16.5" customHeight="1">
      <c r="A184" s="41"/>
      <c r="B184" s="42"/>
      <c r="C184" s="262" t="s">
        <v>391</v>
      </c>
      <c r="D184" s="262" t="s">
        <v>464</v>
      </c>
      <c r="E184" s="263" t="s">
        <v>1829</v>
      </c>
      <c r="F184" s="264" t="s">
        <v>1830</v>
      </c>
      <c r="G184" s="265" t="s">
        <v>246</v>
      </c>
      <c r="H184" s="266">
        <v>1</v>
      </c>
      <c r="I184" s="267"/>
      <c r="J184" s="268">
        <f>ROUND(I184*H184,2)</f>
        <v>0</v>
      </c>
      <c r="K184" s="264" t="s">
        <v>35</v>
      </c>
      <c r="L184" s="269"/>
      <c r="M184" s="270" t="s">
        <v>35</v>
      </c>
      <c r="N184" s="271" t="s">
        <v>51</v>
      </c>
      <c r="O184" s="87"/>
      <c r="P184" s="197">
        <f>O184*H184</f>
        <v>0</v>
      </c>
      <c r="Q184" s="197">
        <v>24.59</v>
      </c>
      <c r="R184" s="197">
        <f>Q184*H184</f>
        <v>24.59</v>
      </c>
      <c r="S184" s="197">
        <v>0</v>
      </c>
      <c r="T184" s="19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180</v>
      </c>
      <c r="AT184" s="199" t="s">
        <v>464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1831</v>
      </c>
    </row>
    <row r="185" s="2" customFormat="1">
      <c r="A185" s="41"/>
      <c r="B185" s="42"/>
      <c r="C185" s="43"/>
      <c r="D185" s="201" t="s">
        <v>192</v>
      </c>
      <c r="E185" s="43"/>
      <c r="F185" s="202" t="s">
        <v>1832</v>
      </c>
      <c r="G185" s="43"/>
      <c r="H185" s="43"/>
      <c r="I185" s="203"/>
      <c r="J185" s="43"/>
      <c r="K185" s="43"/>
      <c r="L185" s="47"/>
      <c r="M185" s="204"/>
      <c r="N185" s="20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192</v>
      </c>
      <c r="AU185" s="19" t="s">
        <v>90</v>
      </c>
    </row>
    <row r="186" s="13" customFormat="1">
      <c r="A186" s="13"/>
      <c r="B186" s="238"/>
      <c r="C186" s="239"/>
      <c r="D186" s="201" t="s">
        <v>248</v>
      </c>
      <c r="E186" s="240" t="s">
        <v>35</v>
      </c>
      <c r="F186" s="241" t="s">
        <v>1828</v>
      </c>
      <c r="G186" s="239"/>
      <c r="H186" s="242">
        <v>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248</v>
      </c>
      <c r="AU186" s="248" t="s">
        <v>90</v>
      </c>
      <c r="AV186" s="13" t="s">
        <v>90</v>
      </c>
      <c r="AW186" s="13" t="s">
        <v>40</v>
      </c>
      <c r="AX186" s="13" t="s">
        <v>88</v>
      </c>
      <c r="AY186" s="248" t="s">
        <v>155</v>
      </c>
    </row>
    <row r="187" s="2" customFormat="1" ht="16.5" customHeight="1">
      <c r="A187" s="41"/>
      <c r="B187" s="42"/>
      <c r="C187" s="262" t="s">
        <v>397</v>
      </c>
      <c r="D187" s="262" t="s">
        <v>464</v>
      </c>
      <c r="E187" s="263" t="s">
        <v>1833</v>
      </c>
      <c r="F187" s="264" t="s">
        <v>1834</v>
      </c>
      <c r="G187" s="265" t="s">
        <v>246</v>
      </c>
      <c r="H187" s="266">
        <v>1</v>
      </c>
      <c r="I187" s="267"/>
      <c r="J187" s="268">
        <f>ROUND(I187*H187,2)</f>
        <v>0</v>
      </c>
      <c r="K187" s="264" t="s">
        <v>35</v>
      </c>
      <c r="L187" s="269"/>
      <c r="M187" s="270" t="s">
        <v>35</v>
      </c>
      <c r="N187" s="271" t="s">
        <v>51</v>
      </c>
      <c r="O187" s="87"/>
      <c r="P187" s="197">
        <f>O187*H187</f>
        <v>0</v>
      </c>
      <c r="Q187" s="197">
        <v>9.6500000000000004</v>
      </c>
      <c r="R187" s="197">
        <f>Q187*H187</f>
        <v>9.6500000000000004</v>
      </c>
      <c r="S187" s="197">
        <v>0</v>
      </c>
      <c r="T187" s="19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199" t="s">
        <v>180</v>
      </c>
      <c r="AT187" s="199" t="s">
        <v>464</v>
      </c>
      <c r="AU187" s="199" t="s">
        <v>90</v>
      </c>
      <c r="AY187" s="19" t="s">
        <v>155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9" t="s">
        <v>88</v>
      </c>
      <c r="BK187" s="200">
        <f>ROUND(I187*H187,2)</f>
        <v>0</v>
      </c>
      <c r="BL187" s="19" t="s">
        <v>164</v>
      </c>
      <c r="BM187" s="199" t="s">
        <v>1835</v>
      </c>
    </row>
    <row r="188" s="2" customFormat="1">
      <c r="A188" s="41"/>
      <c r="B188" s="42"/>
      <c r="C188" s="43"/>
      <c r="D188" s="201" t="s">
        <v>192</v>
      </c>
      <c r="E188" s="43"/>
      <c r="F188" s="202" t="s">
        <v>1836</v>
      </c>
      <c r="G188" s="43"/>
      <c r="H188" s="43"/>
      <c r="I188" s="203"/>
      <c r="J188" s="43"/>
      <c r="K188" s="43"/>
      <c r="L188" s="47"/>
      <c r="M188" s="204"/>
      <c r="N188" s="20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192</v>
      </c>
      <c r="AU188" s="19" t="s">
        <v>90</v>
      </c>
    </row>
    <row r="189" s="13" customFormat="1">
      <c r="A189" s="13"/>
      <c r="B189" s="238"/>
      <c r="C189" s="239"/>
      <c r="D189" s="201" t="s">
        <v>248</v>
      </c>
      <c r="E189" s="240" t="s">
        <v>35</v>
      </c>
      <c r="F189" s="241" t="s">
        <v>1828</v>
      </c>
      <c r="G189" s="239"/>
      <c r="H189" s="242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248</v>
      </c>
      <c r="AU189" s="248" t="s">
        <v>90</v>
      </c>
      <c r="AV189" s="13" t="s">
        <v>90</v>
      </c>
      <c r="AW189" s="13" t="s">
        <v>40</v>
      </c>
      <c r="AX189" s="13" t="s">
        <v>88</v>
      </c>
      <c r="AY189" s="248" t="s">
        <v>155</v>
      </c>
    </row>
    <row r="190" s="2" customFormat="1" ht="16.5" customHeight="1">
      <c r="A190" s="41"/>
      <c r="B190" s="42"/>
      <c r="C190" s="262" t="s">
        <v>402</v>
      </c>
      <c r="D190" s="262" t="s">
        <v>464</v>
      </c>
      <c r="E190" s="263" t="s">
        <v>1837</v>
      </c>
      <c r="F190" s="264" t="s">
        <v>1838</v>
      </c>
      <c r="G190" s="265" t="s">
        <v>246</v>
      </c>
      <c r="H190" s="266">
        <v>1</v>
      </c>
      <c r="I190" s="267"/>
      <c r="J190" s="268">
        <f>ROUND(I190*H190,2)</f>
        <v>0</v>
      </c>
      <c r="K190" s="264" t="s">
        <v>35</v>
      </c>
      <c r="L190" s="269"/>
      <c r="M190" s="270" t="s">
        <v>35</v>
      </c>
      <c r="N190" s="271" t="s">
        <v>51</v>
      </c>
      <c r="O190" s="87"/>
      <c r="P190" s="197">
        <f>O190*H190</f>
        <v>0</v>
      </c>
      <c r="Q190" s="197">
        <v>2.1499999999999999</v>
      </c>
      <c r="R190" s="197">
        <f>Q190*H190</f>
        <v>2.1499999999999999</v>
      </c>
      <c r="S190" s="197">
        <v>0</v>
      </c>
      <c r="T190" s="19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199" t="s">
        <v>180</v>
      </c>
      <c r="AT190" s="199" t="s">
        <v>464</v>
      </c>
      <c r="AU190" s="199" t="s">
        <v>90</v>
      </c>
      <c r="AY190" s="19" t="s">
        <v>155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88</v>
      </c>
      <c r="BK190" s="200">
        <f>ROUND(I190*H190,2)</f>
        <v>0</v>
      </c>
      <c r="BL190" s="19" t="s">
        <v>164</v>
      </c>
      <c r="BM190" s="199" t="s">
        <v>1839</v>
      </c>
    </row>
    <row r="191" s="13" customFormat="1">
      <c r="A191" s="13"/>
      <c r="B191" s="238"/>
      <c r="C191" s="239"/>
      <c r="D191" s="201" t="s">
        <v>248</v>
      </c>
      <c r="E191" s="240" t="s">
        <v>35</v>
      </c>
      <c r="F191" s="241" t="s">
        <v>1840</v>
      </c>
      <c r="G191" s="239"/>
      <c r="H191" s="242">
        <v>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248</v>
      </c>
      <c r="AU191" s="248" t="s">
        <v>90</v>
      </c>
      <c r="AV191" s="13" t="s">
        <v>90</v>
      </c>
      <c r="AW191" s="13" t="s">
        <v>40</v>
      </c>
      <c r="AX191" s="13" t="s">
        <v>88</v>
      </c>
      <c r="AY191" s="248" t="s">
        <v>155</v>
      </c>
    </row>
    <row r="192" s="2" customFormat="1" ht="21.75" customHeight="1">
      <c r="A192" s="41"/>
      <c r="B192" s="42"/>
      <c r="C192" s="188" t="s">
        <v>407</v>
      </c>
      <c r="D192" s="188" t="s">
        <v>150</v>
      </c>
      <c r="E192" s="189" t="s">
        <v>1666</v>
      </c>
      <c r="F192" s="190" t="s">
        <v>1667</v>
      </c>
      <c r="G192" s="191" t="s">
        <v>309</v>
      </c>
      <c r="H192" s="192">
        <v>14.867000000000001</v>
      </c>
      <c r="I192" s="193"/>
      <c r="J192" s="194">
        <f>ROUND(I192*H192,2)</f>
        <v>0</v>
      </c>
      <c r="K192" s="190" t="s">
        <v>252</v>
      </c>
      <c r="L192" s="47"/>
      <c r="M192" s="195" t="s">
        <v>35</v>
      </c>
      <c r="N192" s="196" t="s">
        <v>51</v>
      </c>
      <c r="O192" s="8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99" t="s">
        <v>164</v>
      </c>
      <c r="AT192" s="199" t="s">
        <v>150</v>
      </c>
      <c r="AU192" s="199" t="s">
        <v>90</v>
      </c>
      <c r="AY192" s="19" t="s">
        <v>155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88</v>
      </c>
      <c r="BK192" s="200">
        <f>ROUND(I192*H192,2)</f>
        <v>0</v>
      </c>
      <c r="BL192" s="19" t="s">
        <v>164</v>
      </c>
      <c r="BM192" s="199" t="s">
        <v>1841</v>
      </c>
    </row>
    <row r="193" s="2" customFormat="1">
      <c r="A193" s="41"/>
      <c r="B193" s="42"/>
      <c r="C193" s="43"/>
      <c r="D193" s="249" t="s">
        <v>254</v>
      </c>
      <c r="E193" s="43"/>
      <c r="F193" s="250" t="s">
        <v>1669</v>
      </c>
      <c r="G193" s="43"/>
      <c r="H193" s="43"/>
      <c r="I193" s="203"/>
      <c r="J193" s="43"/>
      <c r="K193" s="43"/>
      <c r="L193" s="47"/>
      <c r="M193" s="204"/>
      <c r="N193" s="20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254</v>
      </c>
      <c r="AU193" s="19" t="s">
        <v>90</v>
      </c>
    </row>
    <row r="194" s="13" customFormat="1">
      <c r="A194" s="13"/>
      <c r="B194" s="238"/>
      <c r="C194" s="239"/>
      <c r="D194" s="201" t="s">
        <v>248</v>
      </c>
      <c r="E194" s="240" t="s">
        <v>35</v>
      </c>
      <c r="F194" s="241" t="s">
        <v>1842</v>
      </c>
      <c r="G194" s="239"/>
      <c r="H194" s="242">
        <v>16.373999999999999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248</v>
      </c>
      <c r="AU194" s="248" t="s">
        <v>90</v>
      </c>
      <c r="AV194" s="13" t="s">
        <v>90</v>
      </c>
      <c r="AW194" s="13" t="s">
        <v>40</v>
      </c>
      <c r="AX194" s="13" t="s">
        <v>80</v>
      </c>
      <c r="AY194" s="248" t="s">
        <v>155</v>
      </c>
    </row>
    <row r="195" s="13" customFormat="1">
      <c r="A195" s="13"/>
      <c r="B195" s="238"/>
      <c r="C195" s="239"/>
      <c r="D195" s="201" t="s">
        <v>248</v>
      </c>
      <c r="E195" s="240" t="s">
        <v>35</v>
      </c>
      <c r="F195" s="241" t="s">
        <v>1843</v>
      </c>
      <c r="G195" s="239"/>
      <c r="H195" s="242">
        <v>-1.5069999999999999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248</v>
      </c>
      <c r="AU195" s="248" t="s">
        <v>90</v>
      </c>
      <c r="AV195" s="13" t="s">
        <v>90</v>
      </c>
      <c r="AW195" s="13" t="s">
        <v>40</v>
      </c>
      <c r="AX195" s="13" t="s">
        <v>80</v>
      </c>
      <c r="AY195" s="248" t="s">
        <v>155</v>
      </c>
    </row>
    <row r="196" s="14" customFormat="1">
      <c r="A196" s="14"/>
      <c r="B196" s="251"/>
      <c r="C196" s="252"/>
      <c r="D196" s="201" t="s">
        <v>248</v>
      </c>
      <c r="E196" s="253" t="s">
        <v>35</v>
      </c>
      <c r="F196" s="254" t="s">
        <v>268</v>
      </c>
      <c r="G196" s="252"/>
      <c r="H196" s="255">
        <v>14.867000000000001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248</v>
      </c>
      <c r="AU196" s="261" t="s">
        <v>90</v>
      </c>
      <c r="AV196" s="14" t="s">
        <v>164</v>
      </c>
      <c r="AW196" s="14" t="s">
        <v>40</v>
      </c>
      <c r="AX196" s="14" t="s">
        <v>88</v>
      </c>
      <c r="AY196" s="261" t="s">
        <v>155</v>
      </c>
    </row>
    <row r="197" s="2" customFormat="1" ht="21.75" customHeight="1">
      <c r="A197" s="41"/>
      <c r="B197" s="42"/>
      <c r="C197" s="188" t="s">
        <v>415</v>
      </c>
      <c r="D197" s="188" t="s">
        <v>150</v>
      </c>
      <c r="E197" s="189" t="s">
        <v>1670</v>
      </c>
      <c r="F197" s="190" t="s">
        <v>1671</v>
      </c>
      <c r="G197" s="191" t="s">
        <v>309</v>
      </c>
      <c r="H197" s="192">
        <v>68.435000000000002</v>
      </c>
      <c r="I197" s="193"/>
      <c r="J197" s="194">
        <f>ROUND(I197*H197,2)</f>
        <v>0</v>
      </c>
      <c r="K197" s="190" t="s">
        <v>252</v>
      </c>
      <c r="L197" s="47"/>
      <c r="M197" s="195" t="s">
        <v>35</v>
      </c>
      <c r="N197" s="196" t="s">
        <v>51</v>
      </c>
      <c r="O197" s="8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99" t="s">
        <v>164</v>
      </c>
      <c r="AT197" s="199" t="s">
        <v>150</v>
      </c>
      <c r="AU197" s="199" t="s">
        <v>90</v>
      </c>
      <c r="AY197" s="19" t="s">
        <v>155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88</v>
      </c>
      <c r="BK197" s="200">
        <f>ROUND(I197*H197,2)</f>
        <v>0</v>
      </c>
      <c r="BL197" s="19" t="s">
        <v>164</v>
      </c>
      <c r="BM197" s="199" t="s">
        <v>1844</v>
      </c>
    </row>
    <row r="198" s="2" customFormat="1">
      <c r="A198" s="41"/>
      <c r="B198" s="42"/>
      <c r="C198" s="43"/>
      <c r="D198" s="249" t="s">
        <v>254</v>
      </c>
      <c r="E198" s="43"/>
      <c r="F198" s="250" t="s">
        <v>1673</v>
      </c>
      <c r="G198" s="43"/>
      <c r="H198" s="43"/>
      <c r="I198" s="203"/>
      <c r="J198" s="43"/>
      <c r="K198" s="43"/>
      <c r="L198" s="47"/>
      <c r="M198" s="204"/>
      <c r="N198" s="20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254</v>
      </c>
      <c r="AU198" s="19" t="s">
        <v>90</v>
      </c>
    </row>
    <row r="199" s="13" customFormat="1">
      <c r="A199" s="13"/>
      <c r="B199" s="238"/>
      <c r="C199" s="239"/>
      <c r="D199" s="201" t="s">
        <v>248</v>
      </c>
      <c r="E199" s="240" t="s">
        <v>35</v>
      </c>
      <c r="F199" s="241" t="s">
        <v>1845</v>
      </c>
      <c r="G199" s="239"/>
      <c r="H199" s="242">
        <v>62.783000000000001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248</v>
      </c>
      <c r="AU199" s="248" t="s">
        <v>90</v>
      </c>
      <c r="AV199" s="13" t="s">
        <v>90</v>
      </c>
      <c r="AW199" s="13" t="s">
        <v>40</v>
      </c>
      <c r="AX199" s="13" t="s">
        <v>80</v>
      </c>
      <c r="AY199" s="248" t="s">
        <v>155</v>
      </c>
    </row>
    <row r="200" s="13" customFormat="1">
      <c r="A200" s="13"/>
      <c r="B200" s="238"/>
      <c r="C200" s="239"/>
      <c r="D200" s="201" t="s">
        <v>248</v>
      </c>
      <c r="E200" s="240" t="s">
        <v>35</v>
      </c>
      <c r="F200" s="241" t="s">
        <v>1846</v>
      </c>
      <c r="G200" s="239"/>
      <c r="H200" s="242">
        <v>5.6520000000000001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248</v>
      </c>
      <c r="AU200" s="248" t="s">
        <v>90</v>
      </c>
      <c r="AV200" s="13" t="s">
        <v>90</v>
      </c>
      <c r="AW200" s="13" t="s">
        <v>40</v>
      </c>
      <c r="AX200" s="13" t="s">
        <v>80</v>
      </c>
      <c r="AY200" s="248" t="s">
        <v>155</v>
      </c>
    </row>
    <row r="201" s="14" customFormat="1">
      <c r="A201" s="14"/>
      <c r="B201" s="251"/>
      <c r="C201" s="252"/>
      <c r="D201" s="201" t="s">
        <v>248</v>
      </c>
      <c r="E201" s="253" t="s">
        <v>35</v>
      </c>
      <c r="F201" s="254" t="s">
        <v>268</v>
      </c>
      <c r="G201" s="252"/>
      <c r="H201" s="255">
        <v>68.435000000000002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248</v>
      </c>
      <c r="AU201" s="261" t="s">
        <v>90</v>
      </c>
      <c r="AV201" s="14" t="s">
        <v>164</v>
      </c>
      <c r="AW201" s="14" t="s">
        <v>40</v>
      </c>
      <c r="AX201" s="14" t="s">
        <v>88</v>
      </c>
      <c r="AY201" s="261" t="s">
        <v>155</v>
      </c>
    </row>
    <row r="202" s="2" customFormat="1" ht="16.5" customHeight="1">
      <c r="A202" s="41"/>
      <c r="B202" s="42"/>
      <c r="C202" s="262" t="s">
        <v>421</v>
      </c>
      <c r="D202" s="262" t="s">
        <v>464</v>
      </c>
      <c r="E202" s="263" t="s">
        <v>1674</v>
      </c>
      <c r="F202" s="264" t="s">
        <v>1675</v>
      </c>
      <c r="G202" s="265" t="s">
        <v>563</v>
      </c>
      <c r="H202" s="266">
        <v>0.028000000000000001</v>
      </c>
      <c r="I202" s="267"/>
      <c r="J202" s="268">
        <f>ROUND(I202*H202,2)</f>
        <v>0</v>
      </c>
      <c r="K202" s="264" t="s">
        <v>252</v>
      </c>
      <c r="L202" s="269"/>
      <c r="M202" s="270" t="s">
        <v>35</v>
      </c>
      <c r="N202" s="271" t="s">
        <v>51</v>
      </c>
      <c r="O202" s="87"/>
      <c r="P202" s="197">
        <f>O202*H202</f>
        <v>0</v>
      </c>
      <c r="Q202" s="197">
        <v>1</v>
      </c>
      <c r="R202" s="197">
        <f>Q202*H202</f>
        <v>0.028000000000000001</v>
      </c>
      <c r="S202" s="197">
        <v>0</v>
      </c>
      <c r="T202" s="19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99" t="s">
        <v>180</v>
      </c>
      <c r="AT202" s="199" t="s">
        <v>464</v>
      </c>
      <c r="AU202" s="199" t="s">
        <v>90</v>
      </c>
      <c r="AY202" s="19" t="s">
        <v>155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88</v>
      </c>
      <c r="BK202" s="200">
        <f>ROUND(I202*H202,2)</f>
        <v>0</v>
      </c>
      <c r="BL202" s="19" t="s">
        <v>164</v>
      </c>
      <c r="BM202" s="199" t="s">
        <v>1847</v>
      </c>
    </row>
    <row r="203" s="2" customFormat="1">
      <c r="A203" s="41"/>
      <c r="B203" s="42"/>
      <c r="C203" s="43"/>
      <c r="D203" s="201" t="s">
        <v>192</v>
      </c>
      <c r="E203" s="43"/>
      <c r="F203" s="202" t="s">
        <v>1677</v>
      </c>
      <c r="G203" s="43"/>
      <c r="H203" s="43"/>
      <c r="I203" s="203"/>
      <c r="J203" s="43"/>
      <c r="K203" s="43"/>
      <c r="L203" s="47"/>
      <c r="M203" s="204"/>
      <c r="N203" s="20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192</v>
      </c>
      <c r="AU203" s="19" t="s">
        <v>90</v>
      </c>
    </row>
    <row r="204" s="13" customFormat="1">
      <c r="A204" s="13"/>
      <c r="B204" s="238"/>
      <c r="C204" s="239"/>
      <c r="D204" s="201" t="s">
        <v>248</v>
      </c>
      <c r="E204" s="239"/>
      <c r="F204" s="241" t="s">
        <v>1848</v>
      </c>
      <c r="G204" s="239"/>
      <c r="H204" s="242">
        <v>0.028000000000000001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248</v>
      </c>
      <c r="AU204" s="248" t="s">
        <v>90</v>
      </c>
      <c r="AV204" s="13" t="s">
        <v>90</v>
      </c>
      <c r="AW204" s="13" t="s">
        <v>4</v>
      </c>
      <c r="AX204" s="13" t="s">
        <v>88</v>
      </c>
      <c r="AY204" s="248" t="s">
        <v>155</v>
      </c>
    </row>
    <row r="205" s="2" customFormat="1" ht="16.5" customHeight="1">
      <c r="A205" s="41"/>
      <c r="B205" s="42"/>
      <c r="C205" s="188" t="s">
        <v>426</v>
      </c>
      <c r="D205" s="188" t="s">
        <v>150</v>
      </c>
      <c r="E205" s="189" t="s">
        <v>1650</v>
      </c>
      <c r="F205" s="190" t="s">
        <v>1651</v>
      </c>
      <c r="G205" s="191" t="s">
        <v>309</v>
      </c>
      <c r="H205" s="192">
        <v>14.867000000000001</v>
      </c>
      <c r="I205" s="193"/>
      <c r="J205" s="194">
        <f>ROUND(I205*H205,2)</f>
        <v>0</v>
      </c>
      <c r="K205" s="190" t="s">
        <v>252</v>
      </c>
      <c r="L205" s="47"/>
      <c r="M205" s="195" t="s">
        <v>35</v>
      </c>
      <c r="N205" s="196" t="s">
        <v>51</v>
      </c>
      <c r="O205" s="87"/>
      <c r="P205" s="197">
        <f>O205*H205</f>
        <v>0</v>
      </c>
      <c r="Q205" s="197">
        <v>0.00040000000000000002</v>
      </c>
      <c r="R205" s="197">
        <f>Q205*H205</f>
        <v>0.0059468000000000003</v>
      </c>
      <c r="S205" s="197">
        <v>0</v>
      </c>
      <c r="T205" s="19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99" t="s">
        <v>164</v>
      </c>
      <c r="AT205" s="199" t="s">
        <v>150</v>
      </c>
      <c r="AU205" s="199" t="s">
        <v>90</v>
      </c>
      <c r="AY205" s="19" t="s">
        <v>155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88</v>
      </c>
      <c r="BK205" s="200">
        <f>ROUND(I205*H205,2)</f>
        <v>0</v>
      </c>
      <c r="BL205" s="19" t="s">
        <v>164</v>
      </c>
      <c r="BM205" s="199" t="s">
        <v>1849</v>
      </c>
    </row>
    <row r="206" s="2" customFormat="1">
      <c r="A206" s="41"/>
      <c r="B206" s="42"/>
      <c r="C206" s="43"/>
      <c r="D206" s="249" t="s">
        <v>254</v>
      </c>
      <c r="E206" s="43"/>
      <c r="F206" s="250" t="s">
        <v>1653</v>
      </c>
      <c r="G206" s="43"/>
      <c r="H206" s="43"/>
      <c r="I206" s="203"/>
      <c r="J206" s="43"/>
      <c r="K206" s="43"/>
      <c r="L206" s="47"/>
      <c r="M206" s="204"/>
      <c r="N206" s="20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254</v>
      </c>
      <c r="AU206" s="19" t="s">
        <v>90</v>
      </c>
    </row>
    <row r="207" s="13" customFormat="1">
      <c r="A207" s="13"/>
      <c r="B207" s="238"/>
      <c r="C207" s="239"/>
      <c r="D207" s="201" t="s">
        <v>248</v>
      </c>
      <c r="E207" s="240" t="s">
        <v>35</v>
      </c>
      <c r="F207" s="241" t="s">
        <v>1842</v>
      </c>
      <c r="G207" s="239"/>
      <c r="H207" s="242">
        <v>16.373999999999999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248</v>
      </c>
      <c r="AU207" s="248" t="s">
        <v>90</v>
      </c>
      <c r="AV207" s="13" t="s">
        <v>90</v>
      </c>
      <c r="AW207" s="13" t="s">
        <v>40</v>
      </c>
      <c r="AX207" s="13" t="s">
        <v>80</v>
      </c>
      <c r="AY207" s="248" t="s">
        <v>155</v>
      </c>
    </row>
    <row r="208" s="13" customFormat="1">
      <c r="A208" s="13"/>
      <c r="B208" s="238"/>
      <c r="C208" s="239"/>
      <c r="D208" s="201" t="s">
        <v>248</v>
      </c>
      <c r="E208" s="240" t="s">
        <v>35</v>
      </c>
      <c r="F208" s="241" t="s">
        <v>1843</v>
      </c>
      <c r="G208" s="239"/>
      <c r="H208" s="242">
        <v>-1.5069999999999999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248</v>
      </c>
      <c r="AU208" s="248" t="s">
        <v>90</v>
      </c>
      <c r="AV208" s="13" t="s">
        <v>90</v>
      </c>
      <c r="AW208" s="13" t="s">
        <v>40</v>
      </c>
      <c r="AX208" s="13" t="s">
        <v>80</v>
      </c>
      <c r="AY208" s="248" t="s">
        <v>155</v>
      </c>
    </row>
    <row r="209" s="14" customFormat="1">
      <c r="A209" s="14"/>
      <c r="B209" s="251"/>
      <c r="C209" s="252"/>
      <c r="D209" s="201" t="s">
        <v>248</v>
      </c>
      <c r="E209" s="253" t="s">
        <v>35</v>
      </c>
      <c r="F209" s="254" t="s">
        <v>268</v>
      </c>
      <c r="G209" s="252"/>
      <c r="H209" s="255">
        <v>14.867000000000001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248</v>
      </c>
      <c r="AU209" s="261" t="s">
        <v>90</v>
      </c>
      <c r="AV209" s="14" t="s">
        <v>164</v>
      </c>
      <c r="AW209" s="14" t="s">
        <v>40</v>
      </c>
      <c r="AX209" s="14" t="s">
        <v>88</v>
      </c>
      <c r="AY209" s="261" t="s">
        <v>155</v>
      </c>
    </row>
    <row r="210" s="2" customFormat="1" ht="16.5" customHeight="1">
      <c r="A210" s="41"/>
      <c r="B210" s="42"/>
      <c r="C210" s="188" t="s">
        <v>431</v>
      </c>
      <c r="D210" s="188" t="s">
        <v>150</v>
      </c>
      <c r="E210" s="189" t="s">
        <v>1656</v>
      </c>
      <c r="F210" s="190" t="s">
        <v>1657</v>
      </c>
      <c r="G210" s="191" t="s">
        <v>309</v>
      </c>
      <c r="H210" s="192">
        <v>68.435000000000002</v>
      </c>
      <c r="I210" s="193"/>
      <c r="J210" s="194">
        <f>ROUND(I210*H210,2)</f>
        <v>0</v>
      </c>
      <c r="K210" s="190" t="s">
        <v>252</v>
      </c>
      <c r="L210" s="47"/>
      <c r="M210" s="195" t="s">
        <v>35</v>
      </c>
      <c r="N210" s="196" t="s">
        <v>51</v>
      </c>
      <c r="O210" s="87"/>
      <c r="P210" s="197">
        <f>O210*H210</f>
        <v>0</v>
      </c>
      <c r="Q210" s="197">
        <v>0.00040000000000000002</v>
      </c>
      <c r="R210" s="197">
        <f>Q210*H210</f>
        <v>0.027374000000000002</v>
      </c>
      <c r="S210" s="197">
        <v>0</v>
      </c>
      <c r="T210" s="19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99" t="s">
        <v>164</v>
      </c>
      <c r="AT210" s="199" t="s">
        <v>150</v>
      </c>
      <c r="AU210" s="199" t="s">
        <v>90</v>
      </c>
      <c r="AY210" s="19" t="s">
        <v>155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88</v>
      </c>
      <c r="BK210" s="200">
        <f>ROUND(I210*H210,2)</f>
        <v>0</v>
      </c>
      <c r="BL210" s="19" t="s">
        <v>164</v>
      </c>
      <c r="BM210" s="199" t="s">
        <v>1850</v>
      </c>
    </row>
    <row r="211" s="2" customFormat="1">
      <c r="A211" s="41"/>
      <c r="B211" s="42"/>
      <c r="C211" s="43"/>
      <c r="D211" s="249" t="s">
        <v>254</v>
      </c>
      <c r="E211" s="43"/>
      <c r="F211" s="250" t="s">
        <v>1659</v>
      </c>
      <c r="G211" s="43"/>
      <c r="H211" s="43"/>
      <c r="I211" s="203"/>
      <c r="J211" s="43"/>
      <c r="K211" s="43"/>
      <c r="L211" s="47"/>
      <c r="M211" s="204"/>
      <c r="N211" s="20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254</v>
      </c>
      <c r="AU211" s="19" t="s">
        <v>90</v>
      </c>
    </row>
    <row r="212" s="13" customFormat="1">
      <c r="A212" s="13"/>
      <c r="B212" s="238"/>
      <c r="C212" s="239"/>
      <c r="D212" s="201" t="s">
        <v>248</v>
      </c>
      <c r="E212" s="240" t="s">
        <v>35</v>
      </c>
      <c r="F212" s="241" t="s">
        <v>1845</v>
      </c>
      <c r="G212" s="239"/>
      <c r="H212" s="242">
        <v>62.783000000000001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248</v>
      </c>
      <c r="AU212" s="248" t="s">
        <v>90</v>
      </c>
      <c r="AV212" s="13" t="s">
        <v>90</v>
      </c>
      <c r="AW212" s="13" t="s">
        <v>40</v>
      </c>
      <c r="AX212" s="13" t="s">
        <v>80</v>
      </c>
      <c r="AY212" s="248" t="s">
        <v>155</v>
      </c>
    </row>
    <row r="213" s="13" customFormat="1">
      <c r="A213" s="13"/>
      <c r="B213" s="238"/>
      <c r="C213" s="239"/>
      <c r="D213" s="201" t="s">
        <v>248</v>
      </c>
      <c r="E213" s="240" t="s">
        <v>35</v>
      </c>
      <c r="F213" s="241" t="s">
        <v>1846</v>
      </c>
      <c r="G213" s="239"/>
      <c r="H213" s="242">
        <v>5.6520000000000001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248</v>
      </c>
      <c r="AU213" s="248" t="s">
        <v>90</v>
      </c>
      <c r="AV213" s="13" t="s">
        <v>90</v>
      </c>
      <c r="AW213" s="13" t="s">
        <v>40</v>
      </c>
      <c r="AX213" s="13" t="s">
        <v>80</v>
      </c>
      <c r="AY213" s="248" t="s">
        <v>155</v>
      </c>
    </row>
    <row r="214" s="14" customFormat="1">
      <c r="A214" s="14"/>
      <c r="B214" s="251"/>
      <c r="C214" s="252"/>
      <c r="D214" s="201" t="s">
        <v>248</v>
      </c>
      <c r="E214" s="253" t="s">
        <v>35</v>
      </c>
      <c r="F214" s="254" t="s">
        <v>268</v>
      </c>
      <c r="G214" s="252"/>
      <c r="H214" s="255">
        <v>68.435000000000002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248</v>
      </c>
      <c r="AU214" s="261" t="s">
        <v>90</v>
      </c>
      <c r="AV214" s="14" t="s">
        <v>164</v>
      </c>
      <c r="AW214" s="14" t="s">
        <v>40</v>
      </c>
      <c r="AX214" s="14" t="s">
        <v>88</v>
      </c>
      <c r="AY214" s="261" t="s">
        <v>155</v>
      </c>
    </row>
    <row r="215" s="2" customFormat="1" ht="24.15" customHeight="1">
      <c r="A215" s="41"/>
      <c r="B215" s="42"/>
      <c r="C215" s="262" t="s">
        <v>436</v>
      </c>
      <c r="D215" s="262" t="s">
        <v>464</v>
      </c>
      <c r="E215" s="263" t="s">
        <v>1662</v>
      </c>
      <c r="F215" s="264" t="s">
        <v>1663</v>
      </c>
      <c r="G215" s="265" t="s">
        <v>309</v>
      </c>
      <c r="H215" s="266">
        <v>104.128</v>
      </c>
      <c r="I215" s="267"/>
      <c r="J215" s="268">
        <f>ROUND(I215*H215,2)</f>
        <v>0</v>
      </c>
      <c r="K215" s="264" t="s">
        <v>252</v>
      </c>
      <c r="L215" s="269"/>
      <c r="M215" s="270" t="s">
        <v>35</v>
      </c>
      <c r="N215" s="271" t="s">
        <v>51</v>
      </c>
      <c r="O215" s="87"/>
      <c r="P215" s="197">
        <f>O215*H215</f>
        <v>0</v>
      </c>
      <c r="Q215" s="197">
        <v>0.0054000000000000003</v>
      </c>
      <c r="R215" s="197">
        <f>Q215*H215</f>
        <v>0.56229119999999999</v>
      </c>
      <c r="S215" s="197">
        <v>0</v>
      </c>
      <c r="T215" s="19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99" t="s">
        <v>180</v>
      </c>
      <c r="AT215" s="199" t="s">
        <v>464</v>
      </c>
      <c r="AU215" s="199" t="s">
        <v>90</v>
      </c>
      <c r="AY215" s="19" t="s">
        <v>155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88</v>
      </c>
      <c r="BK215" s="200">
        <f>ROUND(I215*H215,2)</f>
        <v>0</v>
      </c>
      <c r="BL215" s="19" t="s">
        <v>164</v>
      </c>
      <c r="BM215" s="199" t="s">
        <v>1851</v>
      </c>
    </row>
    <row r="216" s="13" customFormat="1">
      <c r="A216" s="13"/>
      <c r="B216" s="238"/>
      <c r="C216" s="239"/>
      <c r="D216" s="201" t="s">
        <v>248</v>
      </c>
      <c r="E216" s="239"/>
      <c r="F216" s="241" t="s">
        <v>1852</v>
      </c>
      <c r="G216" s="239"/>
      <c r="H216" s="242">
        <v>104.128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248</v>
      </c>
      <c r="AU216" s="248" t="s">
        <v>90</v>
      </c>
      <c r="AV216" s="13" t="s">
        <v>90</v>
      </c>
      <c r="AW216" s="13" t="s">
        <v>4</v>
      </c>
      <c r="AX216" s="13" t="s">
        <v>88</v>
      </c>
      <c r="AY216" s="248" t="s">
        <v>155</v>
      </c>
    </row>
    <row r="217" s="2" customFormat="1" ht="24.15" customHeight="1">
      <c r="A217" s="41"/>
      <c r="B217" s="42"/>
      <c r="C217" s="188" t="s">
        <v>441</v>
      </c>
      <c r="D217" s="188" t="s">
        <v>150</v>
      </c>
      <c r="E217" s="189" t="s">
        <v>1638</v>
      </c>
      <c r="F217" s="190" t="s">
        <v>1639</v>
      </c>
      <c r="G217" s="191" t="s">
        <v>275</v>
      </c>
      <c r="H217" s="192">
        <v>0.29999999999999999</v>
      </c>
      <c r="I217" s="193"/>
      <c r="J217" s="194">
        <f>ROUND(I217*H217,2)</f>
        <v>0</v>
      </c>
      <c r="K217" s="190" t="s">
        <v>252</v>
      </c>
      <c r="L217" s="47"/>
      <c r="M217" s="195" t="s">
        <v>35</v>
      </c>
      <c r="N217" s="196" t="s">
        <v>51</v>
      </c>
      <c r="O217" s="87"/>
      <c r="P217" s="197">
        <f>O217*H217</f>
        <v>0</v>
      </c>
      <c r="Q217" s="197">
        <v>0.0039500000000000004</v>
      </c>
      <c r="R217" s="197">
        <f>Q217*H217</f>
        <v>0.0011850000000000001</v>
      </c>
      <c r="S217" s="197">
        <v>0.16</v>
      </c>
      <c r="T217" s="198">
        <f>S217*H217</f>
        <v>0.048000000000000001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199" t="s">
        <v>164</v>
      </c>
      <c r="AT217" s="199" t="s">
        <v>150</v>
      </c>
      <c r="AU217" s="199" t="s">
        <v>90</v>
      </c>
      <c r="AY217" s="19" t="s">
        <v>155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88</v>
      </c>
      <c r="BK217" s="200">
        <f>ROUND(I217*H217,2)</f>
        <v>0</v>
      </c>
      <c r="BL217" s="19" t="s">
        <v>164</v>
      </c>
      <c r="BM217" s="199" t="s">
        <v>1853</v>
      </c>
    </row>
    <row r="218" s="2" customFormat="1">
      <c r="A218" s="41"/>
      <c r="B218" s="42"/>
      <c r="C218" s="43"/>
      <c r="D218" s="249" t="s">
        <v>254</v>
      </c>
      <c r="E218" s="43"/>
      <c r="F218" s="250" t="s">
        <v>1641</v>
      </c>
      <c r="G218" s="43"/>
      <c r="H218" s="43"/>
      <c r="I218" s="203"/>
      <c r="J218" s="43"/>
      <c r="K218" s="43"/>
      <c r="L218" s="47"/>
      <c r="M218" s="204"/>
      <c r="N218" s="20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254</v>
      </c>
      <c r="AU218" s="19" t="s">
        <v>90</v>
      </c>
    </row>
    <row r="219" s="13" customFormat="1">
      <c r="A219" s="13"/>
      <c r="B219" s="238"/>
      <c r="C219" s="239"/>
      <c r="D219" s="201" t="s">
        <v>248</v>
      </c>
      <c r="E219" s="240" t="s">
        <v>35</v>
      </c>
      <c r="F219" s="241" t="s">
        <v>1854</v>
      </c>
      <c r="G219" s="239"/>
      <c r="H219" s="242">
        <v>0.29999999999999999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248</v>
      </c>
      <c r="AU219" s="248" t="s">
        <v>90</v>
      </c>
      <c r="AV219" s="13" t="s">
        <v>90</v>
      </c>
      <c r="AW219" s="13" t="s">
        <v>40</v>
      </c>
      <c r="AX219" s="13" t="s">
        <v>88</v>
      </c>
      <c r="AY219" s="248" t="s">
        <v>155</v>
      </c>
    </row>
    <row r="220" s="2" customFormat="1" ht="37.8" customHeight="1">
      <c r="A220" s="41"/>
      <c r="B220" s="42"/>
      <c r="C220" s="188" t="s">
        <v>446</v>
      </c>
      <c r="D220" s="188" t="s">
        <v>150</v>
      </c>
      <c r="E220" s="189" t="s">
        <v>1855</v>
      </c>
      <c r="F220" s="190" t="s">
        <v>1856</v>
      </c>
      <c r="G220" s="191" t="s">
        <v>275</v>
      </c>
      <c r="H220" s="192">
        <v>0.14999999999999999</v>
      </c>
      <c r="I220" s="193"/>
      <c r="J220" s="194">
        <f>ROUND(I220*H220,2)</f>
        <v>0</v>
      </c>
      <c r="K220" s="190" t="s">
        <v>35</v>
      </c>
      <c r="L220" s="47"/>
      <c r="M220" s="195" t="s">
        <v>35</v>
      </c>
      <c r="N220" s="196" t="s">
        <v>51</v>
      </c>
      <c r="O220" s="87"/>
      <c r="P220" s="197">
        <f>O220*H220</f>
        <v>0</v>
      </c>
      <c r="Q220" s="197">
        <v>0.00147</v>
      </c>
      <c r="R220" s="197">
        <f>Q220*H220</f>
        <v>0.00022049999999999999</v>
      </c>
      <c r="S220" s="197">
        <v>0.039</v>
      </c>
      <c r="T220" s="198">
        <f>S220*H220</f>
        <v>0.0058500000000000002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99" t="s">
        <v>164</v>
      </c>
      <c r="AT220" s="199" t="s">
        <v>150</v>
      </c>
      <c r="AU220" s="199" t="s">
        <v>90</v>
      </c>
      <c r="AY220" s="19" t="s">
        <v>155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88</v>
      </c>
      <c r="BK220" s="200">
        <f>ROUND(I220*H220,2)</f>
        <v>0</v>
      </c>
      <c r="BL220" s="19" t="s">
        <v>164</v>
      </c>
      <c r="BM220" s="199" t="s">
        <v>1857</v>
      </c>
    </row>
    <row r="221" s="13" customFormat="1">
      <c r="A221" s="13"/>
      <c r="B221" s="238"/>
      <c r="C221" s="239"/>
      <c r="D221" s="201" t="s">
        <v>248</v>
      </c>
      <c r="E221" s="240" t="s">
        <v>35</v>
      </c>
      <c r="F221" s="241" t="s">
        <v>1858</v>
      </c>
      <c r="G221" s="239"/>
      <c r="H221" s="242">
        <v>0.14999999999999999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248</v>
      </c>
      <c r="AU221" s="248" t="s">
        <v>90</v>
      </c>
      <c r="AV221" s="13" t="s">
        <v>90</v>
      </c>
      <c r="AW221" s="13" t="s">
        <v>40</v>
      </c>
      <c r="AX221" s="13" t="s">
        <v>88</v>
      </c>
      <c r="AY221" s="248" t="s">
        <v>155</v>
      </c>
    </row>
    <row r="222" s="2" customFormat="1" ht="24.15" customHeight="1">
      <c r="A222" s="41"/>
      <c r="B222" s="42"/>
      <c r="C222" s="188" t="s">
        <v>451</v>
      </c>
      <c r="D222" s="188" t="s">
        <v>150</v>
      </c>
      <c r="E222" s="189" t="s">
        <v>1859</v>
      </c>
      <c r="F222" s="190" t="s">
        <v>1860</v>
      </c>
      <c r="G222" s="191" t="s">
        <v>275</v>
      </c>
      <c r="H222" s="192">
        <v>0.29999999999999999</v>
      </c>
      <c r="I222" s="193"/>
      <c r="J222" s="194">
        <f>ROUND(I222*H222,2)</f>
        <v>0</v>
      </c>
      <c r="K222" s="190" t="s">
        <v>252</v>
      </c>
      <c r="L222" s="47"/>
      <c r="M222" s="195" t="s">
        <v>35</v>
      </c>
      <c r="N222" s="196" t="s">
        <v>51</v>
      </c>
      <c r="O222" s="87"/>
      <c r="P222" s="197">
        <f>O222*H222</f>
        <v>0</v>
      </c>
      <c r="Q222" s="197">
        <v>0.00365</v>
      </c>
      <c r="R222" s="197">
        <f>Q222*H222</f>
        <v>0.0010950000000000001</v>
      </c>
      <c r="S222" s="197">
        <v>0.11</v>
      </c>
      <c r="T222" s="198">
        <f>S222*H222</f>
        <v>0.033000000000000002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164</v>
      </c>
      <c r="AT222" s="199" t="s">
        <v>150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1861</v>
      </c>
    </row>
    <row r="223" s="2" customFormat="1">
      <c r="A223" s="41"/>
      <c r="B223" s="42"/>
      <c r="C223" s="43"/>
      <c r="D223" s="249" t="s">
        <v>254</v>
      </c>
      <c r="E223" s="43"/>
      <c r="F223" s="250" t="s">
        <v>1862</v>
      </c>
      <c r="G223" s="43"/>
      <c r="H223" s="43"/>
      <c r="I223" s="203"/>
      <c r="J223" s="43"/>
      <c r="K223" s="43"/>
      <c r="L223" s="47"/>
      <c r="M223" s="204"/>
      <c r="N223" s="20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254</v>
      </c>
      <c r="AU223" s="19" t="s">
        <v>90</v>
      </c>
    </row>
    <row r="224" s="13" customFormat="1">
      <c r="A224" s="13"/>
      <c r="B224" s="238"/>
      <c r="C224" s="239"/>
      <c r="D224" s="201" t="s">
        <v>248</v>
      </c>
      <c r="E224" s="240" t="s">
        <v>35</v>
      </c>
      <c r="F224" s="241" t="s">
        <v>1863</v>
      </c>
      <c r="G224" s="239"/>
      <c r="H224" s="242">
        <v>0.29999999999999999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248</v>
      </c>
      <c r="AU224" s="248" t="s">
        <v>90</v>
      </c>
      <c r="AV224" s="13" t="s">
        <v>90</v>
      </c>
      <c r="AW224" s="13" t="s">
        <v>40</v>
      </c>
      <c r="AX224" s="13" t="s">
        <v>88</v>
      </c>
      <c r="AY224" s="248" t="s">
        <v>155</v>
      </c>
    </row>
    <row r="225" s="2" customFormat="1" ht="16.5" customHeight="1">
      <c r="A225" s="41"/>
      <c r="B225" s="42"/>
      <c r="C225" s="188" t="s">
        <v>457</v>
      </c>
      <c r="D225" s="188" t="s">
        <v>150</v>
      </c>
      <c r="E225" s="189" t="s">
        <v>1864</v>
      </c>
      <c r="F225" s="190" t="s">
        <v>1644</v>
      </c>
      <c r="G225" s="191" t="s">
        <v>246</v>
      </c>
      <c r="H225" s="192">
        <v>4</v>
      </c>
      <c r="I225" s="193"/>
      <c r="J225" s="194">
        <f>ROUND(I225*H225,2)</f>
        <v>0</v>
      </c>
      <c r="K225" s="190" t="s">
        <v>35</v>
      </c>
      <c r="L225" s="47"/>
      <c r="M225" s="195" t="s">
        <v>35</v>
      </c>
      <c r="N225" s="196" t="s">
        <v>51</v>
      </c>
      <c r="O225" s="87"/>
      <c r="P225" s="197">
        <f>O225*H225</f>
        <v>0</v>
      </c>
      <c r="Q225" s="197">
        <v>0.00124</v>
      </c>
      <c r="R225" s="197">
        <f>Q225*H225</f>
        <v>0.00496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164</v>
      </c>
      <c r="AT225" s="199" t="s">
        <v>150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1865</v>
      </c>
    </row>
    <row r="226" s="13" customFormat="1">
      <c r="A226" s="13"/>
      <c r="B226" s="238"/>
      <c r="C226" s="239"/>
      <c r="D226" s="201" t="s">
        <v>248</v>
      </c>
      <c r="E226" s="240" t="s">
        <v>35</v>
      </c>
      <c r="F226" s="241" t="s">
        <v>1866</v>
      </c>
      <c r="G226" s="239"/>
      <c r="H226" s="242">
        <v>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248</v>
      </c>
      <c r="AU226" s="248" t="s">
        <v>90</v>
      </c>
      <c r="AV226" s="13" t="s">
        <v>90</v>
      </c>
      <c r="AW226" s="13" t="s">
        <v>40</v>
      </c>
      <c r="AX226" s="13" t="s">
        <v>80</v>
      </c>
      <c r="AY226" s="248" t="s">
        <v>155</v>
      </c>
    </row>
    <row r="227" s="13" customFormat="1">
      <c r="A227" s="13"/>
      <c r="B227" s="238"/>
      <c r="C227" s="239"/>
      <c r="D227" s="201" t="s">
        <v>248</v>
      </c>
      <c r="E227" s="240" t="s">
        <v>35</v>
      </c>
      <c r="F227" s="241" t="s">
        <v>1867</v>
      </c>
      <c r="G227" s="239"/>
      <c r="H227" s="242">
        <v>2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248</v>
      </c>
      <c r="AU227" s="248" t="s">
        <v>90</v>
      </c>
      <c r="AV227" s="13" t="s">
        <v>90</v>
      </c>
      <c r="AW227" s="13" t="s">
        <v>40</v>
      </c>
      <c r="AX227" s="13" t="s">
        <v>80</v>
      </c>
      <c r="AY227" s="248" t="s">
        <v>155</v>
      </c>
    </row>
    <row r="228" s="14" customFormat="1">
      <c r="A228" s="14"/>
      <c r="B228" s="251"/>
      <c r="C228" s="252"/>
      <c r="D228" s="201" t="s">
        <v>248</v>
      </c>
      <c r="E228" s="253" t="s">
        <v>35</v>
      </c>
      <c r="F228" s="254" t="s">
        <v>268</v>
      </c>
      <c r="G228" s="252"/>
      <c r="H228" s="255">
        <v>4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248</v>
      </c>
      <c r="AU228" s="261" t="s">
        <v>90</v>
      </c>
      <c r="AV228" s="14" t="s">
        <v>164</v>
      </c>
      <c r="AW228" s="14" t="s">
        <v>40</v>
      </c>
      <c r="AX228" s="14" t="s">
        <v>88</v>
      </c>
      <c r="AY228" s="261" t="s">
        <v>155</v>
      </c>
    </row>
    <row r="229" s="2" customFormat="1" ht="24.15" customHeight="1">
      <c r="A229" s="41"/>
      <c r="B229" s="42"/>
      <c r="C229" s="188" t="s">
        <v>463</v>
      </c>
      <c r="D229" s="188" t="s">
        <v>150</v>
      </c>
      <c r="E229" s="189" t="s">
        <v>1868</v>
      </c>
      <c r="F229" s="190" t="s">
        <v>1869</v>
      </c>
      <c r="G229" s="191" t="s">
        <v>663</v>
      </c>
      <c r="H229" s="192">
        <v>1.4199999999999999</v>
      </c>
      <c r="I229" s="193"/>
      <c r="J229" s="194">
        <f>ROUND(I229*H229,2)</f>
        <v>0</v>
      </c>
      <c r="K229" s="190" t="s">
        <v>252</v>
      </c>
      <c r="L229" s="47"/>
      <c r="M229" s="195" t="s">
        <v>35</v>
      </c>
      <c r="N229" s="196" t="s">
        <v>51</v>
      </c>
      <c r="O229" s="87"/>
      <c r="P229" s="197">
        <f>O229*H229</f>
        <v>0</v>
      </c>
      <c r="Q229" s="197">
        <v>2.5018699999999998</v>
      </c>
      <c r="R229" s="197">
        <f>Q229*H229</f>
        <v>3.5526553999999995</v>
      </c>
      <c r="S229" s="197">
        <v>0</v>
      </c>
      <c r="T229" s="19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199" t="s">
        <v>164</v>
      </c>
      <c r="AT229" s="199" t="s">
        <v>150</v>
      </c>
      <c r="AU229" s="199" t="s">
        <v>90</v>
      </c>
      <c r="AY229" s="19" t="s">
        <v>155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88</v>
      </c>
      <c r="BK229" s="200">
        <f>ROUND(I229*H229,2)</f>
        <v>0</v>
      </c>
      <c r="BL229" s="19" t="s">
        <v>164</v>
      </c>
      <c r="BM229" s="199" t="s">
        <v>1870</v>
      </c>
    </row>
    <row r="230" s="2" customFormat="1">
      <c r="A230" s="41"/>
      <c r="B230" s="42"/>
      <c r="C230" s="43"/>
      <c r="D230" s="249" t="s">
        <v>254</v>
      </c>
      <c r="E230" s="43"/>
      <c r="F230" s="250" t="s">
        <v>1871</v>
      </c>
      <c r="G230" s="43"/>
      <c r="H230" s="43"/>
      <c r="I230" s="203"/>
      <c r="J230" s="43"/>
      <c r="K230" s="43"/>
      <c r="L230" s="47"/>
      <c r="M230" s="204"/>
      <c r="N230" s="20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254</v>
      </c>
      <c r="AU230" s="19" t="s">
        <v>90</v>
      </c>
    </row>
    <row r="231" s="13" customFormat="1">
      <c r="A231" s="13"/>
      <c r="B231" s="238"/>
      <c r="C231" s="239"/>
      <c r="D231" s="201" t="s">
        <v>248</v>
      </c>
      <c r="E231" s="240" t="s">
        <v>35</v>
      </c>
      <c r="F231" s="241" t="s">
        <v>1872</v>
      </c>
      <c r="G231" s="239"/>
      <c r="H231" s="242">
        <v>1.4199999999999999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248</v>
      </c>
      <c r="AU231" s="248" t="s">
        <v>90</v>
      </c>
      <c r="AV231" s="13" t="s">
        <v>90</v>
      </c>
      <c r="AW231" s="13" t="s">
        <v>40</v>
      </c>
      <c r="AX231" s="13" t="s">
        <v>88</v>
      </c>
      <c r="AY231" s="248" t="s">
        <v>155</v>
      </c>
    </row>
    <row r="232" s="2" customFormat="1" ht="24.15" customHeight="1">
      <c r="A232" s="41"/>
      <c r="B232" s="42"/>
      <c r="C232" s="188" t="s">
        <v>471</v>
      </c>
      <c r="D232" s="188" t="s">
        <v>150</v>
      </c>
      <c r="E232" s="189" t="s">
        <v>1873</v>
      </c>
      <c r="F232" s="190" t="s">
        <v>1874</v>
      </c>
      <c r="G232" s="191" t="s">
        <v>663</v>
      </c>
      <c r="H232" s="192">
        <v>41.579999999999998</v>
      </c>
      <c r="I232" s="193"/>
      <c r="J232" s="194">
        <f>ROUND(I232*H232,2)</f>
        <v>0</v>
      </c>
      <c r="K232" s="190" t="s">
        <v>252</v>
      </c>
      <c r="L232" s="47"/>
      <c r="M232" s="195" t="s">
        <v>35</v>
      </c>
      <c r="N232" s="196" t="s">
        <v>51</v>
      </c>
      <c r="O232" s="87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199" t="s">
        <v>164</v>
      </c>
      <c r="AT232" s="199" t="s">
        <v>150</v>
      </c>
      <c r="AU232" s="199" t="s">
        <v>90</v>
      </c>
      <c r="AY232" s="19" t="s">
        <v>155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9" t="s">
        <v>88</v>
      </c>
      <c r="BK232" s="200">
        <f>ROUND(I232*H232,2)</f>
        <v>0</v>
      </c>
      <c r="BL232" s="19" t="s">
        <v>164</v>
      </c>
      <c r="BM232" s="199" t="s">
        <v>1875</v>
      </c>
    </row>
    <row r="233" s="2" customFormat="1">
      <c r="A233" s="41"/>
      <c r="B233" s="42"/>
      <c r="C233" s="43"/>
      <c r="D233" s="249" t="s">
        <v>254</v>
      </c>
      <c r="E233" s="43"/>
      <c r="F233" s="250" t="s">
        <v>1876</v>
      </c>
      <c r="G233" s="43"/>
      <c r="H233" s="43"/>
      <c r="I233" s="203"/>
      <c r="J233" s="43"/>
      <c r="K233" s="43"/>
      <c r="L233" s="47"/>
      <c r="M233" s="204"/>
      <c r="N233" s="20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254</v>
      </c>
      <c r="AU233" s="19" t="s">
        <v>90</v>
      </c>
    </row>
    <row r="234" s="13" customFormat="1">
      <c r="A234" s="13"/>
      <c r="B234" s="238"/>
      <c r="C234" s="239"/>
      <c r="D234" s="201" t="s">
        <v>248</v>
      </c>
      <c r="E234" s="240" t="s">
        <v>35</v>
      </c>
      <c r="F234" s="241" t="s">
        <v>1877</v>
      </c>
      <c r="G234" s="239"/>
      <c r="H234" s="242">
        <v>41.579999999999998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248</v>
      </c>
      <c r="AU234" s="248" t="s">
        <v>90</v>
      </c>
      <c r="AV234" s="13" t="s">
        <v>90</v>
      </c>
      <c r="AW234" s="13" t="s">
        <v>40</v>
      </c>
      <c r="AX234" s="13" t="s">
        <v>88</v>
      </c>
      <c r="AY234" s="248" t="s">
        <v>155</v>
      </c>
    </row>
    <row r="235" s="2" customFormat="1" ht="16.5" customHeight="1">
      <c r="A235" s="41"/>
      <c r="B235" s="42"/>
      <c r="C235" s="262" t="s">
        <v>478</v>
      </c>
      <c r="D235" s="262" t="s">
        <v>464</v>
      </c>
      <c r="E235" s="263" t="s">
        <v>1878</v>
      </c>
      <c r="F235" s="264" t="s">
        <v>1879</v>
      </c>
      <c r="G235" s="265" t="s">
        <v>663</v>
      </c>
      <c r="H235" s="266">
        <v>41.579999999999998</v>
      </c>
      <c r="I235" s="267"/>
      <c r="J235" s="268">
        <f>ROUND(I235*H235,2)</f>
        <v>0</v>
      </c>
      <c r="K235" s="264" t="s">
        <v>252</v>
      </c>
      <c r="L235" s="269"/>
      <c r="M235" s="270" t="s">
        <v>35</v>
      </c>
      <c r="N235" s="271" t="s">
        <v>51</v>
      </c>
      <c r="O235" s="87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199" t="s">
        <v>180</v>
      </c>
      <c r="AT235" s="199" t="s">
        <v>464</v>
      </c>
      <c r="AU235" s="199" t="s">
        <v>90</v>
      </c>
      <c r="AY235" s="19" t="s">
        <v>155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9" t="s">
        <v>88</v>
      </c>
      <c r="BK235" s="200">
        <f>ROUND(I235*H235,2)</f>
        <v>0</v>
      </c>
      <c r="BL235" s="19" t="s">
        <v>164</v>
      </c>
      <c r="BM235" s="199" t="s">
        <v>1880</v>
      </c>
    </row>
    <row r="236" s="13" customFormat="1">
      <c r="A236" s="13"/>
      <c r="B236" s="238"/>
      <c r="C236" s="239"/>
      <c r="D236" s="201" t="s">
        <v>248</v>
      </c>
      <c r="E236" s="240" t="s">
        <v>35</v>
      </c>
      <c r="F236" s="241" t="s">
        <v>1877</v>
      </c>
      <c r="G236" s="239"/>
      <c r="H236" s="242">
        <v>41.579999999999998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248</v>
      </c>
      <c r="AU236" s="248" t="s">
        <v>90</v>
      </c>
      <c r="AV236" s="13" t="s">
        <v>90</v>
      </c>
      <c r="AW236" s="13" t="s">
        <v>40</v>
      </c>
      <c r="AX236" s="13" t="s">
        <v>88</v>
      </c>
      <c r="AY236" s="248" t="s">
        <v>155</v>
      </c>
    </row>
    <row r="237" s="12" customFormat="1" ht="22.8" customHeight="1">
      <c r="A237" s="12"/>
      <c r="B237" s="222"/>
      <c r="C237" s="223"/>
      <c r="D237" s="224" t="s">
        <v>79</v>
      </c>
      <c r="E237" s="236" t="s">
        <v>1043</v>
      </c>
      <c r="F237" s="236" t="s">
        <v>1881</v>
      </c>
      <c r="G237" s="223"/>
      <c r="H237" s="223"/>
      <c r="I237" s="226"/>
      <c r="J237" s="237">
        <f>BK237</f>
        <v>0</v>
      </c>
      <c r="K237" s="223"/>
      <c r="L237" s="228"/>
      <c r="M237" s="229"/>
      <c r="N237" s="230"/>
      <c r="O237" s="230"/>
      <c r="P237" s="231">
        <f>SUM(P238:P272)</f>
        <v>0</v>
      </c>
      <c r="Q237" s="230"/>
      <c r="R237" s="231">
        <f>SUM(R238:R272)</f>
        <v>0.91530999999999996</v>
      </c>
      <c r="S237" s="230"/>
      <c r="T237" s="232">
        <f>SUM(T238:T272)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3" t="s">
        <v>88</v>
      </c>
      <c r="AT237" s="234" t="s">
        <v>79</v>
      </c>
      <c r="AU237" s="234" t="s">
        <v>88</v>
      </c>
      <c r="AY237" s="233" t="s">
        <v>155</v>
      </c>
      <c r="BK237" s="235">
        <f>SUM(BK238:BK272)</f>
        <v>0</v>
      </c>
    </row>
    <row r="238" s="2" customFormat="1" ht="24.15" customHeight="1">
      <c r="A238" s="41"/>
      <c r="B238" s="42"/>
      <c r="C238" s="188" t="s">
        <v>485</v>
      </c>
      <c r="D238" s="188" t="s">
        <v>150</v>
      </c>
      <c r="E238" s="189" t="s">
        <v>1483</v>
      </c>
      <c r="F238" s="190" t="s">
        <v>1484</v>
      </c>
      <c r="G238" s="191" t="s">
        <v>246</v>
      </c>
      <c r="H238" s="192">
        <v>4</v>
      </c>
      <c r="I238" s="193"/>
      <c r="J238" s="194">
        <f>ROUND(I238*H238,2)</f>
        <v>0</v>
      </c>
      <c r="K238" s="190" t="s">
        <v>252</v>
      </c>
      <c r="L238" s="47"/>
      <c r="M238" s="195" t="s">
        <v>35</v>
      </c>
      <c r="N238" s="196" t="s">
        <v>51</v>
      </c>
      <c r="O238" s="87"/>
      <c r="P238" s="197">
        <f>O238*H238</f>
        <v>0</v>
      </c>
      <c r="Q238" s="197">
        <v>0.00010000000000000001</v>
      </c>
      <c r="R238" s="197">
        <f>Q238*H238</f>
        <v>0.00040000000000000002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164</v>
      </c>
      <c r="AT238" s="199" t="s">
        <v>150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164</v>
      </c>
      <c r="BM238" s="199" t="s">
        <v>1882</v>
      </c>
    </row>
    <row r="239" s="2" customFormat="1">
      <c r="A239" s="41"/>
      <c r="B239" s="42"/>
      <c r="C239" s="43"/>
      <c r="D239" s="249" t="s">
        <v>254</v>
      </c>
      <c r="E239" s="43"/>
      <c r="F239" s="250" t="s">
        <v>1486</v>
      </c>
      <c r="G239" s="43"/>
      <c r="H239" s="43"/>
      <c r="I239" s="203"/>
      <c r="J239" s="43"/>
      <c r="K239" s="43"/>
      <c r="L239" s="47"/>
      <c r="M239" s="204"/>
      <c r="N239" s="20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254</v>
      </c>
      <c r="AU239" s="19" t="s">
        <v>90</v>
      </c>
    </row>
    <row r="240" s="2" customFormat="1" ht="16.5" customHeight="1">
      <c r="A240" s="41"/>
      <c r="B240" s="42"/>
      <c r="C240" s="262" t="s">
        <v>490</v>
      </c>
      <c r="D240" s="262" t="s">
        <v>464</v>
      </c>
      <c r="E240" s="263" t="s">
        <v>1883</v>
      </c>
      <c r="F240" s="264" t="s">
        <v>1884</v>
      </c>
      <c r="G240" s="265" t="s">
        <v>246</v>
      </c>
      <c r="H240" s="266">
        <v>4</v>
      </c>
      <c r="I240" s="267"/>
      <c r="J240" s="268">
        <f>ROUND(I240*H240,2)</f>
        <v>0</v>
      </c>
      <c r="K240" s="264" t="s">
        <v>252</v>
      </c>
      <c r="L240" s="269"/>
      <c r="M240" s="270" t="s">
        <v>35</v>
      </c>
      <c r="N240" s="271" t="s">
        <v>51</v>
      </c>
      <c r="O240" s="87"/>
      <c r="P240" s="197">
        <f>O240*H240</f>
        <v>0</v>
      </c>
      <c r="Q240" s="197">
        <v>0.025000000000000001</v>
      </c>
      <c r="R240" s="197">
        <f>Q240*H240</f>
        <v>0.10000000000000001</v>
      </c>
      <c r="S240" s="197">
        <v>0</v>
      </c>
      <c r="T240" s="19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199" t="s">
        <v>180</v>
      </c>
      <c r="AT240" s="199" t="s">
        <v>464</v>
      </c>
      <c r="AU240" s="199" t="s">
        <v>90</v>
      </c>
      <c r="AY240" s="19" t="s">
        <v>155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9" t="s">
        <v>88</v>
      </c>
      <c r="BK240" s="200">
        <f>ROUND(I240*H240,2)</f>
        <v>0</v>
      </c>
      <c r="BL240" s="19" t="s">
        <v>164</v>
      </c>
      <c r="BM240" s="199" t="s">
        <v>1885</v>
      </c>
    </row>
    <row r="241" s="13" customFormat="1">
      <c r="A241" s="13"/>
      <c r="B241" s="238"/>
      <c r="C241" s="239"/>
      <c r="D241" s="201" t="s">
        <v>248</v>
      </c>
      <c r="E241" s="240" t="s">
        <v>35</v>
      </c>
      <c r="F241" s="241" t="s">
        <v>1886</v>
      </c>
      <c r="G241" s="239"/>
      <c r="H241" s="242">
        <v>4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248</v>
      </c>
      <c r="AU241" s="248" t="s">
        <v>90</v>
      </c>
      <c r="AV241" s="13" t="s">
        <v>90</v>
      </c>
      <c r="AW241" s="13" t="s">
        <v>40</v>
      </c>
      <c r="AX241" s="13" t="s">
        <v>88</v>
      </c>
      <c r="AY241" s="248" t="s">
        <v>155</v>
      </c>
    </row>
    <row r="242" s="2" customFormat="1" ht="24.15" customHeight="1">
      <c r="A242" s="41"/>
      <c r="B242" s="42"/>
      <c r="C242" s="188" t="s">
        <v>495</v>
      </c>
      <c r="D242" s="188" t="s">
        <v>150</v>
      </c>
      <c r="E242" s="189" t="s">
        <v>1248</v>
      </c>
      <c r="F242" s="190" t="s">
        <v>1249</v>
      </c>
      <c r="G242" s="191" t="s">
        <v>246</v>
      </c>
      <c r="H242" s="192">
        <v>2</v>
      </c>
      <c r="I242" s="193"/>
      <c r="J242" s="194">
        <f>ROUND(I242*H242,2)</f>
        <v>0</v>
      </c>
      <c r="K242" s="190" t="s">
        <v>252</v>
      </c>
      <c r="L242" s="47"/>
      <c r="M242" s="195" t="s">
        <v>35</v>
      </c>
      <c r="N242" s="196" t="s">
        <v>51</v>
      </c>
      <c r="O242" s="87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199" t="s">
        <v>164</v>
      </c>
      <c r="AT242" s="199" t="s">
        <v>150</v>
      </c>
      <c r="AU242" s="199" t="s">
        <v>90</v>
      </c>
      <c r="AY242" s="19" t="s">
        <v>155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88</v>
      </c>
      <c r="BK242" s="200">
        <f>ROUND(I242*H242,2)</f>
        <v>0</v>
      </c>
      <c r="BL242" s="19" t="s">
        <v>164</v>
      </c>
      <c r="BM242" s="199" t="s">
        <v>1887</v>
      </c>
    </row>
    <row r="243" s="2" customFormat="1">
      <c r="A243" s="41"/>
      <c r="B243" s="42"/>
      <c r="C243" s="43"/>
      <c r="D243" s="249" t="s">
        <v>254</v>
      </c>
      <c r="E243" s="43"/>
      <c r="F243" s="250" t="s">
        <v>1251</v>
      </c>
      <c r="G243" s="43"/>
      <c r="H243" s="43"/>
      <c r="I243" s="203"/>
      <c r="J243" s="43"/>
      <c r="K243" s="43"/>
      <c r="L243" s="47"/>
      <c r="M243" s="204"/>
      <c r="N243" s="20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254</v>
      </c>
      <c r="AU243" s="19" t="s">
        <v>90</v>
      </c>
    </row>
    <row r="244" s="2" customFormat="1" ht="16.5" customHeight="1">
      <c r="A244" s="41"/>
      <c r="B244" s="42"/>
      <c r="C244" s="262" t="s">
        <v>497</v>
      </c>
      <c r="D244" s="262" t="s">
        <v>464</v>
      </c>
      <c r="E244" s="263" t="s">
        <v>1888</v>
      </c>
      <c r="F244" s="264" t="s">
        <v>1889</v>
      </c>
      <c r="G244" s="265" t="s">
        <v>246</v>
      </c>
      <c r="H244" s="266">
        <v>2</v>
      </c>
      <c r="I244" s="267"/>
      <c r="J244" s="268">
        <f>ROUND(I244*H244,2)</f>
        <v>0</v>
      </c>
      <c r="K244" s="264" t="s">
        <v>252</v>
      </c>
      <c r="L244" s="269"/>
      <c r="M244" s="270" t="s">
        <v>35</v>
      </c>
      <c r="N244" s="271" t="s">
        <v>51</v>
      </c>
      <c r="O244" s="87"/>
      <c r="P244" s="197">
        <f>O244*H244</f>
        <v>0</v>
      </c>
      <c r="Q244" s="197">
        <v>0.0016000000000000001</v>
      </c>
      <c r="R244" s="197">
        <f>Q244*H244</f>
        <v>0.0032000000000000002</v>
      </c>
      <c r="S244" s="197">
        <v>0</v>
      </c>
      <c r="T244" s="19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199" t="s">
        <v>180</v>
      </c>
      <c r="AT244" s="199" t="s">
        <v>464</v>
      </c>
      <c r="AU244" s="199" t="s">
        <v>90</v>
      </c>
      <c r="AY244" s="19" t="s">
        <v>155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88</v>
      </c>
      <c r="BK244" s="200">
        <f>ROUND(I244*H244,2)</f>
        <v>0</v>
      </c>
      <c r="BL244" s="19" t="s">
        <v>164</v>
      </c>
      <c r="BM244" s="199" t="s">
        <v>1890</v>
      </c>
    </row>
    <row r="245" s="13" customFormat="1">
      <c r="A245" s="13"/>
      <c r="B245" s="238"/>
      <c r="C245" s="239"/>
      <c r="D245" s="201" t="s">
        <v>248</v>
      </c>
      <c r="E245" s="240" t="s">
        <v>35</v>
      </c>
      <c r="F245" s="241" t="s">
        <v>1891</v>
      </c>
      <c r="G245" s="239"/>
      <c r="H245" s="242">
        <v>2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248</v>
      </c>
      <c r="AU245" s="248" t="s">
        <v>90</v>
      </c>
      <c r="AV245" s="13" t="s">
        <v>90</v>
      </c>
      <c r="AW245" s="13" t="s">
        <v>40</v>
      </c>
      <c r="AX245" s="13" t="s">
        <v>88</v>
      </c>
      <c r="AY245" s="248" t="s">
        <v>155</v>
      </c>
    </row>
    <row r="246" s="2" customFormat="1" ht="24.15" customHeight="1">
      <c r="A246" s="41"/>
      <c r="B246" s="42"/>
      <c r="C246" s="188" t="s">
        <v>500</v>
      </c>
      <c r="D246" s="188" t="s">
        <v>150</v>
      </c>
      <c r="E246" s="189" t="s">
        <v>1892</v>
      </c>
      <c r="F246" s="190" t="s">
        <v>1893</v>
      </c>
      <c r="G246" s="191" t="s">
        <v>246</v>
      </c>
      <c r="H246" s="192">
        <v>2</v>
      </c>
      <c r="I246" s="193"/>
      <c r="J246" s="194">
        <f>ROUND(I246*H246,2)</f>
        <v>0</v>
      </c>
      <c r="K246" s="190" t="s">
        <v>252</v>
      </c>
      <c r="L246" s="47"/>
      <c r="M246" s="195" t="s">
        <v>35</v>
      </c>
      <c r="N246" s="196" t="s">
        <v>51</v>
      </c>
      <c r="O246" s="87"/>
      <c r="P246" s="197">
        <f>O246*H246</f>
        <v>0</v>
      </c>
      <c r="Q246" s="197">
        <v>0.0016199999999999999</v>
      </c>
      <c r="R246" s="197">
        <f>Q246*H246</f>
        <v>0.0032399999999999998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164</v>
      </c>
      <c r="AT246" s="199" t="s">
        <v>150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1894</v>
      </c>
    </row>
    <row r="247" s="2" customFormat="1">
      <c r="A247" s="41"/>
      <c r="B247" s="42"/>
      <c r="C247" s="43"/>
      <c r="D247" s="249" t="s">
        <v>254</v>
      </c>
      <c r="E247" s="43"/>
      <c r="F247" s="250" t="s">
        <v>1895</v>
      </c>
      <c r="G247" s="43"/>
      <c r="H247" s="43"/>
      <c r="I247" s="203"/>
      <c r="J247" s="43"/>
      <c r="K247" s="43"/>
      <c r="L247" s="47"/>
      <c r="M247" s="204"/>
      <c r="N247" s="20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254</v>
      </c>
      <c r="AU247" s="19" t="s">
        <v>90</v>
      </c>
    </row>
    <row r="248" s="13" customFormat="1">
      <c r="A248" s="13"/>
      <c r="B248" s="238"/>
      <c r="C248" s="239"/>
      <c r="D248" s="201" t="s">
        <v>248</v>
      </c>
      <c r="E248" s="240" t="s">
        <v>35</v>
      </c>
      <c r="F248" s="241" t="s">
        <v>1891</v>
      </c>
      <c r="G248" s="239"/>
      <c r="H248" s="242">
        <v>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248</v>
      </c>
      <c r="AU248" s="248" t="s">
        <v>90</v>
      </c>
      <c r="AV248" s="13" t="s">
        <v>90</v>
      </c>
      <c r="AW248" s="13" t="s">
        <v>40</v>
      </c>
      <c r="AX248" s="13" t="s">
        <v>88</v>
      </c>
      <c r="AY248" s="248" t="s">
        <v>155</v>
      </c>
    </row>
    <row r="249" s="2" customFormat="1" ht="16.5" customHeight="1">
      <c r="A249" s="41"/>
      <c r="B249" s="42"/>
      <c r="C249" s="262" t="s">
        <v>504</v>
      </c>
      <c r="D249" s="262" t="s">
        <v>464</v>
      </c>
      <c r="E249" s="263" t="s">
        <v>1896</v>
      </c>
      <c r="F249" s="264" t="s">
        <v>1897</v>
      </c>
      <c r="G249" s="265" t="s">
        <v>246</v>
      </c>
      <c r="H249" s="266">
        <v>2</v>
      </c>
      <c r="I249" s="267"/>
      <c r="J249" s="268">
        <f>ROUND(I249*H249,2)</f>
        <v>0</v>
      </c>
      <c r="K249" s="264" t="s">
        <v>252</v>
      </c>
      <c r="L249" s="269"/>
      <c r="M249" s="270" t="s">
        <v>35</v>
      </c>
      <c r="N249" s="271" t="s">
        <v>51</v>
      </c>
      <c r="O249" s="87"/>
      <c r="P249" s="197">
        <f>O249*H249</f>
        <v>0</v>
      </c>
      <c r="Q249" s="197">
        <v>0.042999999999999997</v>
      </c>
      <c r="R249" s="197">
        <f>Q249*H249</f>
        <v>0.085999999999999993</v>
      </c>
      <c r="S249" s="197">
        <v>0</v>
      </c>
      <c r="T249" s="19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199" t="s">
        <v>180</v>
      </c>
      <c r="AT249" s="199" t="s">
        <v>464</v>
      </c>
      <c r="AU249" s="199" t="s">
        <v>90</v>
      </c>
      <c r="AY249" s="19" t="s">
        <v>155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88</v>
      </c>
      <c r="BK249" s="200">
        <f>ROUND(I249*H249,2)</f>
        <v>0</v>
      </c>
      <c r="BL249" s="19" t="s">
        <v>164</v>
      </c>
      <c r="BM249" s="199" t="s">
        <v>1898</v>
      </c>
    </row>
    <row r="250" s="13" customFormat="1">
      <c r="A250" s="13"/>
      <c r="B250" s="238"/>
      <c r="C250" s="239"/>
      <c r="D250" s="201" t="s">
        <v>248</v>
      </c>
      <c r="E250" s="240" t="s">
        <v>35</v>
      </c>
      <c r="F250" s="241" t="s">
        <v>1891</v>
      </c>
      <c r="G250" s="239"/>
      <c r="H250" s="242">
        <v>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248</v>
      </c>
      <c r="AU250" s="248" t="s">
        <v>90</v>
      </c>
      <c r="AV250" s="13" t="s">
        <v>90</v>
      </c>
      <c r="AW250" s="13" t="s">
        <v>40</v>
      </c>
      <c r="AX250" s="13" t="s">
        <v>88</v>
      </c>
      <c r="AY250" s="248" t="s">
        <v>155</v>
      </c>
    </row>
    <row r="251" s="2" customFormat="1" ht="16.5" customHeight="1">
      <c r="A251" s="41"/>
      <c r="B251" s="42"/>
      <c r="C251" s="262" t="s">
        <v>510</v>
      </c>
      <c r="D251" s="262" t="s">
        <v>464</v>
      </c>
      <c r="E251" s="263" t="s">
        <v>1899</v>
      </c>
      <c r="F251" s="264" t="s">
        <v>1900</v>
      </c>
      <c r="G251" s="265" t="s">
        <v>246</v>
      </c>
      <c r="H251" s="266">
        <v>2</v>
      </c>
      <c r="I251" s="267"/>
      <c r="J251" s="268">
        <f>ROUND(I251*H251,2)</f>
        <v>0</v>
      </c>
      <c r="K251" s="264" t="s">
        <v>252</v>
      </c>
      <c r="L251" s="269"/>
      <c r="M251" s="270" t="s">
        <v>35</v>
      </c>
      <c r="N251" s="271" t="s">
        <v>51</v>
      </c>
      <c r="O251" s="87"/>
      <c r="P251" s="197">
        <f>O251*H251</f>
        <v>0</v>
      </c>
      <c r="Q251" s="197">
        <v>0.0044999999999999997</v>
      </c>
      <c r="R251" s="197">
        <f>Q251*H251</f>
        <v>0.0089999999999999993</v>
      </c>
      <c r="S251" s="197">
        <v>0</v>
      </c>
      <c r="T251" s="19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199" t="s">
        <v>180</v>
      </c>
      <c r="AT251" s="199" t="s">
        <v>464</v>
      </c>
      <c r="AU251" s="199" t="s">
        <v>90</v>
      </c>
      <c r="AY251" s="19" t="s">
        <v>155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9" t="s">
        <v>88</v>
      </c>
      <c r="BK251" s="200">
        <f>ROUND(I251*H251,2)</f>
        <v>0</v>
      </c>
      <c r="BL251" s="19" t="s">
        <v>164</v>
      </c>
      <c r="BM251" s="199" t="s">
        <v>1901</v>
      </c>
    </row>
    <row r="252" s="13" customFormat="1">
      <c r="A252" s="13"/>
      <c r="B252" s="238"/>
      <c r="C252" s="239"/>
      <c r="D252" s="201" t="s">
        <v>248</v>
      </c>
      <c r="E252" s="240" t="s">
        <v>35</v>
      </c>
      <c r="F252" s="241" t="s">
        <v>1891</v>
      </c>
      <c r="G252" s="239"/>
      <c r="H252" s="242">
        <v>2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248</v>
      </c>
      <c r="AU252" s="248" t="s">
        <v>90</v>
      </c>
      <c r="AV252" s="13" t="s">
        <v>90</v>
      </c>
      <c r="AW252" s="13" t="s">
        <v>40</v>
      </c>
      <c r="AX252" s="13" t="s">
        <v>88</v>
      </c>
      <c r="AY252" s="248" t="s">
        <v>155</v>
      </c>
    </row>
    <row r="253" s="2" customFormat="1" ht="16.5" customHeight="1">
      <c r="A253" s="41"/>
      <c r="B253" s="42"/>
      <c r="C253" s="262" t="s">
        <v>512</v>
      </c>
      <c r="D253" s="262" t="s">
        <v>464</v>
      </c>
      <c r="E253" s="263" t="s">
        <v>1902</v>
      </c>
      <c r="F253" s="264" t="s">
        <v>1903</v>
      </c>
      <c r="G253" s="265" t="s">
        <v>246</v>
      </c>
      <c r="H253" s="266">
        <v>2</v>
      </c>
      <c r="I253" s="267"/>
      <c r="J253" s="268">
        <f>ROUND(I253*H253,2)</f>
        <v>0</v>
      </c>
      <c r="K253" s="264" t="s">
        <v>252</v>
      </c>
      <c r="L253" s="269"/>
      <c r="M253" s="270" t="s">
        <v>35</v>
      </c>
      <c r="N253" s="271" t="s">
        <v>51</v>
      </c>
      <c r="O253" s="87"/>
      <c r="P253" s="197">
        <f>O253*H253</f>
        <v>0</v>
      </c>
      <c r="Q253" s="197">
        <v>0.0044999999999999997</v>
      </c>
      <c r="R253" s="197">
        <f>Q253*H253</f>
        <v>0.0089999999999999993</v>
      </c>
      <c r="S253" s="197">
        <v>0</v>
      </c>
      <c r="T253" s="19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199" t="s">
        <v>180</v>
      </c>
      <c r="AT253" s="199" t="s">
        <v>464</v>
      </c>
      <c r="AU253" s="199" t="s">
        <v>90</v>
      </c>
      <c r="AY253" s="19" t="s">
        <v>155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9" t="s">
        <v>88</v>
      </c>
      <c r="BK253" s="200">
        <f>ROUND(I253*H253,2)</f>
        <v>0</v>
      </c>
      <c r="BL253" s="19" t="s">
        <v>164</v>
      </c>
      <c r="BM253" s="199" t="s">
        <v>1904</v>
      </c>
    </row>
    <row r="254" s="13" customFormat="1">
      <c r="A254" s="13"/>
      <c r="B254" s="238"/>
      <c r="C254" s="239"/>
      <c r="D254" s="201" t="s">
        <v>248</v>
      </c>
      <c r="E254" s="240" t="s">
        <v>35</v>
      </c>
      <c r="F254" s="241" t="s">
        <v>1891</v>
      </c>
      <c r="G254" s="239"/>
      <c r="H254" s="242">
        <v>2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248</v>
      </c>
      <c r="AU254" s="248" t="s">
        <v>90</v>
      </c>
      <c r="AV254" s="13" t="s">
        <v>90</v>
      </c>
      <c r="AW254" s="13" t="s">
        <v>40</v>
      </c>
      <c r="AX254" s="13" t="s">
        <v>88</v>
      </c>
      <c r="AY254" s="248" t="s">
        <v>155</v>
      </c>
    </row>
    <row r="255" s="2" customFormat="1" ht="16.5" customHeight="1">
      <c r="A255" s="41"/>
      <c r="B255" s="42"/>
      <c r="C255" s="188" t="s">
        <v>517</v>
      </c>
      <c r="D255" s="188" t="s">
        <v>150</v>
      </c>
      <c r="E255" s="189" t="s">
        <v>408</v>
      </c>
      <c r="F255" s="190" t="s">
        <v>409</v>
      </c>
      <c r="G255" s="191" t="s">
        <v>246</v>
      </c>
      <c r="H255" s="192">
        <v>2</v>
      </c>
      <c r="I255" s="193"/>
      <c r="J255" s="194">
        <f>ROUND(I255*H255,2)</f>
        <v>0</v>
      </c>
      <c r="K255" s="190" t="s">
        <v>252</v>
      </c>
      <c r="L255" s="47"/>
      <c r="M255" s="195" t="s">
        <v>35</v>
      </c>
      <c r="N255" s="196" t="s">
        <v>51</v>
      </c>
      <c r="O255" s="87"/>
      <c r="P255" s="197">
        <f>O255*H255</f>
        <v>0</v>
      </c>
      <c r="Q255" s="197">
        <v>0.040000000000000001</v>
      </c>
      <c r="R255" s="197">
        <f>Q255*H255</f>
        <v>0.080000000000000002</v>
      </c>
      <c r="S255" s="197">
        <v>0</v>
      </c>
      <c r="T255" s="19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199" t="s">
        <v>164</v>
      </c>
      <c r="AT255" s="199" t="s">
        <v>150</v>
      </c>
      <c r="AU255" s="199" t="s">
        <v>90</v>
      </c>
      <c r="AY255" s="19" t="s">
        <v>155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88</v>
      </c>
      <c r="BK255" s="200">
        <f>ROUND(I255*H255,2)</f>
        <v>0</v>
      </c>
      <c r="BL255" s="19" t="s">
        <v>164</v>
      </c>
      <c r="BM255" s="199" t="s">
        <v>1905</v>
      </c>
    </row>
    <row r="256" s="2" customFormat="1">
      <c r="A256" s="41"/>
      <c r="B256" s="42"/>
      <c r="C256" s="43"/>
      <c r="D256" s="249" t="s">
        <v>254</v>
      </c>
      <c r="E256" s="43"/>
      <c r="F256" s="250" t="s">
        <v>411</v>
      </c>
      <c r="G256" s="43"/>
      <c r="H256" s="43"/>
      <c r="I256" s="203"/>
      <c r="J256" s="43"/>
      <c r="K256" s="43"/>
      <c r="L256" s="47"/>
      <c r="M256" s="204"/>
      <c r="N256" s="20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254</v>
      </c>
      <c r="AU256" s="19" t="s">
        <v>90</v>
      </c>
    </row>
    <row r="257" s="2" customFormat="1" ht="16.5" customHeight="1">
      <c r="A257" s="41"/>
      <c r="B257" s="42"/>
      <c r="C257" s="262" t="s">
        <v>519</v>
      </c>
      <c r="D257" s="262" t="s">
        <v>464</v>
      </c>
      <c r="E257" s="263" t="s">
        <v>1906</v>
      </c>
      <c r="F257" s="264" t="s">
        <v>1907</v>
      </c>
      <c r="G257" s="265" t="s">
        <v>246</v>
      </c>
      <c r="H257" s="266">
        <v>2</v>
      </c>
      <c r="I257" s="267"/>
      <c r="J257" s="268">
        <f>ROUND(I257*H257,2)</f>
        <v>0</v>
      </c>
      <c r="K257" s="264" t="s">
        <v>252</v>
      </c>
      <c r="L257" s="269"/>
      <c r="M257" s="270" t="s">
        <v>35</v>
      </c>
      <c r="N257" s="271" t="s">
        <v>51</v>
      </c>
      <c r="O257" s="87"/>
      <c r="P257" s="197">
        <f>O257*H257</f>
        <v>0</v>
      </c>
      <c r="Q257" s="197">
        <v>0.0068999999999999999</v>
      </c>
      <c r="R257" s="197">
        <f>Q257*H257</f>
        <v>0.0138</v>
      </c>
      <c r="S257" s="197">
        <v>0</v>
      </c>
      <c r="T257" s="19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199" t="s">
        <v>180</v>
      </c>
      <c r="AT257" s="199" t="s">
        <v>464</v>
      </c>
      <c r="AU257" s="199" t="s">
        <v>90</v>
      </c>
      <c r="AY257" s="19" t="s">
        <v>155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9" t="s">
        <v>88</v>
      </c>
      <c r="BK257" s="200">
        <f>ROUND(I257*H257,2)</f>
        <v>0</v>
      </c>
      <c r="BL257" s="19" t="s">
        <v>164</v>
      </c>
      <c r="BM257" s="199" t="s">
        <v>1908</v>
      </c>
    </row>
    <row r="258" s="13" customFormat="1">
      <c r="A258" s="13"/>
      <c r="B258" s="238"/>
      <c r="C258" s="239"/>
      <c r="D258" s="201" t="s">
        <v>248</v>
      </c>
      <c r="E258" s="240" t="s">
        <v>35</v>
      </c>
      <c r="F258" s="241" t="s">
        <v>1891</v>
      </c>
      <c r="G258" s="239"/>
      <c r="H258" s="242">
        <v>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248</v>
      </c>
      <c r="AU258" s="248" t="s">
        <v>90</v>
      </c>
      <c r="AV258" s="13" t="s">
        <v>90</v>
      </c>
      <c r="AW258" s="13" t="s">
        <v>40</v>
      </c>
      <c r="AX258" s="13" t="s">
        <v>88</v>
      </c>
      <c r="AY258" s="248" t="s">
        <v>155</v>
      </c>
    </row>
    <row r="259" s="2" customFormat="1" ht="16.5" customHeight="1">
      <c r="A259" s="41"/>
      <c r="B259" s="42"/>
      <c r="C259" s="262" t="s">
        <v>526</v>
      </c>
      <c r="D259" s="262" t="s">
        <v>464</v>
      </c>
      <c r="E259" s="263" t="s">
        <v>1909</v>
      </c>
      <c r="F259" s="264" t="s">
        <v>1910</v>
      </c>
      <c r="G259" s="265" t="s">
        <v>246</v>
      </c>
      <c r="H259" s="266">
        <v>2</v>
      </c>
      <c r="I259" s="267"/>
      <c r="J259" s="268">
        <f>ROUND(I259*H259,2)</f>
        <v>0</v>
      </c>
      <c r="K259" s="264" t="s">
        <v>252</v>
      </c>
      <c r="L259" s="269"/>
      <c r="M259" s="270" t="s">
        <v>35</v>
      </c>
      <c r="N259" s="271" t="s">
        <v>51</v>
      </c>
      <c r="O259" s="87"/>
      <c r="P259" s="197">
        <f>O259*H259</f>
        <v>0</v>
      </c>
      <c r="Q259" s="197">
        <v>0.00029999999999999997</v>
      </c>
      <c r="R259" s="197">
        <f>Q259*H259</f>
        <v>0.00059999999999999995</v>
      </c>
      <c r="S259" s="197">
        <v>0</v>
      </c>
      <c r="T259" s="19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199" t="s">
        <v>180</v>
      </c>
      <c r="AT259" s="199" t="s">
        <v>464</v>
      </c>
      <c r="AU259" s="199" t="s">
        <v>90</v>
      </c>
      <c r="AY259" s="19" t="s">
        <v>155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9" t="s">
        <v>88</v>
      </c>
      <c r="BK259" s="200">
        <f>ROUND(I259*H259,2)</f>
        <v>0</v>
      </c>
      <c r="BL259" s="19" t="s">
        <v>164</v>
      </c>
      <c r="BM259" s="199" t="s">
        <v>1911</v>
      </c>
    </row>
    <row r="260" s="13" customFormat="1">
      <c r="A260" s="13"/>
      <c r="B260" s="238"/>
      <c r="C260" s="239"/>
      <c r="D260" s="201" t="s">
        <v>248</v>
      </c>
      <c r="E260" s="240" t="s">
        <v>35</v>
      </c>
      <c r="F260" s="241" t="s">
        <v>1891</v>
      </c>
      <c r="G260" s="239"/>
      <c r="H260" s="242">
        <v>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248</v>
      </c>
      <c r="AU260" s="248" t="s">
        <v>90</v>
      </c>
      <c r="AV260" s="13" t="s">
        <v>90</v>
      </c>
      <c r="AW260" s="13" t="s">
        <v>40</v>
      </c>
      <c r="AX260" s="13" t="s">
        <v>88</v>
      </c>
      <c r="AY260" s="248" t="s">
        <v>155</v>
      </c>
    </row>
    <row r="261" s="2" customFormat="1" ht="24.15" customHeight="1">
      <c r="A261" s="41"/>
      <c r="B261" s="42"/>
      <c r="C261" s="188" t="s">
        <v>532</v>
      </c>
      <c r="D261" s="188" t="s">
        <v>150</v>
      </c>
      <c r="E261" s="189" t="s">
        <v>1912</v>
      </c>
      <c r="F261" s="190" t="s">
        <v>1913</v>
      </c>
      <c r="G261" s="191" t="s">
        <v>275</v>
      </c>
      <c r="H261" s="192">
        <v>2</v>
      </c>
      <c r="I261" s="193"/>
      <c r="J261" s="194">
        <f>ROUND(I261*H261,2)</f>
        <v>0</v>
      </c>
      <c r="K261" s="190" t="s">
        <v>35</v>
      </c>
      <c r="L261" s="47"/>
      <c r="M261" s="195" t="s">
        <v>35</v>
      </c>
      <c r="N261" s="196" t="s">
        <v>51</v>
      </c>
      <c r="O261" s="87"/>
      <c r="P261" s="197">
        <f>O261*H261</f>
        <v>0</v>
      </c>
      <c r="Q261" s="197">
        <v>0.0044000000000000003</v>
      </c>
      <c r="R261" s="197">
        <f>Q261*H261</f>
        <v>0.0088000000000000005</v>
      </c>
      <c r="S261" s="197">
        <v>0</v>
      </c>
      <c r="T261" s="19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199" t="s">
        <v>164</v>
      </c>
      <c r="AT261" s="199" t="s">
        <v>150</v>
      </c>
      <c r="AU261" s="199" t="s">
        <v>90</v>
      </c>
      <c r="AY261" s="19" t="s">
        <v>155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9" t="s">
        <v>88</v>
      </c>
      <c r="BK261" s="200">
        <f>ROUND(I261*H261,2)</f>
        <v>0</v>
      </c>
      <c r="BL261" s="19" t="s">
        <v>164</v>
      </c>
      <c r="BM261" s="199" t="s">
        <v>1914</v>
      </c>
    </row>
    <row r="262" s="13" customFormat="1">
      <c r="A262" s="13"/>
      <c r="B262" s="238"/>
      <c r="C262" s="239"/>
      <c r="D262" s="201" t="s">
        <v>248</v>
      </c>
      <c r="E262" s="240" t="s">
        <v>35</v>
      </c>
      <c r="F262" s="241" t="s">
        <v>1915</v>
      </c>
      <c r="G262" s="239"/>
      <c r="H262" s="242">
        <v>2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248</v>
      </c>
      <c r="AU262" s="248" t="s">
        <v>90</v>
      </c>
      <c r="AV262" s="13" t="s">
        <v>90</v>
      </c>
      <c r="AW262" s="13" t="s">
        <v>40</v>
      </c>
      <c r="AX262" s="13" t="s">
        <v>88</v>
      </c>
      <c r="AY262" s="248" t="s">
        <v>155</v>
      </c>
    </row>
    <row r="263" s="2" customFormat="1" ht="16.5" customHeight="1">
      <c r="A263" s="41"/>
      <c r="B263" s="42"/>
      <c r="C263" s="262" t="s">
        <v>537</v>
      </c>
      <c r="D263" s="262" t="s">
        <v>464</v>
      </c>
      <c r="E263" s="263" t="s">
        <v>1916</v>
      </c>
      <c r="F263" s="264" t="s">
        <v>1917</v>
      </c>
      <c r="G263" s="265" t="s">
        <v>275</v>
      </c>
      <c r="H263" s="266">
        <v>2</v>
      </c>
      <c r="I263" s="267"/>
      <c r="J263" s="268">
        <f>ROUND(I263*H263,2)</f>
        <v>0</v>
      </c>
      <c r="K263" s="264" t="s">
        <v>252</v>
      </c>
      <c r="L263" s="269"/>
      <c r="M263" s="270" t="s">
        <v>35</v>
      </c>
      <c r="N263" s="271" t="s">
        <v>51</v>
      </c>
      <c r="O263" s="87"/>
      <c r="P263" s="197">
        <f>O263*H263</f>
        <v>0</v>
      </c>
      <c r="Q263" s="197">
        <v>0.0042599999999999999</v>
      </c>
      <c r="R263" s="197">
        <f>Q263*H263</f>
        <v>0.0085199999999999998</v>
      </c>
      <c r="S263" s="197">
        <v>0</v>
      </c>
      <c r="T263" s="19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199" t="s">
        <v>180</v>
      </c>
      <c r="AT263" s="199" t="s">
        <v>464</v>
      </c>
      <c r="AU263" s="199" t="s">
        <v>90</v>
      </c>
      <c r="AY263" s="19" t="s">
        <v>155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9" t="s">
        <v>88</v>
      </c>
      <c r="BK263" s="200">
        <f>ROUND(I263*H263,2)</f>
        <v>0</v>
      </c>
      <c r="BL263" s="19" t="s">
        <v>164</v>
      </c>
      <c r="BM263" s="199" t="s">
        <v>1918</v>
      </c>
    </row>
    <row r="264" s="13" customFormat="1">
      <c r="A264" s="13"/>
      <c r="B264" s="238"/>
      <c r="C264" s="239"/>
      <c r="D264" s="201" t="s">
        <v>248</v>
      </c>
      <c r="E264" s="240" t="s">
        <v>35</v>
      </c>
      <c r="F264" s="241" t="s">
        <v>1915</v>
      </c>
      <c r="G264" s="239"/>
      <c r="H264" s="242">
        <v>2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248</v>
      </c>
      <c r="AU264" s="248" t="s">
        <v>90</v>
      </c>
      <c r="AV264" s="13" t="s">
        <v>90</v>
      </c>
      <c r="AW264" s="13" t="s">
        <v>40</v>
      </c>
      <c r="AX264" s="13" t="s">
        <v>88</v>
      </c>
      <c r="AY264" s="248" t="s">
        <v>155</v>
      </c>
    </row>
    <row r="265" s="2" customFormat="1" ht="16.5" customHeight="1">
      <c r="A265" s="41"/>
      <c r="B265" s="42"/>
      <c r="C265" s="188" t="s">
        <v>542</v>
      </c>
      <c r="D265" s="188" t="s">
        <v>150</v>
      </c>
      <c r="E265" s="189" t="s">
        <v>1919</v>
      </c>
      <c r="F265" s="190" t="s">
        <v>1920</v>
      </c>
      <c r="G265" s="191" t="s">
        <v>246</v>
      </c>
      <c r="H265" s="192">
        <v>2</v>
      </c>
      <c r="I265" s="193"/>
      <c r="J265" s="194">
        <f>ROUND(I265*H265,2)</f>
        <v>0</v>
      </c>
      <c r="K265" s="190" t="s">
        <v>35</v>
      </c>
      <c r="L265" s="47"/>
      <c r="M265" s="195" t="s">
        <v>35</v>
      </c>
      <c r="N265" s="196" t="s">
        <v>51</v>
      </c>
      <c r="O265" s="87"/>
      <c r="P265" s="197">
        <f>O265*H265</f>
        <v>0</v>
      </c>
      <c r="Q265" s="197">
        <v>0.00167</v>
      </c>
      <c r="R265" s="197">
        <f>Q265*H265</f>
        <v>0.0033400000000000001</v>
      </c>
      <c r="S265" s="197">
        <v>0</v>
      </c>
      <c r="T265" s="19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199" t="s">
        <v>164</v>
      </c>
      <c r="AT265" s="199" t="s">
        <v>150</v>
      </c>
      <c r="AU265" s="199" t="s">
        <v>90</v>
      </c>
      <c r="AY265" s="19" t="s">
        <v>155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9" t="s">
        <v>88</v>
      </c>
      <c r="BK265" s="200">
        <f>ROUND(I265*H265,2)</f>
        <v>0</v>
      </c>
      <c r="BL265" s="19" t="s">
        <v>164</v>
      </c>
      <c r="BM265" s="199" t="s">
        <v>1921</v>
      </c>
    </row>
    <row r="266" s="13" customFormat="1">
      <c r="A266" s="13"/>
      <c r="B266" s="238"/>
      <c r="C266" s="239"/>
      <c r="D266" s="201" t="s">
        <v>248</v>
      </c>
      <c r="E266" s="240" t="s">
        <v>35</v>
      </c>
      <c r="F266" s="241" t="s">
        <v>1922</v>
      </c>
      <c r="G266" s="239"/>
      <c r="H266" s="242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248</v>
      </c>
      <c r="AU266" s="248" t="s">
        <v>90</v>
      </c>
      <c r="AV266" s="13" t="s">
        <v>90</v>
      </c>
      <c r="AW266" s="13" t="s">
        <v>40</v>
      </c>
      <c r="AX266" s="13" t="s">
        <v>80</v>
      </c>
      <c r="AY266" s="248" t="s">
        <v>155</v>
      </c>
    </row>
    <row r="267" s="13" customFormat="1">
      <c r="A267" s="13"/>
      <c r="B267" s="238"/>
      <c r="C267" s="239"/>
      <c r="D267" s="201" t="s">
        <v>248</v>
      </c>
      <c r="E267" s="240" t="s">
        <v>35</v>
      </c>
      <c r="F267" s="241" t="s">
        <v>1923</v>
      </c>
      <c r="G267" s="239"/>
      <c r="H267" s="242">
        <v>1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248</v>
      </c>
      <c r="AU267" s="248" t="s">
        <v>90</v>
      </c>
      <c r="AV267" s="13" t="s">
        <v>90</v>
      </c>
      <c r="AW267" s="13" t="s">
        <v>40</v>
      </c>
      <c r="AX267" s="13" t="s">
        <v>80</v>
      </c>
      <c r="AY267" s="248" t="s">
        <v>155</v>
      </c>
    </row>
    <row r="268" s="14" customFormat="1">
      <c r="A268" s="14"/>
      <c r="B268" s="251"/>
      <c r="C268" s="252"/>
      <c r="D268" s="201" t="s">
        <v>248</v>
      </c>
      <c r="E268" s="253" t="s">
        <v>35</v>
      </c>
      <c r="F268" s="254" t="s">
        <v>268</v>
      </c>
      <c r="G268" s="252"/>
      <c r="H268" s="255">
        <v>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248</v>
      </c>
      <c r="AU268" s="261" t="s">
        <v>90</v>
      </c>
      <c r="AV268" s="14" t="s">
        <v>164</v>
      </c>
      <c r="AW268" s="14" t="s">
        <v>40</v>
      </c>
      <c r="AX268" s="14" t="s">
        <v>88</v>
      </c>
      <c r="AY268" s="261" t="s">
        <v>155</v>
      </c>
    </row>
    <row r="269" s="2" customFormat="1" ht="16.5" customHeight="1">
      <c r="A269" s="41"/>
      <c r="B269" s="42"/>
      <c r="C269" s="188" t="s">
        <v>548</v>
      </c>
      <c r="D269" s="188" t="s">
        <v>150</v>
      </c>
      <c r="E269" s="189" t="s">
        <v>1683</v>
      </c>
      <c r="F269" s="190" t="s">
        <v>1684</v>
      </c>
      <c r="G269" s="191" t="s">
        <v>246</v>
      </c>
      <c r="H269" s="192">
        <v>3</v>
      </c>
      <c r="I269" s="193"/>
      <c r="J269" s="194">
        <f>ROUND(I269*H269,2)</f>
        <v>0</v>
      </c>
      <c r="K269" s="190" t="s">
        <v>252</v>
      </c>
      <c r="L269" s="47"/>
      <c r="M269" s="195" t="s">
        <v>35</v>
      </c>
      <c r="N269" s="196" t="s">
        <v>51</v>
      </c>
      <c r="O269" s="87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199" t="s">
        <v>213</v>
      </c>
      <c r="AT269" s="199" t="s">
        <v>150</v>
      </c>
      <c r="AU269" s="199" t="s">
        <v>90</v>
      </c>
      <c r="AY269" s="19" t="s">
        <v>155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9" t="s">
        <v>88</v>
      </c>
      <c r="BK269" s="200">
        <f>ROUND(I269*H269,2)</f>
        <v>0</v>
      </c>
      <c r="BL269" s="19" t="s">
        <v>213</v>
      </c>
      <c r="BM269" s="199" t="s">
        <v>1924</v>
      </c>
    </row>
    <row r="270" s="2" customFormat="1">
      <c r="A270" s="41"/>
      <c r="B270" s="42"/>
      <c r="C270" s="43"/>
      <c r="D270" s="249" t="s">
        <v>254</v>
      </c>
      <c r="E270" s="43"/>
      <c r="F270" s="250" t="s">
        <v>1686</v>
      </c>
      <c r="G270" s="43"/>
      <c r="H270" s="43"/>
      <c r="I270" s="203"/>
      <c r="J270" s="43"/>
      <c r="K270" s="43"/>
      <c r="L270" s="47"/>
      <c r="M270" s="204"/>
      <c r="N270" s="20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254</v>
      </c>
      <c r="AU270" s="19" t="s">
        <v>90</v>
      </c>
    </row>
    <row r="271" s="2" customFormat="1" ht="21.75" customHeight="1">
      <c r="A271" s="41"/>
      <c r="B271" s="42"/>
      <c r="C271" s="262" t="s">
        <v>554</v>
      </c>
      <c r="D271" s="262" t="s">
        <v>464</v>
      </c>
      <c r="E271" s="263" t="s">
        <v>1691</v>
      </c>
      <c r="F271" s="264" t="s">
        <v>1692</v>
      </c>
      <c r="G271" s="265" t="s">
        <v>275</v>
      </c>
      <c r="H271" s="266">
        <v>11.1</v>
      </c>
      <c r="I271" s="267"/>
      <c r="J271" s="268">
        <f>ROUND(I271*H271,2)</f>
        <v>0</v>
      </c>
      <c r="K271" s="264" t="s">
        <v>252</v>
      </c>
      <c r="L271" s="269"/>
      <c r="M271" s="270" t="s">
        <v>35</v>
      </c>
      <c r="N271" s="271" t="s">
        <v>51</v>
      </c>
      <c r="O271" s="87"/>
      <c r="P271" s="197">
        <f>O271*H271</f>
        <v>0</v>
      </c>
      <c r="Q271" s="197">
        <v>0.053100000000000001</v>
      </c>
      <c r="R271" s="197">
        <f>Q271*H271</f>
        <v>0.58940999999999999</v>
      </c>
      <c r="S271" s="197">
        <v>0</v>
      </c>
      <c r="T271" s="19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199" t="s">
        <v>180</v>
      </c>
      <c r="AT271" s="199" t="s">
        <v>464</v>
      </c>
      <c r="AU271" s="199" t="s">
        <v>90</v>
      </c>
      <c r="AY271" s="19" t="s">
        <v>155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9" t="s">
        <v>88</v>
      </c>
      <c r="BK271" s="200">
        <f>ROUND(I271*H271,2)</f>
        <v>0</v>
      </c>
      <c r="BL271" s="19" t="s">
        <v>164</v>
      </c>
      <c r="BM271" s="199" t="s">
        <v>1925</v>
      </c>
    </row>
    <row r="272" s="13" customFormat="1">
      <c r="A272" s="13"/>
      <c r="B272" s="238"/>
      <c r="C272" s="239"/>
      <c r="D272" s="201" t="s">
        <v>248</v>
      </c>
      <c r="E272" s="240" t="s">
        <v>35</v>
      </c>
      <c r="F272" s="241" t="s">
        <v>1926</v>
      </c>
      <c r="G272" s="239"/>
      <c r="H272" s="242">
        <v>11.1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248</v>
      </c>
      <c r="AU272" s="248" t="s">
        <v>90</v>
      </c>
      <c r="AV272" s="13" t="s">
        <v>90</v>
      </c>
      <c r="AW272" s="13" t="s">
        <v>40</v>
      </c>
      <c r="AX272" s="13" t="s">
        <v>88</v>
      </c>
      <c r="AY272" s="248" t="s">
        <v>155</v>
      </c>
    </row>
    <row r="273" s="12" customFormat="1" ht="22.8" customHeight="1">
      <c r="A273" s="12"/>
      <c r="B273" s="222"/>
      <c r="C273" s="223"/>
      <c r="D273" s="224" t="s">
        <v>79</v>
      </c>
      <c r="E273" s="236" t="s">
        <v>631</v>
      </c>
      <c r="F273" s="236" t="s">
        <v>632</v>
      </c>
      <c r="G273" s="223"/>
      <c r="H273" s="223"/>
      <c r="I273" s="226"/>
      <c r="J273" s="237">
        <f>BK273</f>
        <v>0</v>
      </c>
      <c r="K273" s="223"/>
      <c r="L273" s="228"/>
      <c r="M273" s="229"/>
      <c r="N273" s="230"/>
      <c r="O273" s="230"/>
      <c r="P273" s="231">
        <f>SUM(P274:P275)</f>
        <v>0</v>
      </c>
      <c r="Q273" s="230"/>
      <c r="R273" s="231">
        <f>SUM(R274:R275)</f>
        <v>0</v>
      </c>
      <c r="S273" s="230"/>
      <c r="T273" s="232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3" t="s">
        <v>88</v>
      </c>
      <c r="AT273" s="234" t="s">
        <v>79</v>
      </c>
      <c r="AU273" s="234" t="s">
        <v>88</v>
      </c>
      <c r="AY273" s="233" t="s">
        <v>155</v>
      </c>
      <c r="BK273" s="235">
        <f>SUM(BK274:BK275)</f>
        <v>0</v>
      </c>
    </row>
    <row r="274" s="2" customFormat="1" ht="24.15" customHeight="1">
      <c r="A274" s="41"/>
      <c r="B274" s="42"/>
      <c r="C274" s="188" t="s">
        <v>560</v>
      </c>
      <c r="D274" s="188" t="s">
        <v>150</v>
      </c>
      <c r="E274" s="189" t="s">
        <v>848</v>
      </c>
      <c r="F274" s="190" t="s">
        <v>849</v>
      </c>
      <c r="G274" s="191" t="s">
        <v>563</v>
      </c>
      <c r="H274" s="192">
        <v>57.560000000000002</v>
      </c>
      <c r="I274" s="193"/>
      <c r="J274" s="194">
        <f>ROUND(I274*H274,2)</f>
        <v>0</v>
      </c>
      <c r="K274" s="190" t="s">
        <v>252</v>
      </c>
      <c r="L274" s="47"/>
      <c r="M274" s="195" t="s">
        <v>35</v>
      </c>
      <c r="N274" s="196" t="s">
        <v>51</v>
      </c>
      <c r="O274" s="87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199" t="s">
        <v>164</v>
      </c>
      <c r="AT274" s="199" t="s">
        <v>150</v>
      </c>
      <c r="AU274" s="199" t="s">
        <v>90</v>
      </c>
      <c r="AY274" s="19" t="s">
        <v>155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9" t="s">
        <v>88</v>
      </c>
      <c r="BK274" s="200">
        <f>ROUND(I274*H274,2)</f>
        <v>0</v>
      </c>
      <c r="BL274" s="19" t="s">
        <v>164</v>
      </c>
      <c r="BM274" s="199" t="s">
        <v>1927</v>
      </c>
    </row>
    <row r="275" s="2" customFormat="1">
      <c r="A275" s="41"/>
      <c r="B275" s="42"/>
      <c r="C275" s="43"/>
      <c r="D275" s="249" t="s">
        <v>254</v>
      </c>
      <c r="E275" s="43"/>
      <c r="F275" s="250" t="s">
        <v>851</v>
      </c>
      <c r="G275" s="43"/>
      <c r="H275" s="43"/>
      <c r="I275" s="203"/>
      <c r="J275" s="43"/>
      <c r="K275" s="43"/>
      <c r="L275" s="47"/>
      <c r="M275" s="283"/>
      <c r="N275" s="284"/>
      <c r="O275" s="208"/>
      <c r="P275" s="208"/>
      <c r="Q275" s="208"/>
      <c r="R275" s="208"/>
      <c r="S275" s="208"/>
      <c r="T275" s="28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254</v>
      </c>
      <c r="AU275" s="19" t="s">
        <v>90</v>
      </c>
    </row>
    <row r="276" s="2" customFormat="1" ht="6.96" customHeight="1">
      <c r="A276" s="41"/>
      <c r="B276" s="62"/>
      <c r="C276" s="63"/>
      <c r="D276" s="63"/>
      <c r="E276" s="63"/>
      <c r="F276" s="63"/>
      <c r="G276" s="63"/>
      <c r="H276" s="63"/>
      <c r="I276" s="63"/>
      <c r="J276" s="63"/>
      <c r="K276" s="63"/>
      <c r="L276" s="47"/>
      <c r="M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</sheetData>
  <sheetProtection sheet="1" autoFilter="0" formatColumns="0" formatRows="0" objects="1" scenarios="1" spinCount="100000" saltValue="K00yd+aN7xN7vwGAKUMfbwLOOeE7CokNKEp7CMBkYGDR5ANPb7FE4dJ4iDIwS/eCEgopiuJWc+NgAkjPTQ4U1Q==" hashValue="OGZ0twd4tbslC0gq0TeoW8nHO/Igqi1dGdhDyLlSTCg5f0js9M+EIb4yTFBB3595dGn4x6E/Q6Kq7mO9Iu3EOw==" algorithmName="SHA-512" password="CC35"/>
  <autoFilter ref="C85:K27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5101201"/>
    <hyperlink ref="F93" r:id="rId2" display="https://podminky.urs.cz/item/CS_URS_2024_01/115101301"/>
    <hyperlink ref="F96" r:id="rId3" display="https://podminky.urs.cz/item/CS_URS_2024_01/131151203"/>
    <hyperlink ref="F101" r:id="rId4" display="https://podminky.urs.cz/item/CS_URS_2024_01/131251203"/>
    <hyperlink ref="F106" r:id="rId5" display="https://podminky.urs.cz/item/CS_URS_2024_01/131351203"/>
    <hyperlink ref="F111" r:id="rId6" display="https://podminky.urs.cz/item/CS_URS_2024_01/131451203"/>
    <hyperlink ref="F116" r:id="rId7" display="https://podminky.urs.cz/item/CS_URS_2024_01/174251101"/>
    <hyperlink ref="F128" r:id="rId8" display="https://podminky.urs.cz/item/CS_URS_2024_01/162651112"/>
    <hyperlink ref="F134" r:id="rId9" display="https://podminky.urs.cz/item/CS_URS_2024_01/162651132"/>
    <hyperlink ref="F137" r:id="rId10" display="https://podminky.urs.cz/item/CS_URS_2024_01/167151101"/>
    <hyperlink ref="F140" r:id="rId11" display="https://podminky.urs.cz/item/CS_URS_2024_01/171201231"/>
    <hyperlink ref="F145" r:id="rId12" display="https://podminky.urs.cz/item/CS_URS_2024_01/162351103"/>
    <hyperlink ref="F150" r:id="rId13" display="https://podminky.urs.cz/item/CS_URS_2024_01/171251201"/>
    <hyperlink ref="F154" r:id="rId14" display="https://podminky.urs.cz/item/CS_URS_2024_01/271532212"/>
    <hyperlink ref="F157" r:id="rId15" display="https://podminky.urs.cz/item/CS_URS_2024_01/452321131"/>
    <hyperlink ref="F163" r:id="rId16" display="https://podminky.urs.cz/item/CS_URS_2024_01/899104112"/>
    <hyperlink ref="F169" r:id="rId17" display="https://podminky.urs.cz/item/CS_URS_2024_01/452112122"/>
    <hyperlink ref="F174" r:id="rId18" display="https://podminky.urs.cz/item/CS_URS_2024_01/894414211"/>
    <hyperlink ref="F178" r:id="rId19" display="https://podminky.urs.cz/item/CS_URS_2024_01/894411311"/>
    <hyperlink ref="F193" r:id="rId20" display="https://podminky.urs.cz/item/CS_URS_2024_01/711111001"/>
    <hyperlink ref="F198" r:id="rId21" display="https://podminky.urs.cz/item/CS_URS_2024_01/711112001"/>
    <hyperlink ref="F206" r:id="rId22" display="https://podminky.urs.cz/item/CS_URS_2024_01/711141559"/>
    <hyperlink ref="F211" r:id="rId23" display="https://podminky.urs.cz/item/CS_URS_2024_01/711142559"/>
    <hyperlink ref="F218" r:id="rId24" display="https://podminky.urs.cz/item/CS_URS_2024_01/977151128"/>
    <hyperlink ref="F223" r:id="rId25" display="https://podminky.urs.cz/item/CS_URS_2024_01/977151127"/>
    <hyperlink ref="F230" r:id="rId26" display="https://podminky.urs.cz/item/CS_URS_2024_01/894201161"/>
    <hyperlink ref="F233" r:id="rId27" display="https://podminky.urs.cz/item/CS_URS_2024_01/933901111"/>
    <hyperlink ref="F239" r:id="rId28" display="https://podminky.urs.cz/item/CS_URS_2024_01/857311151"/>
    <hyperlink ref="F243" r:id="rId29" display="https://podminky.urs.cz/item/CS_URS_2024_01/877350310"/>
    <hyperlink ref="F247" r:id="rId30" display="https://podminky.urs.cz/item/CS_URS_2024_01/891241112"/>
    <hyperlink ref="F256" r:id="rId31" display="https://podminky.urs.cz/item/CS_URS_2024_01/899401112"/>
    <hyperlink ref="F270" r:id="rId32" display="https://podminky.urs.cz/item/CS_URS_2024_01/767861011"/>
    <hyperlink ref="F275" r:id="rId33" display="https://podminky.urs.cz/item/CS_URS_2024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1928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1929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ROUND((SUM(BE90:BE184)),  2)</f>
        <v>0</v>
      </c>
      <c r="G35" s="41"/>
      <c r="H35" s="41"/>
      <c r="I35" s="160">
        <v>0.20999999999999999</v>
      </c>
      <c r="J35" s="159">
        <f>ROUND(((SUM(BE90:BE184))*I35),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ROUND((SUM(BF90:BF184)),  2)</f>
        <v>0</v>
      </c>
      <c r="G36" s="41"/>
      <c r="H36" s="41"/>
      <c r="I36" s="160">
        <v>0.14999999999999999</v>
      </c>
      <c r="J36" s="159">
        <f>ROUND(((SUM(BF90:BF184))*I36),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ROUND((SUM(BG90:BG184)),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ROUND((SUM(BH90:BH184)),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ROUND((SUM(BI90:BI184)),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1928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Technologická elektroinstalace a SŘTP - přípojka NN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J91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1515</v>
      </c>
      <c r="E65" s="219"/>
      <c r="F65" s="219"/>
      <c r="G65" s="219"/>
      <c r="H65" s="219"/>
      <c r="I65" s="219"/>
      <c r="J65" s="220">
        <f>J92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1930</v>
      </c>
      <c r="E66" s="219"/>
      <c r="F66" s="219"/>
      <c r="G66" s="219"/>
      <c r="H66" s="219"/>
      <c r="I66" s="219"/>
      <c r="J66" s="220">
        <f>J95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1931</v>
      </c>
      <c r="E67" s="219"/>
      <c r="F67" s="219"/>
      <c r="G67" s="219"/>
      <c r="H67" s="219"/>
      <c r="I67" s="219"/>
      <c r="J67" s="220">
        <f>J137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641</v>
      </c>
      <c r="E68" s="219"/>
      <c r="F68" s="219"/>
      <c r="G68" s="219"/>
      <c r="H68" s="219"/>
      <c r="I68" s="219"/>
      <c r="J68" s="220">
        <f>J183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137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přečerpávací stanice a odlehčovací komory 10 v ulici Sportovní</v>
      </c>
      <c r="F78" s="34"/>
      <c r="G78" s="34"/>
      <c r="H78" s="34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131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2" t="s">
        <v>1928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853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01 - Technologická elektroinstalace a SŘTP - přípojka NN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Český Brod</v>
      </c>
      <c r="G84" s="43"/>
      <c r="H84" s="43"/>
      <c r="I84" s="34" t="s">
        <v>24</v>
      </c>
      <c r="J84" s="75" t="str">
        <f>IF(J14="","",J14)</f>
        <v>31. 1. 2024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30</v>
      </c>
      <c r="D86" s="43"/>
      <c r="E86" s="43"/>
      <c r="F86" s="29" t="str">
        <f>E17</f>
        <v>Město Český Brod</v>
      </c>
      <c r="G86" s="43"/>
      <c r="H86" s="43"/>
      <c r="I86" s="34" t="s">
        <v>38</v>
      </c>
      <c r="J86" s="39" t="str">
        <f>E23</f>
        <v>Ing. Petr Koblenc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41</v>
      </c>
      <c r="J87" s="39" t="str">
        <f>E26</f>
        <v>Vodohospodářský rozvoj a výstavba a.s.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9" customFormat="1" ht="29.28" customHeight="1">
      <c r="A89" s="177"/>
      <c r="B89" s="178"/>
      <c r="C89" s="179" t="s">
        <v>138</v>
      </c>
      <c r="D89" s="180" t="s">
        <v>65</v>
      </c>
      <c r="E89" s="180" t="s">
        <v>61</v>
      </c>
      <c r="F89" s="180" t="s">
        <v>62</v>
      </c>
      <c r="G89" s="180" t="s">
        <v>139</v>
      </c>
      <c r="H89" s="180" t="s">
        <v>140</v>
      </c>
      <c r="I89" s="180" t="s">
        <v>141</v>
      </c>
      <c r="J89" s="180" t="s">
        <v>135</v>
      </c>
      <c r="K89" s="181" t="s">
        <v>142</v>
      </c>
      <c r="L89" s="182"/>
      <c r="M89" s="95" t="s">
        <v>35</v>
      </c>
      <c r="N89" s="96" t="s">
        <v>50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3">
        <f>BK90</f>
        <v>0</v>
      </c>
      <c r="K90" s="43"/>
      <c r="L90" s="47"/>
      <c r="M90" s="98"/>
      <c r="N90" s="184"/>
      <c r="O90" s="99"/>
      <c r="P90" s="185">
        <f>P91</f>
        <v>0</v>
      </c>
      <c r="Q90" s="99"/>
      <c r="R90" s="185">
        <f>R91</f>
        <v>2.7470674800000001</v>
      </c>
      <c r="S90" s="99"/>
      <c r="T90" s="186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136</v>
      </c>
      <c r="BK90" s="187">
        <f>BK91</f>
        <v>0</v>
      </c>
    </row>
    <row r="91" s="12" customFormat="1" ht="25.92" customHeight="1">
      <c r="A91" s="12"/>
      <c r="B91" s="222"/>
      <c r="C91" s="223"/>
      <c r="D91" s="224" t="s">
        <v>79</v>
      </c>
      <c r="E91" s="225" t="s">
        <v>241</v>
      </c>
      <c r="F91" s="225" t="s">
        <v>242</v>
      </c>
      <c r="G91" s="223"/>
      <c r="H91" s="223"/>
      <c r="I91" s="226"/>
      <c r="J91" s="227">
        <f>BK91</f>
        <v>0</v>
      </c>
      <c r="K91" s="223"/>
      <c r="L91" s="228"/>
      <c r="M91" s="229"/>
      <c r="N91" s="230"/>
      <c r="O91" s="230"/>
      <c r="P91" s="231">
        <f>P92+P95+P137+P183</f>
        <v>0</v>
      </c>
      <c r="Q91" s="230"/>
      <c r="R91" s="231">
        <f>R92+R95+R137+R183</f>
        <v>2.7470674800000001</v>
      </c>
      <c r="S91" s="230"/>
      <c r="T91" s="232">
        <f>T92+T95+T137+T183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33" t="s">
        <v>88</v>
      </c>
      <c r="AT91" s="234" t="s">
        <v>79</v>
      </c>
      <c r="AU91" s="234" t="s">
        <v>80</v>
      </c>
      <c r="AY91" s="233" t="s">
        <v>155</v>
      </c>
      <c r="BK91" s="235">
        <f>BK92+BK95+BK137+BK183</f>
        <v>0</v>
      </c>
    </row>
    <row r="92" s="12" customFormat="1" ht="22.8" customHeight="1">
      <c r="A92" s="12"/>
      <c r="B92" s="222"/>
      <c r="C92" s="223"/>
      <c r="D92" s="224" t="s">
        <v>79</v>
      </c>
      <c r="E92" s="236" t="s">
        <v>88</v>
      </c>
      <c r="F92" s="236" t="s">
        <v>1518</v>
      </c>
      <c r="G92" s="223"/>
      <c r="H92" s="223"/>
      <c r="I92" s="226"/>
      <c r="J92" s="237">
        <f>BK92</f>
        <v>0</v>
      </c>
      <c r="K92" s="223"/>
      <c r="L92" s="228"/>
      <c r="M92" s="229"/>
      <c r="N92" s="230"/>
      <c r="O92" s="230"/>
      <c r="P92" s="231">
        <f>SUM(P93:P94)</f>
        <v>0</v>
      </c>
      <c r="Q92" s="230"/>
      <c r="R92" s="231">
        <f>SUM(R93:R94)</f>
        <v>0</v>
      </c>
      <c r="S92" s="230"/>
      <c r="T92" s="23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33" t="s">
        <v>88</v>
      </c>
      <c r="AT92" s="234" t="s">
        <v>79</v>
      </c>
      <c r="AU92" s="234" t="s">
        <v>88</v>
      </c>
      <c r="AY92" s="233" t="s">
        <v>155</v>
      </c>
      <c r="BK92" s="235">
        <f>SUM(BK93:BK94)</f>
        <v>0</v>
      </c>
    </row>
    <row r="93" s="2" customFormat="1" ht="16.5" customHeight="1">
      <c r="A93" s="41"/>
      <c r="B93" s="42"/>
      <c r="C93" s="188" t="s">
        <v>88</v>
      </c>
      <c r="D93" s="188" t="s">
        <v>150</v>
      </c>
      <c r="E93" s="189" t="s">
        <v>1932</v>
      </c>
      <c r="F93" s="190" t="s">
        <v>1933</v>
      </c>
      <c r="G93" s="191" t="s">
        <v>246</v>
      </c>
      <c r="H93" s="192">
        <v>1</v>
      </c>
      <c r="I93" s="193"/>
      <c r="J93" s="194">
        <f>ROUND(I93*H93,2)</f>
        <v>0</v>
      </c>
      <c r="K93" s="190" t="s">
        <v>35</v>
      </c>
      <c r="L93" s="47"/>
      <c r="M93" s="195" t="s">
        <v>35</v>
      </c>
      <c r="N93" s="196" t="s">
        <v>51</v>
      </c>
      <c r="O93" s="87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199" t="s">
        <v>164</v>
      </c>
      <c r="AT93" s="199" t="s">
        <v>150</v>
      </c>
      <c r="AU93" s="199" t="s">
        <v>90</v>
      </c>
      <c r="AY93" s="19" t="s">
        <v>155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9" t="s">
        <v>88</v>
      </c>
      <c r="BK93" s="200">
        <f>ROUND(I93*H93,2)</f>
        <v>0</v>
      </c>
      <c r="BL93" s="19" t="s">
        <v>164</v>
      </c>
      <c r="BM93" s="199" t="s">
        <v>1934</v>
      </c>
    </row>
    <row r="94" s="2" customFormat="1" ht="16.5" customHeight="1">
      <c r="A94" s="41"/>
      <c r="B94" s="42"/>
      <c r="C94" s="188" t="s">
        <v>90</v>
      </c>
      <c r="D94" s="188" t="s">
        <v>150</v>
      </c>
      <c r="E94" s="189" t="s">
        <v>1935</v>
      </c>
      <c r="F94" s="190" t="s">
        <v>1936</v>
      </c>
      <c r="G94" s="191" t="s">
        <v>246</v>
      </c>
      <c r="H94" s="192">
        <v>1</v>
      </c>
      <c r="I94" s="193"/>
      <c r="J94" s="194">
        <f>ROUND(I94*H94,2)</f>
        <v>0</v>
      </c>
      <c r="K94" s="190" t="s">
        <v>35</v>
      </c>
      <c r="L94" s="47"/>
      <c r="M94" s="195" t="s">
        <v>35</v>
      </c>
      <c r="N94" s="196" t="s">
        <v>51</v>
      </c>
      <c r="O94" s="87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199" t="s">
        <v>164</v>
      </c>
      <c r="AT94" s="199" t="s">
        <v>150</v>
      </c>
      <c r="AU94" s="199" t="s">
        <v>90</v>
      </c>
      <c r="AY94" s="19" t="s">
        <v>155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9" t="s">
        <v>88</v>
      </c>
      <c r="BK94" s="200">
        <f>ROUND(I94*H94,2)</f>
        <v>0</v>
      </c>
      <c r="BL94" s="19" t="s">
        <v>164</v>
      </c>
      <c r="BM94" s="199" t="s">
        <v>1937</v>
      </c>
    </row>
    <row r="95" s="12" customFormat="1" ht="22.8" customHeight="1">
      <c r="A95" s="12"/>
      <c r="B95" s="222"/>
      <c r="C95" s="223"/>
      <c r="D95" s="224" t="s">
        <v>79</v>
      </c>
      <c r="E95" s="236" t="s">
        <v>90</v>
      </c>
      <c r="F95" s="236" t="s">
        <v>1938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SUM(P96:P136)</f>
        <v>0</v>
      </c>
      <c r="Q95" s="230"/>
      <c r="R95" s="231">
        <f>SUM(R96:R136)</f>
        <v>0.012360000000000001</v>
      </c>
      <c r="S95" s="230"/>
      <c r="T95" s="232">
        <f>SUM(T96:T136)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33" t="s">
        <v>88</v>
      </c>
      <c r="AT95" s="234" t="s">
        <v>79</v>
      </c>
      <c r="AU95" s="234" t="s">
        <v>88</v>
      </c>
      <c r="AY95" s="233" t="s">
        <v>155</v>
      </c>
      <c r="BK95" s="235">
        <f>SUM(BK96:BK136)</f>
        <v>0</v>
      </c>
    </row>
    <row r="96" s="2" customFormat="1" ht="16.5" customHeight="1">
      <c r="A96" s="41"/>
      <c r="B96" s="42"/>
      <c r="C96" s="262" t="s">
        <v>160</v>
      </c>
      <c r="D96" s="262" t="s">
        <v>464</v>
      </c>
      <c r="E96" s="263" t="s">
        <v>1939</v>
      </c>
      <c r="F96" s="264" t="s">
        <v>1940</v>
      </c>
      <c r="G96" s="265" t="s">
        <v>1941</v>
      </c>
      <c r="H96" s="266">
        <v>0.01</v>
      </c>
      <c r="I96" s="267"/>
      <c r="J96" s="268">
        <f>ROUND(I96*H96,2)</f>
        <v>0</v>
      </c>
      <c r="K96" s="264" t="s">
        <v>35</v>
      </c>
      <c r="L96" s="269"/>
      <c r="M96" s="270" t="s">
        <v>35</v>
      </c>
      <c r="N96" s="271" t="s">
        <v>51</v>
      </c>
      <c r="O96" s="87"/>
      <c r="P96" s="197">
        <f>O96*H96</f>
        <v>0</v>
      </c>
      <c r="Q96" s="197">
        <v>0.90000000000000002</v>
      </c>
      <c r="R96" s="197">
        <f>Q96*H96</f>
        <v>0.0090000000000000011</v>
      </c>
      <c r="S96" s="197">
        <v>0</v>
      </c>
      <c r="T96" s="19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199" t="s">
        <v>180</v>
      </c>
      <c r="AT96" s="199" t="s">
        <v>464</v>
      </c>
      <c r="AU96" s="199" t="s">
        <v>90</v>
      </c>
      <c r="AY96" s="19" t="s">
        <v>155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9" t="s">
        <v>88</v>
      </c>
      <c r="BK96" s="200">
        <f>ROUND(I96*H96,2)</f>
        <v>0</v>
      </c>
      <c r="BL96" s="19" t="s">
        <v>164</v>
      </c>
      <c r="BM96" s="199" t="s">
        <v>1942</v>
      </c>
    </row>
    <row r="97" s="13" customFormat="1">
      <c r="A97" s="13"/>
      <c r="B97" s="238"/>
      <c r="C97" s="239"/>
      <c r="D97" s="201" t="s">
        <v>248</v>
      </c>
      <c r="E97" s="240" t="s">
        <v>35</v>
      </c>
      <c r="F97" s="241" t="s">
        <v>1943</v>
      </c>
      <c r="G97" s="239"/>
      <c r="H97" s="242">
        <v>0.01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248</v>
      </c>
      <c r="AU97" s="248" t="s">
        <v>90</v>
      </c>
      <c r="AV97" s="13" t="s">
        <v>90</v>
      </c>
      <c r="AW97" s="13" t="s">
        <v>40</v>
      </c>
      <c r="AX97" s="13" t="s">
        <v>88</v>
      </c>
      <c r="AY97" s="248" t="s">
        <v>155</v>
      </c>
    </row>
    <row r="98" s="2" customFormat="1" ht="37.8" customHeight="1">
      <c r="A98" s="41"/>
      <c r="B98" s="42"/>
      <c r="C98" s="188" t="s">
        <v>164</v>
      </c>
      <c r="D98" s="188" t="s">
        <v>150</v>
      </c>
      <c r="E98" s="189" t="s">
        <v>1944</v>
      </c>
      <c r="F98" s="190" t="s">
        <v>1945</v>
      </c>
      <c r="G98" s="191" t="s">
        <v>275</v>
      </c>
      <c r="H98" s="192">
        <v>8</v>
      </c>
      <c r="I98" s="193"/>
      <c r="J98" s="194">
        <f>ROUND(I98*H98,2)</f>
        <v>0</v>
      </c>
      <c r="K98" s="190" t="s">
        <v>252</v>
      </c>
      <c r="L98" s="47"/>
      <c r="M98" s="195" t="s">
        <v>35</v>
      </c>
      <c r="N98" s="196" t="s">
        <v>51</v>
      </c>
      <c r="O98" s="87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199" t="s">
        <v>591</v>
      </c>
      <c r="AT98" s="199" t="s">
        <v>150</v>
      </c>
      <c r="AU98" s="199" t="s">
        <v>90</v>
      </c>
      <c r="AY98" s="19" t="s">
        <v>155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9" t="s">
        <v>88</v>
      </c>
      <c r="BK98" s="200">
        <f>ROUND(I98*H98,2)</f>
        <v>0</v>
      </c>
      <c r="BL98" s="19" t="s">
        <v>591</v>
      </c>
      <c r="BM98" s="199" t="s">
        <v>1946</v>
      </c>
    </row>
    <row r="99" s="2" customFormat="1">
      <c r="A99" s="41"/>
      <c r="B99" s="42"/>
      <c r="C99" s="43"/>
      <c r="D99" s="249" t="s">
        <v>254</v>
      </c>
      <c r="E99" s="43"/>
      <c r="F99" s="250" t="s">
        <v>1947</v>
      </c>
      <c r="G99" s="43"/>
      <c r="H99" s="43"/>
      <c r="I99" s="203"/>
      <c r="J99" s="43"/>
      <c r="K99" s="43"/>
      <c r="L99" s="47"/>
      <c r="M99" s="204"/>
      <c r="N99" s="20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254</v>
      </c>
      <c r="AU99" s="19" t="s">
        <v>90</v>
      </c>
    </row>
    <row r="100" s="13" customFormat="1">
      <c r="A100" s="13"/>
      <c r="B100" s="238"/>
      <c r="C100" s="239"/>
      <c r="D100" s="201" t="s">
        <v>248</v>
      </c>
      <c r="E100" s="240" t="s">
        <v>35</v>
      </c>
      <c r="F100" s="241" t="s">
        <v>180</v>
      </c>
      <c r="G100" s="239"/>
      <c r="H100" s="242">
        <v>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248</v>
      </c>
      <c r="AU100" s="248" t="s">
        <v>90</v>
      </c>
      <c r="AV100" s="13" t="s">
        <v>90</v>
      </c>
      <c r="AW100" s="13" t="s">
        <v>40</v>
      </c>
      <c r="AX100" s="13" t="s">
        <v>88</v>
      </c>
      <c r="AY100" s="248" t="s">
        <v>155</v>
      </c>
    </row>
    <row r="101" s="2" customFormat="1" ht="37.8" customHeight="1">
      <c r="A101" s="41"/>
      <c r="B101" s="42"/>
      <c r="C101" s="188" t="s">
        <v>168</v>
      </c>
      <c r="D101" s="188" t="s">
        <v>150</v>
      </c>
      <c r="E101" s="189" t="s">
        <v>700</v>
      </c>
      <c r="F101" s="190" t="s">
        <v>701</v>
      </c>
      <c r="G101" s="191" t="s">
        <v>663</v>
      </c>
      <c r="H101" s="192">
        <v>4.7999999999999998</v>
      </c>
      <c r="I101" s="193"/>
      <c r="J101" s="194">
        <f>ROUND(I101*H101,2)</f>
        <v>0</v>
      </c>
      <c r="K101" s="190" t="s">
        <v>252</v>
      </c>
      <c r="L101" s="47"/>
      <c r="M101" s="195" t="s">
        <v>35</v>
      </c>
      <c r="N101" s="196" t="s">
        <v>51</v>
      </c>
      <c r="O101" s="87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199" t="s">
        <v>591</v>
      </c>
      <c r="AT101" s="199" t="s">
        <v>150</v>
      </c>
      <c r="AU101" s="199" t="s">
        <v>90</v>
      </c>
      <c r="AY101" s="19" t="s">
        <v>155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9" t="s">
        <v>88</v>
      </c>
      <c r="BK101" s="200">
        <f>ROUND(I101*H101,2)</f>
        <v>0</v>
      </c>
      <c r="BL101" s="19" t="s">
        <v>591</v>
      </c>
      <c r="BM101" s="199" t="s">
        <v>1948</v>
      </c>
    </row>
    <row r="102" s="2" customFormat="1">
      <c r="A102" s="41"/>
      <c r="B102" s="42"/>
      <c r="C102" s="43"/>
      <c r="D102" s="249" t="s">
        <v>254</v>
      </c>
      <c r="E102" s="43"/>
      <c r="F102" s="250" t="s">
        <v>703</v>
      </c>
      <c r="G102" s="43"/>
      <c r="H102" s="43"/>
      <c r="I102" s="203"/>
      <c r="J102" s="43"/>
      <c r="K102" s="43"/>
      <c r="L102" s="47"/>
      <c r="M102" s="204"/>
      <c r="N102" s="20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254</v>
      </c>
      <c r="AU102" s="19" t="s">
        <v>90</v>
      </c>
    </row>
    <row r="103" s="13" customFormat="1">
      <c r="A103" s="13"/>
      <c r="B103" s="238"/>
      <c r="C103" s="239"/>
      <c r="D103" s="201" t="s">
        <v>248</v>
      </c>
      <c r="E103" s="240" t="s">
        <v>35</v>
      </c>
      <c r="F103" s="241" t="s">
        <v>1949</v>
      </c>
      <c r="G103" s="239"/>
      <c r="H103" s="242">
        <v>4.7999999999999998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248</v>
      </c>
      <c r="AU103" s="248" t="s">
        <v>90</v>
      </c>
      <c r="AV103" s="13" t="s">
        <v>90</v>
      </c>
      <c r="AW103" s="13" t="s">
        <v>40</v>
      </c>
      <c r="AX103" s="13" t="s">
        <v>88</v>
      </c>
      <c r="AY103" s="248" t="s">
        <v>155</v>
      </c>
    </row>
    <row r="104" s="2" customFormat="1" ht="24.15" customHeight="1">
      <c r="A104" s="41"/>
      <c r="B104" s="42"/>
      <c r="C104" s="188" t="s">
        <v>172</v>
      </c>
      <c r="D104" s="188" t="s">
        <v>150</v>
      </c>
      <c r="E104" s="189" t="s">
        <v>705</v>
      </c>
      <c r="F104" s="190" t="s">
        <v>611</v>
      </c>
      <c r="G104" s="191" t="s">
        <v>563</v>
      </c>
      <c r="H104" s="192">
        <v>9.1199999999999992</v>
      </c>
      <c r="I104" s="193"/>
      <c r="J104" s="194">
        <f>ROUND(I104*H104,2)</f>
        <v>0</v>
      </c>
      <c r="K104" s="190" t="s">
        <v>252</v>
      </c>
      <c r="L104" s="47"/>
      <c r="M104" s="195" t="s">
        <v>35</v>
      </c>
      <c r="N104" s="196" t="s">
        <v>51</v>
      </c>
      <c r="O104" s="87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199" t="s">
        <v>591</v>
      </c>
      <c r="AT104" s="199" t="s">
        <v>150</v>
      </c>
      <c r="AU104" s="199" t="s">
        <v>90</v>
      </c>
      <c r="AY104" s="19" t="s">
        <v>155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9" t="s">
        <v>88</v>
      </c>
      <c r="BK104" s="200">
        <f>ROUND(I104*H104,2)</f>
        <v>0</v>
      </c>
      <c r="BL104" s="19" t="s">
        <v>591</v>
      </c>
      <c r="BM104" s="199" t="s">
        <v>1950</v>
      </c>
    </row>
    <row r="105" s="2" customFormat="1">
      <c r="A105" s="41"/>
      <c r="B105" s="42"/>
      <c r="C105" s="43"/>
      <c r="D105" s="249" t="s">
        <v>254</v>
      </c>
      <c r="E105" s="43"/>
      <c r="F105" s="250" t="s">
        <v>707</v>
      </c>
      <c r="G105" s="43"/>
      <c r="H105" s="43"/>
      <c r="I105" s="203"/>
      <c r="J105" s="43"/>
      <c r="K105" s="43"/>
      <c r="L105" s="47"/>
      <c r="M105" s="204"/>
      <c r="N105" s="20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254</v>
      </c>
      <c r="AU105" s="19" t="s">
        <v>90</v>
      </c>
    </row>
    <row r="106" s="13" customFormat="1">
      <c r="A106" s="13"/>
      <c r="B106" s="238"/>
      <c r="C106" s="239"/>
      <c r="D106" s="201" t="s">
        <v>248</v>
      </c>
      <c r="E106" s="240" t="s">
        <v>35</v>
      </c>
      <c r="F106" s="241" t="s">
        <v>1951</v>
      </c>
      <c r="G106" s="239"/>
      <c r="H106" s="242">
        <v>4.7999999999999998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248</v>
      </c>
      <c r="AU106" s="248" t="s">
        <v>90</v>
      </c>
      <c r="AV106" s="13" t="s">
        <v>90</v>
      </c>
      <c r="AW106" s="13" t="s">
        <v>40</v>
      </c>
      <c r="AX106" s="13" t="s">
        <v>80</v>
      </c>
      <c r="AY106" s="248" t="s">
        <v>155</v>
      </c>
    </row>
    <row r="107" s="15" customFormat="1">
      <c r="A107" s="15"/>
      <c r="B107" s="272"/>
      <c r="C107" s="273"/>
      <c r="D107" s="201" t="s">
        <v>248</v>
      </c>
      <c r="E107" s="274" t="s">
        <v>35</v>
      </c>
      <c r="F107" s="275" t="s">
        <v>483</v>
      </c>
      <c r="G107" s="273"/>
      <c r="H107" s="276">
        <v>4.7999999999999998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82" t="s">
        <v>248</v>
      </c>
      <c r="AU107" s="282" t="s">
        <v>90</v>
      </c>
      <c r="AV107" s="15" t="s">
        <v>160</v>
      </c>
      <c r="AW107" s="15" t="s">
        <v>40</v>
      </c>
      <c r="AX107" s="15" t="s">
        <v>80</v>
      </c>
      <c r="AY107" s="282" t="s">
        <v>155</v>
      </c>
    </row>
    <row r="108" s="13" customFormat="1">
      <c r="A108" s="13"/>
      <c r="B108" s="238"/>
      <c r="C108" s="239"/>
      <c r="D108" s="201" t="s">
        <v>248</v>
      </c>
      <c r="E108" s="240" t="s">
        <v>35</v>
      </c>
      <c r="F108" s="241" t="s">
        <v>1952</v>
      </c>
      <c r="G108" s="239"/>
      <c r="H108" s="242">
        <v>9.1199999999999992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248</v>
      </c>
      <c r="AU108" s="248" t="s">
        <v>90</v>
      </c>
      <c r="AV108" s="13" t="s">
        <v>90</v>
      </c>
      <c r="AW108" s="13" t="s">
        <v>40</v>
      </c>
      <c r="AX108" s="13" t="s">
        <v>88</v>
      </c>
      <c r="AY108" s="248" t="s">
        <v>155</v>
      </c>
    </row>
    <row r="109" s="2" customFormat="1" ht="24.15" customHeight="1">
      <c r="A109" s="41"/>
      <c r="B109" s="42"/>
      <c r="C109" s="188" t="s">
        <v>176</v>
      </c>
      <c r="D109" s="188" t="s">
        <v>150</v>
      </c>
      <c r="E109" s="189" t="s">
        <v>710</v>
      </c>
      <c r="F109" s="190" t="s">
        <v>711</v>
      </c>
      <c r="G109" s="191" t="s">
        <v>663</v>
      </c>
      <c r="H109" s="192">
        <v>4.7999999999999998</v>
      </c>
      <c r="I109" s="193"/>
      <c r="J109" s="194">
        <f>ROUND(I109*H109,2)</f>
        <v>0</v>
      </c>
      <c r="K109" s="190" t="s">
        <v>252</v>
      </c>
      <c r="L109" s="47"/>
      <c r="M109" s="195" t="s">
        <v>35</v>
      </c>
      <c r="N109" s="196" t="s">
        <v>51</v>
      </c>
      <c r="O109" s="87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199" t="s">
        <v>591</v>
      </c>
      <c r="AT109" s="199" t="s">
        <v>150</v>
      </c>
      <c r="AU109" s="199" t="s">
        <v>90</v>
      </c>
      <c r="AY109" s="19" t="s">
        <v>155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9" t="s">
        <v>88</v>
      </c>
      <c r="BK109" s="200">
        <f>ROUND(I109*H109,2)</f>
        <v>0</v>
      </c>
      <c r="BL109" s="19" t="s">
        <v>591</v>
      </c>
      <c r="BM109" s="199" t="s">
        <v>1953</v>
      </c>
    </row>
    <row r="110" s="2" customFormat="1">
      <c r="A110" s="41"/>
      <c r="B110" s="42"/>
      <c r="C110" s="43"/>
      <c r="D110" s="249" t="s">
        <v>254</v>
      </c>
      <c r="E110" s="43"/>
      <c r="F110" s="250" t="s">
        <v>713</v>
      </c>
      <c r="G110" s="43"/>
      <c r="H110" s="43"/>
      <c r="I110" s="203"/>
      <c r="J110" s="43"/>
      <c r="K110" s="43"/>
      <c r="L110" s="47"/>
      <c r="M110" s="204"/>
      <c r="N110" s="20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254</v>
      </c>
      <c r="AU110" s="19" t="s">
        <v>90</v>
      </c>
    </row>
    <row r="111" s="13" customFormat="1">
      <c r="A111" s="13"/>
      <c r="B111" s="238"/>
      <c r="C111" s="239"/>
      <c r="D111" s="201" t="s">
        <v>248</v>
      </c>
      <c r="E111" s="240" t="s">
        <v>35</v>
      </c>
      <c r="F111" s="241" t="s">
        <v>1951</v>
      </c>
      <c r="G111" s="239"/>
      <c r="H111" s="242">
        <v>4.7999999999999998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248</v>
      </c>
      <c r="AU111" s="248" t="s">
        <v>90</v>
      </c>
      <c r="AV111" s="13" t="s">
        <v>90</v>
      </c>
      <c r="AW111" s="13" t="s">
        <v>40</v>
      </c>
      <c r="AX111" s="13" t="s">
        <v>88</v>
      </c>
      <c r="AY111" s="248" t="s">
        <v>155</v>
      </c>
    </row>
    <row r="112" s="2" customFormat="1" ht="37.8" customHeight="1">
      <c r="A112" s="41"/>
      <c r="B112" s="42"/>
      <c r="C112" s="188" t="s">
        <v>180</v>
      </c>
      <c r="D112" s="188" t="s">
        <v>150</v>
      </c>
      <c r="E112" s="189" t="s">
        <v>700</v>
      </c>
      <c r="F112" s="190" t="s">
        <v>701</v>
      </c>
      <c r="G112" s="191" t="s">
        <v>663</v>
      </c>
      <c r="H112" s="192">
        <v>0.69999999999999996</v>
      </c>
      <c r="I112" s="193"/>
      <c r="J112" s="194">
        <f>ROUND(I112*H112,2)</f>
        <v>0</v>
      </c>
      <c r="K112" s="190" t="s">
        <v>252</v>
      </c>
      <c r="L112" s="47"/>
      <c r="M112" s="195" t="s">
        <v>35</v>
      </c>
      <c r="N112" s="196" t="s">
        <v>51</v>
      </c>
      <c r="O112" s="87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199" t="s">
        <v>591</v>
      </c>
      <c r="AT112" s="199" t="s">
        <v>150</v>
      </c>
      <c r="AU112" s="199" t="s">
        <v>90</v>
      </c>
      <c r="AY112" s="19" t="s">
        <v>155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9" t="s">
        <v>88</v>
      </c>
      <c r="BK112" s="200">
        <f>ROUND(I112*H112,2)</f>
        <v>0</v>
      </c>
      <c r="BL112" s="19" t="s">
        <v>591</v>
      </c>
      <c r="BM112" s="199" t="s">
        <v>1954</v>
      </c>
    </row>
    <row r="113" s="2" customFormat="1">
      <c r="A113" s="41"/>
      <c r="B113" s="42"/>
      <c r="C113" s="43"/>
      <c r="D113" s="249" t="s">
        <v>254</v>
      </c>
      <c r="E113" s="43"/>
      <c r="F113" s="250" t="s">
        <v>703</v>
      </c>
      <c r="G113" s="43"/>
      <c r="H113" s="43"/>
      <c r="I113" s="203"/>
      <c r="J113" s="43"/>
      <c r="K113" s="43"/>
      <c r="L113" s="47"/>
      <c r="M113" s="204"/>
      <c r="N113" s="20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254</v>
      </c>
      <c r="AU113" s="19" t="s">
        <v>90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1955</v>
      </c>
      <c r="G114" s="239"/>
      <c r="H114" s="242">
        <v>0.69999999999999996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24.15" customHeight="1">
      <c r="A115" s="41"/>
      <c r="B115" s="42"/>
      <c r="C115" s="188" t="s">
        <v>184</v>
      </c>
      <c r="D115" s="188" t="s">
        <v>150</v>
      </c>
      <c r="E115" s="189" t="s">
        <v>705</v>
      </c>
      <c r="F115" s="190" t="s">
        <v>611</v>
      </c>
      <c r="G115" s="191" t="s">
        <v>563</v>
      </c>
      <c r="H115" s="192">
        <v>1.3300000000000001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591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591</v>
      </c>
      <c r="BM115" s="199" t="s">
        <v>1956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707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1957</v>
      </c>
      <c r="G117" s="239"/>
      <c r="H117" s="242">
        <v>0.69999999999999996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5" customFormat="1">
      <c r="A118" s="15"/>
      <c r="B118" s="272"/>
      <c r="C118" s="273"/>
      <c r="D118" s="201" t="s">
        <v>248</v>
      </c>
      <c r="E118" s="274" t="s">
        <v>35</v>
      </c>
      <c r="F118" s="275" t="s">
        <v>483</v>
      </c>
      <c r="G118" s="273"/>
      <c r="H118" s="276">
        <v>0.69999999999999996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248</v>
      </c>
      <c r="AU118" s="282" t="s">
        <v>90</v>
      </c>
      <c r="AV118" s="15" t="s">
        <v>160</v>
      </c>
      <c r="AW118" s="15" t="s">
        <v>40</v>
      </c>
      <c r="AX118" s="15" t="s">
        <v>80</v>
      </c>
      <c r="AY118" s="282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1958</v>
      </c>
      <c r="G119" s="239"/>
      <c r="H119" s="242">
        <v>1.3300000000000001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88</v>
      </c>
      <c r="AY119" s="248" t="s">
        <v>155</v>
      </c>
    </row>
    <row r="120" s="2" customFormat="1" ht="24.15" customHeight="1">
      <c r="A120" s="41"/>
      <c r="B120" s="42"/>
      <c r="C120" s="188" t="s">
        <v>188</v>
      </c>
      <c r="D120" s="188" t="s">
        <v>150</v>
      </c>
      <c r="E120" s="189" t="s">
        <v>710</v>
      </c>
      <c r="F120" s="190" t="s">
        <v>711</v>
      </c>
      <c r="G120" s="191" t="s">
        <v>663</v>
      </c>
      <c r="H120" s="192">
        <v>0.69999999999999996</v>
      </c>
      <c r="I120" s="193"/>
      <c r="J120" s="194">
        <f>ROUND(I120*H120,2)</f>
        <v>0</v>
      </c>
      <c r="K120" s="190" t="s">
        <v>252</v>
      </c>
      <c r="L120" s="47"/>
      <c r="M120" s="195" t="s">
        <v>35</v>
      </c>
      <c r="N120" s="196" t="s">
        <v>51</v>
      </c>
      <c r="O120" s="87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99" t="s">
        <v>591</v>
      </c>
      <c r="AT120" s="199" t="s">
        <v>150</v>
      </c>
      <c r="AU120" s="199" t="s">
        <v>90</v>
      </c>
      <c r="AY120" s="19" t="s">
        <v>155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" t="s">
        <v>88</v>
      </c>
      <c r="BK120" s="200">
        <f>ROUND(I120*H120,2)</f>
        <v>0</v>
      </c>
      <c r="BL120" s="19" t="s">
        <v>591</v>
      </c>
      <c r="BM120" s="199" t="s">
        <v>1959</v>
      </c>
    </row>
    <row r="121" s="2" customFormat="1">
      <c r="A121" s="41"/>
      <c r="B121" s="42"/>
      <c r="C121" s="43"/>
      <c r="D121" s="249" t="s">
        <v>254</v>
      </c>
      <c r="E121" s="43"/>
      <c r="F121" s="250" t="s">
        <v>713</v>
      </c>
      <c r="G121" s="43"/>
      <c r="H121" s="43"/>
      <c r="I121" s="203"/>
      <c r="J121" s="43"/>
      <c r="K121" s="43"/>
      <c r="L121" s="47"/>
      <c r="M121" s="204"/>
      <c r="N121" s="20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254</v>
      </c>
      <c r="AU121" s="19" t="s">
        <v>90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1957</v>
      </c>
      <c r="G122" s="239"/>
      <c r="H122" s="242">
        <v>0.69999999999999996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88</v>
      </c>
      <c r="AY122" s="248" t="s">
        <v>155</v>
      </c>
    </row>
    <row r="123" s="2" customFormat="1" ht="33" customHeight="1">
      <c r="A123" s="41"/>
      <c r="B123" s="42"/>
      <c r="C123" s="188" t="s">
        <v>194</v>
      </c>
      <c r="D123" s="188" t="s">
        <v>150</v>
      </c>
      <c r="E123" s="189" t="s">
        <v>1960</v>
      </c>
      <c r="F123" s="190" t="s">
        <v>1961</v>
      </c>
      <c r="G123" s="191" t="s">
        <v>275</v>
      </c>
      <c r="H123" s="192">
        <v>8</v>
      </c>
      <c r="I123" s="193"/>
      <c r="J123" s="194">
        <f>ROUND(I123*H123,2)</f>
        <v>0</v>
      </c>
      <c r="K123" s="190" t="s">
        <v>252</v>
      </c>
      <c r="L123" s="47"/>
      <c r="M123" s="195" t="s">
        <v>35</v>
      </c>
      <c r="N123" s="196" t="s">
        <v>51</v>
      </c>
      <c r="O123" s="87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199" t="s">
        <v>591</v>
      </c>
      <c r="AT123" s="199" t="s">
        <v>150</v>
      </c>
      <c r="AU123" s="199" t="s">
        <v>90</v>
      </c>
      <c r="AY123" s="19" t="s">
        <v>155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" t="s">
        <v>88</v>
      </c>
      <c r="BK123" s="200">
        <f>ROUND(I123*H123,2)</f>
        <v>0</v>
      </c>
      <c r="BL123" s="19" t="s">
        <v>591</v>
      </c>
      <c r="BM123" s="199" t="s">
        <v>1962</v>
      </c>
    </row>
    <row r="124" s="2" customFormat="1">
      <c r="A124" s="41"/>
      <c r="B124" s="42"/>
      <c r="C124" s="43"/>
      <c r="D124" s="249" t="s">
        <v>254</v>
      </c>
      <c r="E124" s="43"/>
      <c r="F124" s="250" t="s">
        <v>1963</v>
      </c>
      <c r="G124" s="43"/>
      <c r="H124" s="43"/>
      <c r="I124" s="203"/>
      <c r="J124" s="43"/>
      <c r="K124" s="43"/>
      <c r="L124" s="47"/>
      <c r="M124" s="204"/>
      <c r="N124" s="20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254</v>
      </c>
      <c r="AU124" s="19" t="s">
        <v>90</v>
      </c>
    </row>
    <row r="125" s="13" customFormat="1">
      <c r="A125" s="13"/>
      <c r="B125" s="238"/>
      <c r="C125" s="239"/>
      <c r="D125" s="201" t="s">
        <v>248</v>
      </c>
      <c r="E125" s="240" t="s">
        <v>35</v>
      </c>
      <c r="F125" s="241" t="s">
        <v>180</v>
      </c>
      <c r="G125" s="239"/>
      <c r="H125" s="242">
        <v>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248</v>
      </c>
      <c r="AU125" s="248" t="s">
        <v>90</v>
      </c>
      <c r="AV125" s="13" t="s">
        <v>90</v>
      </c>
      <c r="AW125" s="13" t="s">
        <v>40</v>
      </c>
      <c r="AX125" s="13" t="s">
        <v>88</v>
      </c>
      <c r="AY125" s="248" t="s">
        <v>155</v>
      </c>
    </row>
    <row r="126" s="2" customFormat="1" ht="16.5" customHeight="1">
      <c r="A126" s="41"/>
      <c r="B126" s="42"/>
      <c r="C126" s="262" t="s">
        <v>198</v>
      </c>
      <c r="D126" s="262" t="s">
        <v>464</v>
      </c>
      <c r="E126" s="263" t="s">
        <v>963</v>
      </c>
      <c r="F126" s="264" t="s">
        <v>964</v>
      </c>
      <c r="G126" s="265" t="s">
        <v>563</v>
      </c>
      <c r="H126" s="266">
        <v>9.8399999999999999</v>
      </c>
      <c r="I126" s="267"/>
      <c r="J126" s="268">
        <f>ROUND(I126*H126,2)</f>
        <v>0</v>
      </c>
      <c r="K126" s="264" t="s">
        <v>252</v>
      </c>
      <c r="L126" s="269"/>
      <c r="M126" s="270" t="s">
        <v>35</v>
      </c>
      <c r="N126" s="271" t="s">
        <v>51</v>
      </c>
      <c r="O126" s="87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199" t="s">
        <v>180</v>
      </c>
      <c r="AT126" s="199" t="s">
        <v>464</v>
      </c>
      <c r="AU126" s="199" t="s">
        <v>90</v>
      </c>
      <c r="AY126" s="19" t="s">
        <v>155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9" t="s">
        <v>88</v>
      </c>
      <c r="BK126" s="200">
        <f>ROUND(I126*H126,2)</f>
        <v>0</v>
      </c>
      <c r="BL126" s="19" t="s">
        <v>164</v>
      </c>
      <c r="BM126" s="199" t="s">
        <v>1964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1965</v>
      </c>
      <c r="G127" s="239"/>
      <c r="H127" s="242">
        <v>4.7999999999999998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80</v>
      </c>
      <c r="AY127" s="248" t="s">
        <v>155</v>
      </c>
    </row>
    <row r="128" s="15" customFormat="1">
      <c r="A128" s="15"/>
      <c r="B128" s="272"/>
      <c r="C128" s="273"/>
      <c r="D128" s="201" t="s">
        <v>248</v>
      </c>
      <c r="E128" s="274" t="s">
        <v>35</v>
      </c>
      <c r="F128" s="275" t="s">
        <v>483</v>
      </c>
      <c r="G128" s="273"/>
      <c r="H128" s="276">
        <v>4.7999999999999998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248</v>
      </c>
      <c r="AU128" s="282" t="s">
        <v>90</v>
      </c>
      <c r="AV128" s="15" t="s">
        <v>160</v>
      </c>
      <c r="AW128" s="15" t="s">
        <v>40</v>
      </c>
      <c r="AX128" s="15" t="s">
        <v>80</v>
      </c>
      <c r="AY128" s="282" t="s">
        <v>155</v>
      </c>
    </row>
    <row r="129" s="13" customFormat="1">
      <c r="A129" s="13"/>
      <c r="B129" s="238"/>
      <c r="C129" s="239"/>
      <c r="D129" s="201" t="s">
        <v>248</v>
      </c>
      <c r="E129" s="240" t="s">
        <v>35</v>
      </c>
      <c r="F129" s="241" t="s">
        <v>1966</v>
      </c>
      <c r="G129" s="239"/>
      <c r="H129" s="242">
        <v>9.8399999999999999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248</v>
      </c>
      <c r="AU129" s="248" t="s">
        <v>90</v>
      </c>
      <c r="AV129" s="13" t="s">
        <v>90</v>
      </c>
      <c r="AW129" s="13" t="s">
        <v>40</v>
      </c>
      <c r="AX129" s="13" t="s">
        <v>88</v>
      </c>
      <c r="AY129" s="248" t="s">
        <v>155</v>
      </c>
    </row>
    <row r="130" s="2" customFormat="1" ht="24.15" customHeight="1">
      <c r="A130" s="41"/>
      <c r="B130" s="42"/>
      <c r="C130" s="188" t="s">
        <v>202</v>
      </c>
      <c r="D130" s="188" t="s">
        <v>150</v>
      </c>
      <c r="E130" s="189" t="s">
        <v>1967</v>
      </c>
      <c r="F130" s="190" t="s">
        <v>1968</v>
      </c>
      <c r="G130" s="191" t="s">
        <v>275</v>
      </c>
      <c r="H130" s="192">
        <v>8</v>
      </c>
      <c r="I130" s="193"/>
      <c r="J130" s="194">
        <f>ROUND(I130*H130,2)</f>
        <v>0</v>
      </c>
      <c r="K130" s="190" t="s">
        <v>252</v>
      </c>
      <c r="L130" s="47"/>
      <c r="M130" s="195" t="s">
        <v>35</v>
      </c>
      <c r="N130" s="196" t="s">
        <v>51</v>
      </c>
      <c r="O130" s="87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199" t="s">
        <v>213</v>
      </c>
      <c r="AT130" s="199" t="s">
        <v>150</v>
      </c>
      <c r="AU130" s="199" t="s">
        <v>90</v>
      </c>
      <c r="AY130" s="19" t="s">
        <v>155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9" t="s">
        <v>88</v>
      </c>
      <c r="BK130" s="200">
        <f>ROUND(I130*H130,2)</f>
        <v>0</v>
      </c>
      <c r="BL130" s="19" t="s">
        <v>213</v>
      </c>
      <c r="BM130" s="199" t="s">
        <v>1969</v>
      </c>
    </row>
    <row r="131" s="2" customFormat="1">
      <c r="A131" s="41"/>
      <c r="B131" s="42"/>
      <c r="C131" s="43"/>
      <c r="D131" s="249" t="s">
        <v>254</v>
      </c>
      <c r="E131" s="43"/>
      <c r="F131" s="250" t="s">
        <v>1970</v>
      </c>
      <c r="G131" s="43"/>
      <c r="H131" s="43"/>
      <c r="I131" s="203"/>
      <c r="J131" s="43"/>
      <c r="K131" s="43"/>
      <c r="L131" s="47"/>
      <c r="M131" s="204"/>
      <c r="N131" s="20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254</v>
      </c>
      <c r="AU131" s="19" t="s">
        <v>90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180</v>
      </c>
      <c r="G132" s="239"/>
      <c r="H132" s="242">
        <v>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88</v>
      </c>
      <c r="AY132" s="248" t="s">
        <v>155</v>
      </c>
    </row>
    <row r="133" s="2" customFormat="1" ht="16.5" customHeight="1">
      <c r="A133" s="41"/>
      <c r="B133" s="42"/>
      <c r="C133" s="262" t="s">
        <v>206</v>
      </c>
      <c r="D133" s="262" t="s">
        <v>464</v>
      </c>
      <c r="E133" s="263" t="s">
        <v>1971</v>
      </c>
      <c r="F133" s="264" t="s">
        <v>1972</v>
      </c>
      <c r="G133" s="265" t="s">
        <v>275</v>
      </c>
      <c r="H133" s="266">
        <v>8</v>
      </c>
      <c r="I133" s="267"/>
      <c r="J133" s="268">
        <f>ROUND(I133*H133,2)</f>
        <v>0</v>
      </c>
      <c r="K133" s="264" t="s">
        <v>252</v>
      </c>
      <c r="L133" s="269"/>
      <c r="M133" s="270" t="s">
        <v>35</v>
      </c>
      <c r="N133" s="271" t="s">
        <v>51</v>
      </c>
      <c r="O133" s="87"/>
      <c r="P133" s="197">
        <f>O133*H133</f>
        <v>0</v>
      </c>
      <c r="Q133" s="197">
        <v>0.00035</v>
      </c>
      <c r="R133" s="197">
        <f>Q133*H133</f>
        <v>0.0028</v>
      </c>
      <c r="S133" s="197">
        <v>0</v>
      </c>
      <c r="T133" s="19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99" t="s">
        <v>180</v>
      </c>
      <c r="AT133" s="199" t="s">
        <v>464</v>
      </c>
      <c r="AU133" s="199" t="s">
        <v>90</v>
      </c>
      <c r="AY133" s="19" t="s">
        <v>155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88</v>
      </c>
      <c r="BK133" s="200">
        <f>ROUND(I133*H133,2)</f>
        <v>0</v>
      </c>
      <c r="BL133" s="19" t="s">
        <v>164</v>
      </c>
      <c r="BM133" s="199" t="s">
        <v>1973</v>
      </c>
    </row>
    <row r="134" s="2" customFormat="1" ht="16.5" customHeight="1">
      <c r="A134" s="41"/>
      <c r="B134" s="42"/>
      <c r="C134" s="188" t="s">
        <v>8</v>
      </c>
      <c r="D134" s="188" t="s">
        <v>150</v>
      </c>
      <c r="E134" s="189" t="s">
        <v>1123</v>
      </c>
      <c r="F134" s="190" t="s">
        <v>1124</v>
      </c>
      <c r="G134" s="191" t="s">
        <v>275</v>
      </c>
      <c r="H134" s="192">
        <v>8</v>
      </c>
      <c r="I134" s="193"/>
      <c r="J134" s="194">
        <f>ROUND(I134*H134,2)</f>
        <v>0</v>
      </c>
      <c r="K134" s="190" t="s">
        <v>252</v>
      </c>
      <c r="L134" s="47"/>
      <c r="M134" s="195" t="s">
        <v>35</v>
      </c>
      <c r="N134" s="196" t="s">
        <v>51</v>
      </c>
      <c r="O134" s="87"/>
      <c r="P134" s="197">
        <f>O134*H134</f>
        <v>0</v>
      </c>
      <c r="Q134" s="197">
        <v>6.9999999999999994E-05</v>
      </c>
      <c r="R134" s="197">
        <f>Q134*H134</f>
        <v>0.00055999999999999995</v>
      </c>
      <c r="S134" s="197">
        <v>0</v>
      </c>
      <c r="T134" s="19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199" t="s">
        <v>213</v>
      </c>
      <c r="AT134" s="199" t="s">
        <v>150</v>
      </c>
      <c r="AU134" s="199" t="s">
        <v>90</v>
      </c>
      <c r="AY134" s="19" t="s">
        <v>155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9" t="s">
        <v>88</v>
      </c>
      <c r="BK134" s="200">
        <f>ROUND(I134*H134,2)</f>
        <v>0</v>
      </c>
      <c r="BL134" s="19" t="s">
        <v>213</v>
      </c>
      <c r="BM134" s="199" t="s">
        <v>1974</v>
      </c>
    </row>
    <row r="135" s="2" customFormat="1">
      <c r="A135" s="41"/>
      <c r="B135" s="42"/>
      <c r="C135" s="43"/>
      <c r="D135" s="249" t="s">
        <v>254</v>
      </c>
      <c r="E135" s="43"/>
      <c r="F135" s="250" t="s">
        <v>1126</v>
      </c>
      <c r="G135" s="43"/>
      <c r="H135" s="43"/>
      <c r="I135" s="203"/>
      <c r="J135" s="43"/>
      <c r="K135" s="43"/>
      <c r="L135" s="47"/>
      <c r="M135" s="204"/>
      <c r="N135" s="20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254</v>
      </c>
      <c r="AU135" s="19" t="s">
        <v>90</v>
      </c>
    </row>
    <row r="136" s="13" customFormat="1">
      <c r="A136" s="13"/>
      <c r="B136" s="238"/>
      <c r="C136" s="239"/>
      <c r="D136" s="201" t="s">
        <v>248</v>
      </c>
      <c r="E136" s="240" t="s">
        <v>35</v>
      </c>
      <c r="F136" s="241" t="s">
        <v>180</v>
      </c>
      <c r="G136" s="239"/>
      <c r="H136" s="242">
        <v>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248</v>
      </c>
      <c r="AU136" s="248" t="s">
        <v>90</v>
      </c>
      <c r="AV136" s="13" t="s">
        <v>90</v>
      </c>
      <c r="AW136" s="13" t="s">
        <v>40</v>
      </c>
      <c r="AX136" s="13" t="s">
        <v>88</v>
      </c>
      <c r="AY136" s="248" t="s">
        <v>155</v>
      </c>
    </row>
    <row r="137" s="12" customFormat="1" ht="22.8" customHeight="1">
      <c r="A137" s="12"/>
      <c r="B137" s="222"/>
      <c r="C137" s="223"/>
      <c r="D137" s="224" t="s">
        <v>79</v>
      </c>
      <c r="E137" s="236" t="s">
        <v>160</v>
      </c>
      <c r="F137" s="236" t="s">
        <v>1975</v>
      </c>
      <c r="G137" s="223"/>
      <c r="H137" s="223"/>
      <c r="I137" s="226"/>
      <c r="J137" s="237">
        <f>BK137</f>
        <v>0</v>
      </c>
      <c r="K137" s="223"/>
      <c r="L137" s="228"/>
      <c r="M137" s="229"/>
      <c r="N137" s="230"/>
      <c r="O137" s="230"/>
      <c r="P137" s="231">
        <f>SUM(P138:P182)</f>
        <v>0</v>
      </c>
      <c r="Q137" s="230"/>
      <c r="R137" s="231">
        <f>SUM(R138:R182)</f>
        <v>2.73470748</v>
      </c>
      <c r="S137" s="230"/>
      <c r="T137" s="232">
        <f>SUM(T138:T182)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3" t="s">
        <v>88</v>
      </c>
      <c r="AT137" s="234" t="s">
        <v>79</v>
      </c>
      <c r="AU137" s="234" t="s">
        <v>88</v>
      </c>
      <c r="AY137" s="233" t="s">
        <v>155</v>
      </c>
      <c r="BK137" s="235">
        <f>SUM(BK138:BK182)</f>
        <v>0</v>
      </c>
    </row>
    <row r="138" s="2" customFormat="1" ht="16.5" customHeight="1">
      <c r="A138" s="41"/>
      <c r="B138" s="42"/>
      <c r="C138" s="188" t="s">
        <v>213</v>
      </c>
      <c r="D138" s="188" t="s">
        <v>150</v>
      </c>
      <c r="E138" s="189" t="s">
        <v>1976</v>
      </c>
      <c r="F138" s="190" t="s">
        <v>1977</v>
      </c>
      <c r="G138" s="191" t="s">
        <v>153</v>
      </c>
      <c r="H138" s="192">
        <v>1</v>
      </c>
      <c r="I138" s="193"/>
      <c r="J138" s="194">
        <f>ROUND(I138*H138,2)</f>
        <v>0</v>
      </c>
      <c r="K138" s="190" t="s">
        <v>35</v>
      </c>
      <c r="L138" s="47"/>
      <c r="M138" s="195" t="s">
        <v>35</v>
      </c>
      <c r="N138" s="196" t="s">
        <v>51</v>
      </c>
      <c r="O138" s="8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99" t="s">
        <v>164</v>
      </c>
      <c r="AT138" s="199" t="s">
        <v>150</v>
      </c>
      <c r="AU138" s="199" t="s">
        <v>90</v>
      </c>
      <c r="AY138" s="19" t="s">
        <v>155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88</v>
      </c>
      <c r="BK138" s="200">
        <f>ROUND(I138*H138,2)</f>
        <v>0</v>
      </c>
      <c r="BL138" s="19" t="s">
        <v>164</v>
      </c>
      <c r="BM138" s="199" t="s">
        <v>1978</v>
      </c>
    </row>
    <row r="139" s="2" customFormat="1" ht="16.5" customHeight="1">
      <c r="A139" s="41"/>
      <c r="B139" s="42"/>
      <c r="C139" s="188" t="s">
        <v>217</v>
      </c>
      <c r="D139" s="188" t="s">
        <v>150</v>
      </c>
      <c r="E139" s="189" t="s">
        <v>1979</v>
      </c>
      <c r="F139" s="190" t="s">
        <v>1980</v>
      </c>
      <c r="G139" s="191" t="s">
        <v>1981</v>
      </c>
      <c r="H139" s="192">
        <v>2</v>
      </c>
      <c r="I139" s="193"/>
      <c r="J139" s="194">
        <f>ROUND(I139*H139,2)</f>
        <v>0</v>
      </c>
      <c r="K139" s="190" t="s">
        <v>35</v>
      </c>
      <c r="L139" s="47"/>
      <c r="M139" s="195" t="s">
        <v>35</v>
      </c>
      <c r="N139" s="196" t="s">
        <v>51</v>
      </c>
      <c r="O139" s="87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199" t="s">
        <v>164</v>
      </c>
      <c r="AT139" s="199" t="s">
        <v>150</v>
      </c>
      <c r="AU139" s="199" t="s">
        <v>90</v>
      </c>
      <c r="AY139" s="19" t="s">
        <v>155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9" t="s">
        <v>88</v>
      </c>
      <c r="BK139" s="200">
        <f>ROUND(I139*H139,2)</f>
        <v>0</v>
      </c>
      <c r="BL139" s="19" t="s">
        <v>164</v>
      </c>
      <c r="BM139" s="199" t="s">
        <v>1982</v>
      </c>
    </row>
    <row r="140" s="2" customFormat="1" ht="16.5" customHeight="1">
      <c r="A140" s="41"/>
      <c r="B140" s="42"/>
      <c r="C140" s="188" t="s">
        <v>221</v>
      </c>
      <c r="D140" s="188" t="s">
        <v>150</v>
      </c>
      <c r="E140" s="189" t="s">
        <v>1983</v>
      </c>
      <c r="F140" s="190" t="s">
        <v>1984</v>
      </c>
      <c r="G140" s="191" t="s">
        <v>153</v>
      </c>
      <c r="H140" s="192">
        <v>1</v>
      </c>
      <c r="I140" s="193"/>
      <c r="J140" s="194">
        <f>ROUND(I140*H140,2)</f>
        <v>0</v>
      </c>
      <c r="K140" s="190" t="s">
        <v>35</v>
      </c>
      <c r="L140" s="47"/>
      <c r="M140" s="195" t="s">
        <v>35</v>
      </c>
      <c r="N140" s="196" t="s">
        <v>51</v>
      </c>
      <c r="O140" s="87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199" t="s">
        <v>164</v>
      </c>
      <c r="AT140" s="199" t="s">
        <v>150</v>
      </c>
      <c r="AU140" s="199" t="s">
        <v>90</v>
      </c>
      <c r="AY140" s="19" t="s">
        <v>155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9" t="s">
        <v>88</v>
      </c>
      <c r="BK140" s="200">
        <f>ROUND(I140*H140,2)</f>
        <v>0</v>
      </c>
      <c r="BL140" s="19" t="s">
        <v>164</v>
      </c>
      <c r="BM140" s="199" t="s">
        <v>1985</v>
      </c>
    </row>
    <row r="141" s="2" customFormat="1" ht="16.5" customHeight="1">
      <c r="A141" s="41"/>
      <c r="B141" s="42"/>
      <c r="C141" s="188" t="s">
        <v>342</v>
      </c>
      <c r="D141" s="188" t="s">
        <v>150</v>
      </c>
      <c r="E141" s="189" t="s">
        <v>1986</v>
      </c>
      <c r="F141" s="190" t="s">
        <v>1987</v>
      </c>
      <c r="G141" s="191" t="s">
        <v>153</v>
      </c>
      <c r="H141" s="192">
        <v>1</v>
      </c>
      <c r="I141" s="193"/>
      <c r="J141" s="194">
        <f>ROUND(I141*H141,2)</f>
        <v>0</v>
      </c>
      <c r="K141" s="190" t="s">
        <v>35</v>
      </c>
      <c r="L141" s="47"/>
      <c r="M141" s="195" t="s">
        <v>35</v>
      </c>
      <c r="N141" s="196" t="s">
        <v>51</v>
      </c>
      <c r="O141" s="87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199" t="s">
        <v>164</v>
      </c>
      <c r="AT141" s="199" t="s">
        <v>150</v>
      </c>
      <c r="AU141" s="199" t="s">
        <v>90</v>
      </c>
      <c r="AY141" s="19" t="s">
        <v>155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9" t="s">
        <v>88</v>
      </c>
      <c r="BK141" s="200">
        <f>ROUND(I141*H141,2)</f>
        <v>0</v>
      </c>
      <c r="BL141" s="19" t="s">
        <v>164</v>
      </c>
      <c r="BM141" s="199" t="s">
        <v>1988</v>
      </c>
    </row>
    <row r="142" s="2" customFormat="1" ht="16.5" customHeight="1">
      <c r="A142" s="41"/>
      <c r="B142" s="42"/>
      <c r="C142" s="188" t="s">
        <v>350</v>
      </c>
      <c r="D142" s="188" t="s">
        <v>150</v>
      </c>
      <c r="E142" s="189" t="s">
        <v>1989</v>
      </c>
      <c r="F142" s="190" t="s">
        <v>1990</v>
      </c>
      <c r="G142" s="191" t="s">
        <v>860</v>
      </c>
      <c r="H142" s="192">
        <v>4</v>
      </c>
      <c r="I142" s="193"/>
      <c r="J142" s="194">
        <f>ROUND(I142*H142,2)</f>
        <v>0</v>
      </c>
      <c r="K142" s="190" t="s">
        <v>35</v>
      </c>
      <c r="L142" s="47"/>
      <c r="M142" s="195" t="s">
        <v>35</v>
      </c>
      <c r="N142" s="196" t="s">
        <v>51</v>
      </c>
      <c r="O142" s="87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99" t="s">
        <v>164</v>
      </c>
      <c r="AT142" s="199" t="s">
        <v>150</v>
      </c>
      <c r="AU142" s="199" t="s">
        <v>90</v>
      </c>
      <c r="AY142" s="19" t="s">
        <v>155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88</v>
      </c>
      <c r="BK142" s="200">
        <f>ROUND(I142*H142,2)</f>
        <v>0</v>
      </c>
      <c r="BL142" s="19" t="s">
        <v>164</v>
      </c>
      <c r="BM142" s="199" t="s">
        <v>1991</v>
      </c>
    </row>
    <row r="143" s="2" customFormat="1" ht="16.5" customHeight="1">
      <c r="A143" s="41"/>
      <c r="B143" s="42"/>
      <c r="C143" s="188" t="s">
        <v>7</v>
      </c>
      <c r="D143" s="188" t="s">
        <v>150</v>
      </c>
      <c r="E143" s="189" t="s">
        <v>1992</v>
      </c>
      <c r="F143" s="190" t="s">
        <v>1993</v>
      </c>
      <c r="G143" s="191" t="s">
        <v>153</v>
      </c>
      <c r="H143" s="192">
        <v>1</v>
      </c>
      <c r="I143" s="193"/>
      <c r="J143" s="194">
        <f>ROUND(I143*H143,2)</f>
        <v>0</v>
      </c>
      <c r="K143" s="190" t="s">
        <v>35</v>
      </c>
      <c r="L143" s="47"/>
      <c r="M143" s="195" t="s">
        <v>35</v>
      </c>
      <c r="N143" s="196" t="s">
        <v>51</v>
      </c>
      <c r="O143" s="8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99" t="s">
        <v>164</v>
      </c>
      <c r="AT143" s="199" t="s">
        <v>150</v>
      </c>
      <c r="AU143" s="199" t="s">
        <v>90</v>
      </c>
      <c r="AY143" s="19" t="s">
        <v>155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88</v>
      </c>
      <c r="BK143" s="200">
        <f>ROUND(I143*H143,2)</f>
        <v>0</v>
      </c>
      <c r="BL143" s="19" t="s">
        <v>164</v>
      </c>
      <c r="BM143" s="199" t="s">
        <v>1994</v>
      </c>
    </row>
    <row r="144" s="2" customFormat="1" ht="16.5" customHeight="1">
      <c r="A144" s="41"/>
      <c r="B144" s="42"/>
      <c r="C144" s="188" t="s">
        <v>358</v>
      </c>
      <c r="D144" s="188" t="s">
        <v>150</v>
      </c>
      <c r="E144" s="189" t="s">
        <v>1995</v>
      </c>
      <c r="F144" s="190" t="s">
        <v>1996</v>
      </c>
      <c r="G144" s="191" t="s">
        <v>153</v>
      </c>
      <c r="H144" s="192">
        <v>1</v>
      </c>
      <c r="I144" s="193"/>
      <c r="J144" s="194">
        <f>ROUND(I144*H144,2)</f>
        <v>0</v>
      </c>
      <c r="K144" s="190" t="s">
        <v>35</v>
      </c>
      <c r="L144" s="47"/>
      <c r="M144" s="195" t="s">
        <v>35</v>
      </c>
      <c r="N144" s="196" t="s">
        <v>51</v>
      </c>
      <c r="O144" s="87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199" t="s">
        <v>164</v>
      </c>
      <c r="AT144" s="199" t="s">
        <v>150</v>
      </c>
      <c r="AU144" s="199" t="s">
        <v>90</v>
      </c>
      <c r="AY144" s="19" t="s">
        <v>155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9" t="s">
        <v>88</v>
      </c>
      <c r="BK144" s="200">
        <f>ROUND(I144*H144,2)</f>
        <v>0</v>
      </c>
      <c r="BL144" s="19" t="s">
        <v>164</v>
      </c>
      <c r="BM144" s="199" t="s">
        <v>1997</v>
      </c>
    </row>
    <row r="145" s="2" customFormat="1" ht="24.15" customHeight="1">
      <c r="A145" s="41"/>
      <c r="B145" s="42"/>
      <c r="C145" s="188" t="s">
        <v>366</v>
      </c>
      <c r="D145" s="188" t="s">
        <v>150</v>
      </c>
      <c r="E145" s="189" t="s">
        <v>1998</v>
      </c>
      <c r="F145" s="190" t="s">
        <v>1999</v>
      </c>
      <c r="G145" s="191" t="s">
        <v>663</v>
      </c>
      <c r="H145" s="192">
        <v>0.97999999999999998</v>
      </c>
      <c r="I145" s="193"/>
      <c r="J145" s="194">
        <f>ROUND(I145*H145,2)</f>
        <v>0</v>
      </c>
      <c r="K145" s="190" t="s">
        <v>252</v>
      </c>
      <c r="L145" s="47"/>
      <c r="M145" s="195" t="s">
        <v>35</v>
      </c>
      <c r="N145" s="196" t="s">
        <v>51</v>
      </c>
      <c r="O145" s="87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199" t="s">
        <v>164</v>
      </c>
      <c r="AT145" s="199" t="s">
        <v>150</v>
      </c>
      <c r="AU145" s="199" t="s">
        <v>90</v>
      </c>
      <c r="AY145" s="19" t="s">
        <v>155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9" t="s">
        <v>88</v>
      </c>
      <c r="BK145" s="200">
        <f>ROUND(I145*H145,2)</f>
        <v>0</v>
      </c>
      <c r="BL145" s="19" t="s">
        <v>164</v>
      </c>
      <c r="BM145" s="199" t="s">
        <v>2000</v>
      </c>
    </row>
    <row r="146" s="2" customFormat="1">
      <c r="A146" s="41"/>
      <c r="B146" s="42"/>
      <c r="C146" s="43"/>
      <c r="D146" s="249" t="s">
        <v>254</v>
      </c>
      <c r="E146" s="43"/>
      <c r="F146" s="250" t="s">
        <v>2001</v>
      </c>
      <c r="G146" s="43"/>
      <c r="H146" s="43"/>
      <c r="I146" s="203"/>
      <c r="J146" s="43"/>
      <c r="K146" s="43"/>
      <c r="L146" s="47"/>
      <c r="M146" s="204"/>
      <c r="N146" s="20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254</v>
      </c>
      <c r="AU146" s="19" t="s">
        <v>90</v>
      </c>
    </row>
    <row r="147" s="13" customFormat="1">
      <c r="A147" s="13"/>
      <c r="B147" s="238"/>
      <c r="C147" s="239"/>
      <c r="D147" s="201" t="s">
        <v>248</v>
      </c>
      <c r="E147" s="240" t="s">
        <v>35</v>
      </c>
      <c r="F147" s="241" t="s">
        <v>2002</v>
      </c>
      <c r="G147" s="239"/>
      <c r="H147" s="242">
        <v>0.97999999999999998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248</v>
      </c>
      <c r="AU147" s="248" t="s">
        <v>90</v>
      </c>
      <c r="AV147" s="13" t="s">
        <v>90</v>
      </c>
      <c r="AW147" s="13" t="s">
        <v>40</v>
      </c>
      <c r="AX147" s="13" t="s">
        <v>88</v>
      </c>
      <c r="AY147" s="248" t="s">
        <v>155</v>
      </c>
    </row>
    <row r="148" s="2" customFormat="1" ht="37.8" customHeight="1">
      <c r="A148" s="41"/>
      <c r="B148" s="42"/>
      <c r="C148" s="188" t="s">
        <v>371</v>
      </c>
      <c r="D148" s="188" t="s">
        <v>150</v>
      </c>
      <c r="E148" s="189" t="s">
        <v>700</v>
      </c>
      <c r="F148" s="190" t="s">
        <v>701</v>
      </c>
      <c r="G148" s="191" t="s">
        <v>663</v>
      </c>
      <c r="H148" s="192">
        <v>0.97999999999999998</v>
      </c>
      <c r="I148" s="193"/>
      <c r="J148" s="194">
        <f>ROUND(I148*H148,2)</f>
        <v>0</v>
      </c>
      <c r="K148" s="190" t="s">
        <v>252</v>
      </c>
      <c r="L148" s="47"/>
      <c r="M148" s="195" t="s">
        <v>35</v>
      </c>
      <c r="N148" s="196" t="s">
        <v>51</v>
      </c>
      <c r="O148" s="87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199" t="s">
        <v>164</v>
      </c>
      <c r="AT148" s="199" t="s">
        <v>150</v>
      </c>
      <c r="AU148" s="199" t="s">
        <v>90</v>
      </c>
      <c r="AY148" s="19" t="s">
        <v>155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9" t="s">
        <v>88</v>
      </c>
      <c r="BK148" s="200">
        <f>ROUND(I148*H148,2)</f>
        <v>0</v>
      </c>
      <c r="BL148" s="19" t="s">
        <v>164</v>
      </c>
      <c r="BM148" s="199" t="s">
        <v>2003</v>
      </c>
    </row>
    <row r="149" s="2" customFormat="1">
      <c r="A149" s="41"/>
      <c r="B149" s="42"/>
      <c r="C149" s="43"/>
      <c r="D149" s="249" t="s">
        <v>254</v>
      </c>
      <c r="E149" s="43"/>
      <c r="F149" s="250" t="s">
        <v>703</v>
      </c>
      <c r="G149" s="43"/>
      <c r="H149" s="43"/>
      <c r="I149" s="203"/>
      <c r="J149" s="43"/>
      <c r="K149" s="43"/>
      <c r="L149" s="47"/>
      <c r="M149" s="204"/>
      <c r="N149" s="20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254</v>
      </c>
      <c r="AU149" s="19" t="s">
        <v>90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2004</v>
      </c>
      <c r="G150" s="239"/>
      <c r="H150" s="242">
        <v>0.97999999999999998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88</v>
      </c>
      <c r="AY150" s="248" t="s">
        <v>155</v>
      </c>
    </row>
    <row r="151" s="2" customFormat="1" ht="24.15" customHeight="1">
      <c r="A151" s="41"/>
      <c r="B151" s="42"/>
      <c r="C151" s="188" t="s">
        <v>377</v>
      </c>
      <c r="D151" s="188" t="s">
        <v>150</v>
      </c>
      <c r="E151" s="189" t="s">
        <v>705</v>
      </c>
      <c r="F151" s="190" t="s">
        <v>611</v>
      </c>
      <c r="G151" s="191" t="s">
        <v>563</v>
      </c>
      <c r="H151" s="192">
        <v>1.8620000000000001</v>
      </c>
      <c r="I151" s="193"/>
      <c r="J151" s="194">
        <f>ROUND(I151*H151,2)</f>
        <v>0</v>
      </c>
      <c r="K151" s="190" t="s">
        <v>252</v>
      </c>
      <c r="L151" s="47"/>
      <c r="M151" s="195" t="s">
        <v>35</v>
      </c>
      <c r="N151" s="196" t="s">
        <v>51</v>
      </c>
      <c r="O151" s="87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199" t="s">
        <v>164</v>
      </c>
      <c r="AT151" s="199" t="s">
        <v>150</v>
      </c>
      <c r="AU151" s="199" t="s">
        <v>90</v>
      </c>
      <c r="AY151" s="19" t="s">
        <v>155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88</v>
      </c>
      <c r="BK151" s="200">
        <f>ROUND(I151*H151,2)</f>
        <v>0</v>
      </c>
      <c r="BL151" s="19" t="s">
        <v>164</v>
      </c>
      <c r="BM151" s="199" t="s">
        <v>2005</v>
      </c>
    </row>
    <row r="152" s="2" customFormat="1">
      <c r="A152" s="41"/>
      <c r="B152" s="42"/>
      <c r="C152" s="43"/>
      <c r="D152" s="249" t="s">
        <v>254</v>
      </c>
      <c r="E152" s="43"/>
      <c r="F152" s="250" t="s">
        <v>707</v>
      </c>
      <c r="G152" s="43"/>
      <c r="H152" s="43"/>
      <c r="I152" s="203"/>
      <c r="J152" s="43"/>
      <c r="K152" s="43"/>
      <c r="L152" s="47"/>
      <c r="M152" s="204"/>
      <c r="N152" s="20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254</v>
      </c>
      <c r="AU152" s="19" t="s">
        <v>90</v>
      </c>
    </row>
    <row r="153" s="13" customFormat="1">
      <c r="A153" s="13"/>
      <c r="B153" s="238"/>
      <c r="C153" s="239"/>
      <c r="D153" s="201" t="s">
        <v>248</v>
      </c>
      <c r="E153" s="240" t="s">
        <v>35</v>
      </c>
      <c r="F153" s="241" t="s">
        <v>2006</v>
      </c>
      <c r="G153" s="239"/>
      <c r="H153" s="242">
        <v>0.97999999999999998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248</v>
      </c>
      <c r="AU153" s="248" t="s">
        <v>90</v>
      </c>
      <c r="AV153" s="13" t="s">
        <v>90</v>
      </c>
      <c r="AW153" s="13" t="s">
        <v>40</v>
      </c>
      <c r="AX153" s="13" t="s">
        <v>80</v>
      </c>
      <c r="AY153" s="248" t="s">
        <v>155</v>
      </c>
    </row>
    <row r="154" s="15" customFormat="1">
      <c r="A154" s="15"/>
      <c r="B154" s="272"/>
      <c r="C154" s="273"/>
      <c r="D154" s="201" t="s">
        <v>248</v>
      </c>
      <c r="E154" s="274" t="s">
        <v>35</v>
      </c>
      <c r="F154" s="275" t="s">
        <v>483</v>
      </c>
      <c r="G154" s="273"/>
      <c r="H154" s="276">
        <v>0.97999999999999998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248</v>
      </c>
      <c r="AU154" s="282" t="s">
        <v>90</v>
      </c>
      <c r="AV154" s="15" t="s">
        <v>160</v>
      </c>
      <c r="AW154" s="15" t="s">
        <v>40</v>
      </c>
      <c r="AX154" s="15" t="s">
        <v>80</v>
      </c>
      <c r="AY154" s="282" t="s">
        <v>155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2007</v>
      </c>
      <c r="G155" s="239"/>
      <c r="H155" s="242">
        <v>1.8620000000000001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88</v>
      </c>
      <c r="AY155" s="248" t="s">
        <v>155</v>
      </c>
    </row>
    <row r="156" s="2" customFormat="1" ht="24.15" customHeight="1">
      <c r="A156" s="41"/>
      <c r="B156" s="42"/>
      <c r="C156" s="188" t="s">
        <v>380</v>
      </c>
      <c r="D156" s="188" t="s">
        <v>150</v>
      </c>
      <c r="E156" s="189" t="s">
        <v>710</v>
      </c>
      <c r="F156" s="190" t="s">
        <v>711</v>
      </c>
      <c r="G156" s="191" t="s">
        <v>663</v>
      </c>
      <c r="H156" s="192">
        <v>0.97999999999999998</v>
      </c>
      <c r="I156" s="193"/>
      <c r="J156" s="194">
        <f>ROUND(I156*H156,2)</f>
        <v>0</v>
      </c>
      <c r="K156" s="190" t="s">
        <v>252</v>
      </c>
      <c r="L156" s="47"/>
      <c r="M156" s="195" t="s">
        <v>35</v>
      </c>
      <c r="N156" s="196" t="s">
        <v>51</v>
      </c>
      <c r="O156" s="87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199" t="s">
        <v>164</v>
      </c>
      <c r="AT156" s="199" t="s">
        <v>150</v>
      </c>
      <c r="AU156" s="199" t="s">
        <v>90</v>
      </c>
      <c r="AY156" s="19" t="s">
        <v>155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9" t="s">
        <v>88</v>
      </c>
      <c r="BK156" s="200">
        <f>ROUND(I156*H156,2)</f>
        <v>0</v>
      </c>
      <c r="BL156" s="19" t="s">
        <v>164</v>
      </c>
      <c r="BM156" s="199" t="s">
        <v>2008</v>
      </c>
    </row>
    <row r="157" s="2" customFormat="1">
      <c r="A157" s="41"/>
      <c r="B157" s="42"/>
      <c r="C157" s="43"/>
      <c r="D157" s="249" t="s">
        <v>254</v>
      </c>
      <c r="E157" s="43"/>
      <c r="F157" s="250" t="s">
        <v>713</v>
      </c>
      <c r="G157" s="43"/>
      <c r="H157" s="43"/>
      <c r="I157" s="203"/>
      <c r="J157" s="43"/>
      <c r="K157" s="43"/>
      <c r="L157" s="47"/>
      <c r="M157" s="204"/>
      <c r="N157" s="20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254</v>
      </c>
      <c r="AU157" s="19" t="s">
        <v>90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2006</v>
      </c>
      <c r="G158" s="239"/>
      <c r="H158" s="242">
        <v>0.97999999999999998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88</v>
      </c>
      <c r="AY158" s="248" t="s">
        <v>155</v>
      </c>
    </row>
    <row r="159" s="2" customFormat="1" ht="21.75" customHeight="1">
      <c r="A159" s="41"/>
      <c r="B159" s="42"/>
      <c r="C159" s="188" t="s">
        <v>385</v>
      </c>
      <c r="D159" s="188" t="s">
        <v>150</v>
      </c>
      <c r="E159" s="189" t="s">
        <v>1591</v>
      </c>
      <c r="F159" s="190" t="s">
        <v>1592</v>
      </c>
      <c r="G159" s="191" t="s">
        <v>663</v>
      </c>
      <c r="H159" s="192">
        <v>0.14000000000000001</v>
      </c>
      <c r="I159" s="193"/>
      <c r="J159" s="194">
        <f>ROUND(I159*H159,2)</f>
        <v>0</v>
      </c>
      <c r="K159" s="190" t="s">
        <v>252</v>
      </c>
      <c r="L159" s="47"/>
      <c r="M159" s="195" t="s">
        <v>35</v>
      </c>
      <c r="N159" s="196" t="s">
        <v>51</v>
      </c>
      <c r="O159" s="87"/>
      <c r="P159" s="197">
        <f>O159*H159</f>
        <v>0</v>
      </c>
      <c r="Q159" s="197">
        <v>2.1600000000000001</v>
      </c>
      <c r="R159" s="197">
        <f>Q159*H159</f>
        <v>0.30240000000000006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164</v>
      </c>
      <c r="AT159" s="199" t="s">
        <v>150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2009</v>
      </c>
    </row>
    <row r="160" s="2" customFormat="1">
      <c r="A160" s="41"/>
      <c r="B160" s="42"/>
      <c r="C160" s="43"/>
      <c r="D160" s="249" t="s">
        <v>254</v>
      </c>
      <c r="E160" s="43"/>
      <c r="F160" s="250" t="s">
        <v>1594</v>
      </c>
      <c r="G160" s="43"/>
      <c r="H160" s="43"/>
      <c r="I160" s="203"/>
      <c r="J160" s="43"/>
      <c r="K160" s="43"/>
      <c r="L160" s="47"/>
      <c r="M160" s="204"/>
      <c r="N160" s="20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254</v>
      </c>
      <c r="AU160" s="19" t="s">
        <v>90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2010</v>
      </c>
      <c r="G161" s="239"/>
      <c r="H161" s="242">
        <v>0.14000000000000001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88</v>
      </c>
      <c r="AY161" s="248" t="s">
        <v>155</v>
      </c>
    </row>
    <row r="162" s="2" customFormat="1" ht="24.15" customHeight="1">
      <c r="A162" s="41"/>
      <c r="B162" s="42"/>
      <c r="C162" s="188" t="s">
        <v>391</v>
      </c>
      <c r="D162" s="188" t="s">
        <v>150</v>
      </c>
      <c r="E162" s="189" t="s">
        <v>983</v>
      </c>
      <c r="F162" s="190" t="s">
        <v>984</v>
      </c>
      <c r="G162" s="191" t="s">
        <v>663</v>
      </c>
      <c r="H162" s="192">
        <v>0.83999999999999997</v>
      </c>
      <c r="I162" s="193"/>
      <c r="J162" s="194">
        <f>ROUND(I162*H162,2)</f>
        <v>0</v>
      </c>
      <c r="K162" s="190" t="s">
        <v>252</v>
      </c>
      <c r="L162" s="47"/>
      <c r="M162" s="195" t="s">
        <v>35</v>
      </c>
      <c r="N162" s="196" t="s">
        <v>51</v>
      </c>
      <c r="O162" s="87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199" t="s">
        <v>164</v>
      </c>
      <c r="AT162" s="199" t="s">
        <v>150</v>
      </c>
      <c r="AU162" s="199" t="s">
        <v>90</v>
      </c>
      <c r="AY162" s="19" t="s">
        <v>155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9" t="s">
        <v>88</v>
      </c>
      <c r="BK162" s="200">
        <f>ROUND(I162*H162,2)</f>
        <v>0</v>
      </c>
      <c r="BL162" s="19" t="s">
        <v>164</v>
      </c>
      <c r="BM162" s="199" t="s">
        <v>2011</v>
      </c>
    </row>
    <row r="163" s="2" customFormat="1">
      <c r="A163" s="41"/>
      <c r="B163" s="42"/>
      <c r="C163" s="43"/>
      <c r="D163" s="249" t="s">
        <v>254</v>
      </c>
      <c r="E163" s="43"/>
      <c r="F163" s="250" t="s">
        <v>986</v>
      </c>
      <c r="G163" s="43"/>
      <c r="H163" s="43"/>
      <c r="I163" s="203"/>
      <c r="J163" s="43"/>
      <c r="K163" s="43"/>
      <c r="L163" s="47"/>
      <c r="M163" s="204"/>
      <c r="N163" s="20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254</v>
      </c>
      <c r="AU163" s="19" t="s">
        <v>90</v>
      </c>
    </row>
    <row r="164" s="13" customFormat="1">
      <c r="A164" s="13"/>
      <c r="B164" s="238"/>
      <c r="C164" s="239"/>
      <c r="D164" s="201" t="s">
        <v>248</v>
      </c>
      <c r="E164" s="240" t="s">
        <v>35</v>
      </c>
      <c r="F164" s="241" t="s">
        <v>2012</v>
      </c>
      <c r="G164" s="239"/>
      <c r="H164" s="242">
        <v>0.83999999999999997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248</v>
      </c>
      <c r="AU164" s="248" t="s">
        <v>90</v>
      </c>
      <c r="AV164" s="13" t="s">
        <v>90</v>
      </c>
      <c r="AW164" s="13" t="s">
        <v>40</v>
      </c>
      <c r="AX164" s="13" t="s">
        <v>88</v>
      </c>
      <c r="AY164" s="248" t="s">
        <v>155</v>
      </c>
    </row>
    <row r="165" s="2" customFormat="1" ht="24.15" customHeight="1">
      <c r="A165" s="41"/>
      <c r="B165" s="42"/>
      <c r="C165" s="188" t="s">
        <v>397</v>
      </c>
      <c r="D165" s="188" t="s">
        <v>150</v>
      </c>
      <c r="E165" s="189" t="s">
        <v>2013</v>
      </c>
      <c r="F165" s="190" t="s">
        <v>2014</v>
      </c>
      <c r="G165" s="191" t="s">
        <v>309</v>
      </c>
      <c r="H165" s="192">
        <v>15.029999999999999</v>
      </c>
      <c r="I165" s="193"/>
      <c r="J165" s="194">
        <f>ROUND(I165*H165,2)</f>
        <v>0</v>
      </c>
      <c r="K165" s="190" t="s">
        <v>252</v>
      </c>
      <c r="L165" s="47"/>
      <c r="M165" s="195" t="s">
        <v>35</v>
      </c>
      <c r="N165" s="196" t="s">
        <v>51</v>
      </c>
      <c r="O165" s="87"/>
      <c r="P165" s="197">
        <f>O165*H165</f>
        <v>0</v>
      </c>
      <c r="Q165" s="197">
        <v>0.13291</v>
      </c>
      <c r="R165" s="197">
        <f>Q165*H165</f>
        <v>1.9976372999999998</v>
      </c>
      <c r="S165" s="197">
        <v>0</v>
      </c>
      <c r="T165" s="19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199" t="s">
        <v>164</v>
      </c>
      <c r="AT165" s="199" t="s">
        <v>150</v>
      </c>
      <c r="AU165" s="199" t="s">
        <v>90</v>
      </c>
      <c r="AY165" s="19" t="s">
        <v>155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9" t="s">
        <v>88</v>
      </c>
      <c r="BK165" s="200">
        <f>ROUND(I165*H165,2)</f>
        <v>0</v>
      </c>
      <c r="BL165" s="19" t="s">
        <v>164</v>
      </c>
      <c r="BM165" s="199" t="s">
        <v>2015</v>
      </c>
    </row>
    <row r="166" s="2" customFormat="1">
      <c r="A166" s="41"/>
      <c r="B166" s="42"/>
      <c r="C166" s="43"/>
      <c r="D166" s="249" t="s">
        <v>254</v>
      </c>
      <c r="E166" s="43"/>
      <c r="F166" s="250" t="s">
        <v>2016</v>
      </c>
      <c r="G166" s="43"/>
      <c r="H166" s="43"/>
      <c r="I166" s="203"/>
      <c r="J166" s="43"/>
      <c r="K166" s="43"/>
      <c r="L166" s="47"/>
      <c r="M166" s="204"/>
      <c r="N166" s="20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254</v>
      </c>
      <c r="AU166" s="19" t="s">
        <v>90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2017</v>
      </c>
      <c r="G167" s="239"/>
      <c r="H167" s="242">
        <v>18.329999999999998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80</v>
      </c>
      <c r="AY167" s="248" t="s">
        <v>155</v>
      </c>
    </row>
    <row r="168" s="13" customFormat="1">
      <c r="A168" s="13"/>
      <c r="B168" s="238"/>
      <c r="C168" s="239"/>
      <c r="D168" s="201" t="s">
        <v>248</v>
      </c>
      <c r="E168" s="240" t="s">
        <v>35</v>
      </c>
      <c r="F168" s="241" t="s">
        <v>2018</v>
      </c>
      <c r="G168" s="239"/>
      <c r="H168" s="242">
        <v>-3.2999999999999998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248</v>
      </c>
      <c r="AU168" s="248" t="s">
        <v>90</v>
      </c>
      <c r="AV168" s="13" t="s">
        <v>90</v>
      </c>
      <c r="AW168" s="13" t="s">
        <v>40</v>
      </c>
      <c r="AX168" s="13" t="s">
        <v>80</v>
      </c>
      <c r="AY168" s="248" t="s">
        <v>155</v>
      </c>
    </row>
    <row r="169" s="14" customFormat="1">
      <c r="A169" s="14"/>
      <c r="B169" s="251"/>
      <c r="C169" s="252"/>
      <c r="D169" s="201" t="s">
        <v>248</v>
      </c>
      <c r="E169" s="253" t="s">
        <v>35</v>
      </c>
      <c r="F169" s="254" t="s">
        <v>268</v>
      </c>
      <c r="G169" s="252"/>
      <c r="H169" s="255">
        <v>15.029999999999999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248</v>
      </c>
      <c r="AU169" s="261" t="s">
        <v>90</v>
      </c>
      <c r="AV169" s="14" t="s">
        <v>164</v>
      </c>
      <c r="AW169" s="14" t="s">
        <v>40</v>
      </c>
      <c r="AX169" s="14" t="s">
        <v>88</v>
      </c>
      <c r="AY169" s="261" t="s">
        <v>155</v>
      </c>
    </row>
    <row r="170" s="2" customFormat="1" ht="24.15" customHeight="1">
      <c r="A170" s="41"/>
      <c r="B170" s="42"/>
      <c r="C170" s="188" t="s">
        <v>402</v>
      </c>
      <c r="D170" s="188" t="s">
        <v>150</v>
      </c>
      <c r="E170" s="189" t="s">
        <v>2019</v>
      </c>
      <c r="F170" s="190" t="s">
        <v>2020</v>
      </c>
      <c r="G170" s="191" t="s">
        <v>309</v>
      </c>
      <c r="H170" s="192">
        <v>2.3130000000000002</v>
      </c>
      <c r="I170" s="193"/>
      <c r="J170" s="194">
        <f>ROUND(I170*H170,2)</f>
        <v>0</v>
      </c>
      <c r="K170" s="190" t="s">
        <v>252</v>
      </c>
      <c r="L170" s="47"/>
      <c r="M170" s="195" t="s">
        <v>35</v>
      </c>
      <c r="N170" s="196" t="s">
        <v>51</v>
      </c>
      <c r="O170" s="87"/>
      <c r="P170" s="197">
        <f>O170*H170</f>
        <v>0</v>
      </c>
      <c r="Q170" s="197">
        <v>0.18486</v>
      </c>
      <c r="R170" s="197">
        <f>Q170*H170</f>
        <v>0.42758118000000001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164</v>
      </c>
      <c r="AT170" s="199" t="s">
        <v>150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2021</v>
      </c>
    </row>
    <row r="171" s="2" customFormat="1">
      <c r="A171" s="41"/>
      <c r="B171" s="42"/>
      <c r="C171" s="43"/>
      <c r="D171" s="249" t="s">
        <v>254</v>
      </c>
      <c r="E171" s="43"/>
      <c r="F171" s="250" t="s">
        <v>2022</v>
      </c>
      <c r="G171" s="43"/>
      <c r="H171" s="43"/>
      <c r="I171" s="203"/>
      <c r="J171" s="43"/>
      <c r="K171" s="43"/>
      <c r="L171" s="47"/>
      <c r="M171" s="204"/>
      <c r="N171" s="20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254</v>
      </c>
      <c r="AU171" s="19" t="s">
        <v>90</v>
      </c>
    </row>
    <row r="172" s="13" customFormat="1">
      <c r="A172" s="13"/>
      <c r="B172" s="238"/>
      <c r="C172" s="239"/>
      <c r="D172" s="201" t="s">
        <v>248</v>
      </c>
      <c r="E172" s="240" t="s">
        <v>35</v>
      </c>
      <c r="F172" s="241" t="s">
        <v>2023</v>
      </c>
      <c r="G172" s="239"/>
      <c r="H172" s="242">
        <v>2.3130000000000002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248</v>
      </c>
      <c r="AU172" s="248" t="s">
        <v>90</v>
      </c>
      <c r="AV172" s="13" t="s">
        <v>90</v>
      </c>
      <c r="AW172" s="13" t="s">
        <v>40</v>
      </c>
      <c r="AX172" s="13" t="s">
        <v>88</v>
      </c>
      <c r="AY172" s="248" t="s">
        <v>155</v>
      </c>
    </row>
    <row r="173" s="2" customFormat="1" ht="24.15" customHeight="1">
      <c r="A173" s="41"/>
      <c r="B173" s="42"/>
      <c r="C173" s="188" t="s">
        <v>407</v>
      </c>
      <c r="D173" s="188" t="s">
        <v>150</v>
      </c>
      <c r="E173" s="189" t="s">
        <v>2024</v>
      </c>
      <c r="F173" s="190" t="s">
        <v>2025</v>
      </c>
      <c r="G173" s="191" t="s">
        <v>309</v>
      </c>
      <c r="H173" s="192">
        <v>0.90000000000000002</v>
      </c>
      <c r="I173" s="193"/>
      <c r="J173" s="194">
        <f>ROUND(I173*H173,2)</f>
        <v>0</v>
      </c>
      <c r="K173" s="190" t="s">
        <v>252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0.00012999999999999999</v>
      </c>
      <c r="R173" s="197">
        <f>Q173*H173</f>
        <v>0.000117</v>
      </c>
      <c r="S173" s="197">
        <v>0</v>
      </c>
      <c r="T173" s="19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2026</v>
      </c>
    </row>
    <row r="174" s="2" customFormat="1">
      <c r="A174" s="41"/>
      <c r="B174" s="42"/>
      <c r="C174" s="43"/>
      <c r="D174" s="249" t="s">
        <v>254</v>
      </c>
      <c r="E174" s="43"/>
      <c r="F174" s="250" t="s">
        <v>2027</v>
      </c>
      <c r="G174" s="43"/>
      <c r="H174" s="43"/>
      <c r="I174" s="203"/>
      <c r="J174" s="43"/>
      <c r="K174" s="43"/>
      <c r="L174" s="47"/>
      <c r="M174" s="204"/>
      <c r="N174" s="20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254</v>
      </c>
      <c r="AU174" s="19" t="s">
        <v>90</v>
      </c>
    </row>
    <row r="175" s="13" customFormat="1">
      <c r="A175" s="13"/>
      <c r="B175" s="238"/>
      <c r="C175" s="239"/>
      <c r="D175" s="201" t="s">
        <v>248</v>
      </c>
      <c r="E175" s="240" t="s">
        <v>35</v>
      </c>
      <c r="F175" s="241" t="s">
        <v>2028</v>
      </c>
      <c r="G175" s="239"/>
      <c r="H175" s="242">
        <v>0.90000000000000002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248</v>
      </c>
      <c r="AU175" s="248" t="s">
        <v>90</v>
      </c>
      <c r="AV175" s="13" t="s">
        <v>90</v>
      </c>
      <c r="AW175" s="13" t="s">
        <v>40</v>
      </c>
      <c r="AX175" s="13" t="s">
        <v>88</v>
      </c>
      <c r="AY175" s="248" t="s">
        <v>155</v>
      </c>
    </row>
    <row r="176" s="2" customFormat="1" ht="16.5" customHeight="1">
      <c r="A176" s="41"/>
      <c r="B176" s="42"/>
      <c r="C176" s="262" t="s">
        <v>415</v>
      </c>
      <c r="D176" s="262" t="s">
        <v>464</v>
      </c>
      <c r="E176" s="263" t="s">
        <v>2029</v>
      </c>
      <c r="F176" s="264" t="s">
        <v>2030</v>
      </c>
      <c r="G176" s="265" t="s">
        <v>246</v>
      </c>
      <c r="H176" s="266">
        <v>2</v>
      </c>
      <c r="I176" s="267"/>
      <c r="J176" s="268">
        <f>ROUND(I176*H176,2)</f>
        <v>0</v>
      </c>
      <c r="K176" s="264" t="s">
        <v>35</v>
      </c>
      <c r="L176" s="269"/>
      <c r="M176" s="270" t="s">
        <v>35</v>
      </c>
      <c r="N176" s="271" t="s">
        <v>51</v>
      </c>
      <c r="O176" s="87"/>
      <c r="P176" s="197">
        <f>O176*H176</f>
        <v>0</v>
      </c>
      <c r="Q176" s="197">
        <v>0.00214</v>
      </c>
      <c r="R176" s="197">
        <f>Q176*H176</f>
        <v>0.00428</v>
      </c>
      <c r="S176" s="197">
        <v>0</v>
      </c>
      <c r="T176" s="19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180</v>
      </c>
      <c r="AT176" s="199" t="s">
        <v>464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2031</v>
      </c>
    </row>
    <row r="177" s="2" customFormat="1" ht="24.15" customHeight="1">
      <c r="A177" s="41"/>
      <c r="B177" s="42"/>
      <c r="C177" s="188" t="s">
        <v>421</v>
      </c>
      <c r="D177" s="188" t="s">
        <v>150</v>
      </c>
      <c r="E177" s="189" t="s">
        <v>2032</v>
      </c>
      <c r="F177" s="190" t="s">
        <v>2033</v>
      </c>
      <c r="G177" s="191" t="s">
        <v>309</v>
      </c>
      <c r="H177" s="192">
        <v>2.3999999999999999</v>
      </c>
      <c r="I177" s="193"/>
      <c r="J177" s="194">
        <f>ROUND(I177*H177,2)</f>
        <v>0</v>
      </c>
      <c r="K177" s="190" t="s">
        <v>252</v>
      </c>
      <c r="L177" s="47"/>
      <c r="M177" s="195" t="s">
        <v>35</v>
      </c>
      <c r="N177" s="196" t="s">
        <v>51</v>
      </c>
      <c r="O177" s="87"/>
      <c r="P177" s="197">
        <f>O177*H177</f>
        <v>0</v>
      </c>
      <c r="Q177" s="197">
        <v>0.00023000000000000001</v>
      </c>
      <c r="R177" s="197">
        <f>Q177*H177</f>
        <v>0.00055199999999999997</v>
      </c>
      <c r="S177" s="197">
        <v>0</v>
      </c>
      <c r="T177" s="19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199" t="s">
        <v>164</v>
      </c>
      <c r="AT177" s="199" t="s">
        <v>150</v>
      </c>
      <c r="AU177" s="199" t="s">
        <v>90</v>
      </c>
      <c r="AY177" s="19" t="s">
        <v>155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88</v>
      </c>
      <c r="BK177" s="200">
        <f>ROUND(I177*H177,2)</f>
        <v>0</v>
      </c>
      <c r="BL177" s="19" t="s">
        <v>164</v>
      </c>
      <c r="BM177" s="199" t="s">
        <v>2034</v>
      </c>
    </row>
    <row r="178" s="2" customFormat="1">
      <c r="A178" s="41"/>
      <c r="B178" s="42"/>
      <c r="C178" s="43"/>
      <c r="D178" s="249" t="s">
        <v>254</v>
      </c>
      <c r="E178" s="43"/>
      <c r="F178" s="250" t="s">
        <v>2035</v>
      </c>
      <c r="G178" s="43"/>
      <c r="H178" s="43"/>
      <c r="I178" s="203"/>
      <c r="J178" s="43"/>
      <c r="K178" s="43"/>
      <c r="L178" s="47"/>
      <c r="M178" s="204"/>
      <c r="N178" s="20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254</v>
      </c>
      <c r="AU178" s="19" t="s">
        <v>90</v>
      </c>
    </row>
    <row r="179" s="13" customFormat="1">
      <c r="A179" s="13"/>
      <c r="B179" s="238"/>
      <c r="C179" s="239"/>
      <c r="D179" s="201" t="s">
        <v>248</v>
      </c>
      <c r="E179" s="240" t="s">
        <v>35</v>
      </c>
      <c r="F179" s="241" t="s">
        <v>2036</v>
      </c>
      <c r="G179" s="239"/>
      <c r="H179" s="242">
        <v>2.3999999999999999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248</v>
      </c>
      <c r="AU179" s="248" t="s">
        <v>90</v>
      </c>
      <c r="AV179" s="13" t="s">
        <v>90</v>
      </c>
      <c r="AW179" s="13" t="s">
        <v>40</v>
      </c>
      <c r="AX179" s="13" t="s">
        <v>88</v>
      </c>
      <c r="AY179" s="248" t="s">
        <v>155</v>
      </c>
    </row>
    <row r="180" s="2" customFormat="1" ht="16.5" customHeight="1">
      <c r="A180" s="41"/>
      <c r="B180" s="42"/>
      <c r="C180" s="262" t="s">
        <v>426</v>
      </c>
      <c r="D180" s="262" t="s">
        <v>464</v>
      </c>
      <c r="E180" s="263" t="s">
        <v>2037</v>
      </c>
      <c r="F180" s="264" t="s">
        <v>2038</v>
      </c>
      <c r="G180" s="265" t="s">
        <v>246</v>
      </c>
      <c r="H180" s="266">
        <v>1</v>
      </c>
      <c r="I180" s="267"/>
      <c r="J180" s="268">
        <f>ROUND(I180*H180,2)</f>
        <v>0</v>
      </c>
      <c r="K180" s="264" t="s">
        <v>35</v>
      </c>
      <c r="L180" s="269"/>
      <c r="M180" s="270" t="s">
        <v>35</v>
      </c>
      <c r="N180" s="271" t="s">
        <v>51</v>
      </c>
      <c r="O180" s="87"/>
      <c r="P180" s="197">
        <f>O180*H180</f>
        <v>0</v>
      </c>
      <c r="Q180" s="197">
        <v>0.00214</v>
      </c>
      <c r="R180" s="197">
        <f>Q180*H180</f>
        <v>0.00214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180</v>
      </c>
      <c r="AT180" s="199" t="s">
        <v>464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2039</v>
      </c>
    </row>
    <row r="181" s="2" customFormat="1" ht="16.5" customHeight="1">
      <c r="A181" s="41"/>
      <c r="B181" s="42"/>
      <c r="C181" s="188" t="s">
        <v>431</v>
      </c>
      <c r="D181" s="188" t="s">
        <v>150</v>
      </c>
      <c r="E181" s="189" t="s">
        <v>2040</v>
      </c>
      <c r="F181" s="190" t="s">
        <v>2041</v>
      </c>
      <c r="G181" s="191" t="s">
        <v>1981</v>
      </c>
      <c r="H181" s="192">
        <v>1</v>
      </c>
      <c r="I181" s="193"/>
      <c r="J181" s="194">
        <f>ROUND(I181*H181,2)</f>
        <v>0</v>
      </c>
      <c r="K181" s="190" t="s">
        <v>35</v>
      </c>
      <c r="L181" s="47"/>
      <c r="M181" s="195" t="s">
        <v>35</v>
      </c>
      <c r="N181" s="196" t="s">
        <v>51</v>
      </c>
      <c r="O181" s="8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99" t="s">
        <v>164</v>
      </c>
      <c r="AT181" s="199" t="s">
        <v>150</v>
      </c>
      <c r="AU181" s="199" t="s">
        <v>90</v>
      </c>
      <c r="AY181" s="19" t="s">
        <v>155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88</v>
      </c>
      <c r="BK181" s="200">
        <f>ROUND(I181*H181,2)</f>
        <v>0</v>
      </c>
      <c r="BL181" s="19" t="s">
        <v>164</v>
      </c>
      <c r="BM181" s="199" t="s">
        <v>2042</v>
      </c>
    </row>
    <row r="182" s="2" customFormat="1" ht="16.5" customHeight="1">
      <c r="A182" s="41"/>
      <c r="B182" s="42"/>
      <c r="C182" s="188" t="s">
        <v>436</v>
      </c>
      <c r="D182" s="188" t="s">
        <v>150</v>
      </c>
      <c r="E182" s="189" t="s">
        <v>2043</v>
      </c>
      <c r="F182" s="190" t="s">
        <v>2044</v>
      </c>
      <c r="G182" s="191" t="s">
        <v>1981</v>
      </c>
      <c r="H182" s="192">
        <v>1</v>
      </c>
      <c r="I182" s="193"/>
      <c r="J182" s="194">
        <f>ROUND(I182*H182,2)</f>
        <v>0</v>
      </c>
      <c r="K182" s="190" t="s">
        <v>35</v>
      </c>
      <c r="L182" s="47"/>
      <c r="M182" s="195" t="s">
        <v>35</v>
      </c>
      <c r="N182" s="196" t="s">
        <v>51</v>
      </c>
      <c r="O182" s="8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99" t="s">
        <v>164</v>
      </c>
      <c r="AT182" s="199" t="s">
        <v>150</v>
      </c>
      <c r="AU182" s="199" t="s">
        <v>90</v>
      </c>
      <c r="AY182" s="19" t="s">
        <v>155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88</v>
      </c>
      <c r="BK182" s="200">
        <f>ROUND(I182*H182,2)</f>
        <v>0</v>
      </c>
      <c r="BL182" s="19" t="s">
        <v>164</v>
      </c>
      <c r="BM182" s="199" t="s">
        <v>2045</v>
      </c>
    </row>
    <row r="183" s="12" customFormat="1" ht="22.8" customHeight="1">
      <c r="A183" s="12"/>
      <c r="B183" s="222"/>
      <c r="C183" s="223"/>
      <c r="D183" s="224" t="s">
        <v>79</v>
      </c>
      <c r="E183" s="236" t="s">
        <v>164</v>
      </c>
      <c r="F183" s="236" t="s">
        <v>714</v>
      </c>
      <c r="G183" s="223"/>
      <c r="H183" s="223"/>
      <c r="I183" s="226"/>
      <c r="J183" s="237">
        <f>BK183</f>
        <v>0</v>
      </c>
      <c r="K183" s="223"/>
      <c r="L183" s="228"/>
      <c r="M183" s="229"/>
      <c r="N183" s="230"/>
      <c r="O183" s="230"/>
      <c r="P183" s="231">
        <f>P184</f>
        <v>0</v>
      </c>
      <c r="Q183" s="230"/>
      <c r="R183" s="231">
        <f>R184</f>
        <v>0</v>
      </c>
      <c r="S183" s="230"/>
      <c r="T183" s="232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3" t="s">
        <v>88</v>
      </c>
      <c r="AT183" s="234" t="s">
        <v>79</v>
      </c>
      <c r="AU183" s="234" t="s">
        <v>88</v>
      </c>
      <c r="AY183" s="233" t="s">
        <v>155</v>
      </c>
      <c r="BK183" s="235">
        <f>BK184</f>
        <v>0</v>
      </c>
    </row>
    <row r="184" s="2" customFormat="1" ht="16.5" customHeight="1">
      <c r="A184" s="41"/>
      <c r="B184" s="42"/>
      <c r="C184" s="188" t="s">
        <v>441</v>
      </c>
      <c r="D184" s="188" t="s">
        <v>150</v>
      </c>
      <c r="E184" s="189" t="s">
        <v>2046</v>
      </c>
      <c r="F184" s="190" t="s">
        <v>2047</v>
      </c>
      <c r="G184" s="191" t="s">
        <v>153</v>
      </c>
      <c r="H184" s="192">
        <v>1</v>
      </c>
      <c r="I184" s="193"/>
      <c r="J184" s="194">
        <f>ROUND(I184*H184,2)</f>
        <v>0</v>
      </c>
      <c r="K184" s="190" t="s">
        <v>35</v>
      </c>
      <c r="L184" s="47"/>
      <c r="M184" s="206" t="s">
        <v>35</v>
      </c>
      <c r="N184" s="207" t="s">
        <v>51</v>
      </c>
      <c r="O184" s="208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164</v>
      </c>
      <c r="AT184" s="199" t="s">
        <v>150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2048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ouscR7wRUuICjctU6cM5FtqNIdQ4iV28zdrYjK/WiWtb7IyZFDlcS7yPJWssiRexQrVV7EtOaBrH+Y3bsHF2ew==" hashValue="+rriFNS74GqUzzWCp7rasbxkPO7KpBgq9MpIVOFb/+g35prOjRAQCUODv4iaMfmMx2Mvn8gGbE4S4DZ7/7th2A==" algorithmName="SHA-512" password="CC35"/>
  <autoFilter ref="C89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9" r:id="rId1" display="https://podminky.urs.cz/item/CS_URS_2024_01/460171322"/>
    <hyperlink ref="F102" r:id="rId2" display="https://podminky.urs.cz/item/CS_URS_2024_01/162651112"/>
    <hyperlink ref="F105" r:id="rId3" display="https://podminky.urs.cz/item/CS_URS_2024_01/171201231"/>
    <hyperlink ref="F110" r:id="rId4" display="https://podminky.urs.cz/item/CS_URS_2024_01/171251201"/>
    <hyperlink ref="F113" r:id="rId5" display="https://podminky.urs.cz/item/CS_URS_2024_01/162651112"/>
    <hyperlink ref="F116" r:id="rId6" display="https://podminky.urs.cz/item/CS_URS_2024_01/171201231"/>
    <hyperlink ref="F121" r:id="rId7" display="https://podminky.urs.cz/item/CS_URS_2024_01/171251201"/>
    <hyperlink ref="F124" r:id="rId8" display="https://podminky.urs.cz/item/CS_URS_2024_01/460451331"/>
    <hyperlink ref="F131" r:id="rId9" display="https://podminky.urs.cz/item/CS_URS_2024_01/741110053"/>
    <hyperlink ref="F135" r:id="rId10" display="https://podminky.urs.cz/item/CS_URS_2024_01/899722112"/>
    <hyperlink ref="F146" r:id="rId11" display="https://podminky.urs.cz/item/CS_URS_2024_01/460101112"/>
    <hyperlink ref="F149" r:id="rId12" display="https://podminky.urs.cz/item/CS_URS_2024_01/162651112"/>
    <hyperlink ref="F152" r:id="rId13" display="https://podminky.urs.cz/item/CS_URS_2024_01/171201231"/>
    <hyperlink ref="F157" r:id="rId14" display="https://podminky.urs.cz/item/CS_URS_2024_01/171251201"/>
    <hyperlink ref="F160" r:id="rId15" display="https://podminky.urs.cz/item/CS_URS_2024_01/271532212"/>
    <hyperlink ref="F163" r:id="rId16" display="https://podminky.urs.cz/item/CS_URS_2024_01/452311131"/>
    <hyperlink ref="F166" r:id="rId17" display="https://podminky.urs.cz/item/CS_URS_2024_01/346278104"/>
    <hyperlink ref="F171" r:id="rId18" display="https://podminky.urs.cz/item/CS_URS_2024_01/444141524"/>
    <hyperlink ref="F174" r:id="rId19" display="https://podminky.urs.cz/item/CS_URS_2024_01/767646411"/>
    <hyperlink ref="F178" r:id="rId20" display="https://podminky.urs.cz/item/CS_URS_2024_01/7676464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1" customFormat="1" ht="12" customHeight="1">
      <c r="B8" s="22"/>
      <c r="D8" s="145" t="s">
        <v>131</v>
      </c>
      <c r="L8" s="22"/>
    </row>
    <row r="9" s="2" customFormat="1" ht="16.5" customHeight="1">
      <c r="A9" s="41"/>
      <c r="B9" s="47"/>
      <c r="C9" s="41"/>
      <c r="D9" s="41"/>
      <c r="E9" s="146" t="s">
        <v>1928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853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2049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35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31. 1. 2024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35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36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38</v>
      </c>
      <c r="E22" s="41"/>
      <c r="F22" s="41"/>
      <c r="G22" s="41"/>
      <c r="H22" s="41"/>
      <c r="I22" s="145" t="s">
        <v>31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">
        <v>42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5" t="s">
        <v>34</v>
      </c>
      <c r="J26" s="136" t="s">
        <v>35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46</v>
      </c>
      <c r="E32" s="41"/>
      <c r="F32" s="41"/>
      <c r="G32" s="41"/>
      <c r="H32" s="41"/>
      <c r="I32" s="41"/>
      <c r="J32" s="156">
        <f>ROUND(J116,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48</v>
      </c>
      <c r="G34" s="41"/>
      <c r="H34" s="41"/>
      <c r="I34" s="157" t="s">
        <v>47</v>
      </c>
      <c r="J34" s="157" t="s">
        <v>49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50</v>
      </c>
      <c r="E35" s="145" t="s">
        <v>51</v>
      </c>
      <c r="F35" s="159">
        <f>ROUND((SUM(BE116:BE344)),  2)</f>
        <v>0</v>
      </c>
      <c r="G35" s="41"/>
      <c r="H35" s="41"/>
      <c r="I35" s="160">
        <v>0.20999999999999999</v>
      </c>
      <c r="J35" s="159">
        <f>ROUND(((SUM(BE116:BE344))*I35),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52</v>
      </c>
      <c r="F36" s="159">
        <f>ROUND((SUM(BF116:BF344)),  2)</f>
        <v>0</v>
      </c>
      <c r="G36" s="41"/>
      <c r="H36" s="41"/>
      <c r="I36" s="160">
        <v>0.14999999999999999</v>
      </c>
      <c r="J36" s="159">
        <f>ROUND(((SUM(BF116:BF344))*I36),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53</v>
      </c>
      <c r="F37" s="159">
        <f>ROUND((SUM(BG116:BG344)),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54</v>
      </c>
      <c r="F38" s="159">
        <f>ROUND((SUM(BH116:BH344)),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55</v>
      </c>
      <c r="F39" s="159">
        <f>ROUND((SUM(BI116:BI344)),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56</v>
      </c>
      <c r="E41" s="163"/>
      <c r="F41" s="163"/>
      <c r="G41" s="164" t="s">
        <v>57</v>
      </c>
      <c r="H41" s="165" t="s">
        <v>58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133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přečerpávací stanice a odlehčovací komory 10 v ulici Sportovní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1928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853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Technologická elektroinstalace a SŘTP - TE+SŘTP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Český Brod</v>
      </c>
      <c r="G56" s="43"/>
      <c r="H56" s="43"/>
      <c r="I56" s="34" t="s">
        <v>24</v>
      </c>
      <c r="J56" s="75" t="str">
        <f>IF(J14="","",J14)</f>
        <v>31. 1. 2024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Město Český Brod</v>
      </c>
      <c r="G58" s="43"/>
      <c r="H58" s="43"/>
      <c r="I58" s="34" t="s">
        <v>38</v>
      </c>
      <c r="J58" s="39" t="str">
        <f>E23</f>
        <v>Ing. Petr Koblenc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>Vodohospodářský rozvoj a výstavba a.s.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134</v>
      </c>
      <c r="D61" s="174"/>
      <c r="E61" s="174"/>
      <c r="F61" s="174"/>
      <c r="G61" s="174"/>
      <c r="H61" s="174"/>
      <c r="I61" s="174"/>
      <c r="J61" s="175" t="s">
        <v>135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78</v>
      </c>
      <c r="D63" s="43"/>
      <c r="E63" s="43"/>
      <c r="F63" s="43"/>
      <c r="G63" s="43"/>
      <c r="H63" s="43"/>
      <c r="I63" s="43"/>
      <c r="J63" s="105">
        <f>J116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136</v>
      </c>
    </row>
    <row r="64" s="10" customFormat="1" ht="24.96" customHeight="1">
      <c r="A64" s="10"/>
      <c r="B64" s="211"/>
      <c r="C64" s="212"/>
      <c r="D64" s="213" t="s">
        <v>226</v>
      </c>
      <c r="E64" s="214"/>
      <c r="F64" s="214"/>
      <c r="G64" s="214"/>
      <c r="H64" s="214"/>
      <c r="I64" s="214"/>
      <c r="J64" s="215">
        <f>J117</f>
        <v>0</v>
      </c>
      <c r="K64" s="212"/>
      <c r="L64" s="21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1" customFormat="1" ht="19.92" customHeight="1">
      <c r="A65" s="11"/>
      <c r="B65" s="217"/>
      <c r="C65" s="128"/>
      <c r="D65" s="218" t="s">
        <v>1515</v>
      </c>
      <c r="E65" s="219"/>
      <c r="F65" s="219"/>
      <c r="G65" s="219"/>
      <c r="H65" s="219"/>
      <c r="I65" s="219"/>
      <c r="J65" s="220">
        <f>J118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1930</v>
      </c>
      <c r="E66" s="219"/>
      <c r="F66" s="219"/>
      <c r="G66" s="219"/>
      <c r="H66" s="219"/>
      <c r="I66" s="219"/>
      <c r="J66" s="220">
        <f>J169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11" customFormat="1" ht="19.92" customHeight="1">
      <c r="A67" s="11"/>
      <c r="B67" s="217"/>
      <c r="C67" s="128"/>
      <c r="D67" s="218" t="s">
        <v>1931</v>
      </c>
      <c r="E67" s="219"/>
      <c r="F67" s="219"/>
      <c r="G67" s="219"/>
      <c r="H67" s="219"/>
      <c r="I67" s="219"/>
      <c r="J67" s="220">
        <f>J174</f>
        <v>0</v>
      </c>
      <c r="K67" s="128"/>
      <c r="L67" s="22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="11" customFormat="1" ht="19.92" customHeight="1">
      <c r="A68" s="11"/>
      <c r="B68" s="217"/>
      <c r="C68" s="128"/>
      <c r="D68" s="218" t="s">
        <v>2050</v>
      </c>
      <c r="E68" s="219"/>
      <c r="F68" s="219"/>
      <c r="G68" s="219"/>
      <c r="H68" s="219"/>
      <c r="I68" s="219"/>
      <c r="J68" s="220">
        <f>J175</f>
        <v>0</v>
      </c>
      <c r="K68" s="128"/>
      <c r="L68" s="22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="11" customFormat="1" ht="19.92" customHeight="1">
      <c r="A69" s="11"/>
      <c r="B69" s="217"/>
      <c r="C69" s="128"/>
      <c r="D69" s="218" t="s">
        <v>2051</v>
      </c>
      <c r="E69" s="219"/>
      <c r="F69" s="219"/>
      <c r="G69" s="219"/>
      <c r="H69" s="219"/>
      <c r="I69" s="219"/>
      <c r="J69" s="220">
        <f>J179</f>
        <v>0</v>
      </c>
      <c r="K69" s="128"/>
      <c r="L69" s="22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="11" customFormat="1" ht="19.92" customHeight="1">
      <c r="A70" s="11"/>
      <c r="B70" s="217"/>
      <c r="C70" s="128"/>
      <c r="D70" s="218" t="s">
        <v>2052</v>
      </c>
      <c r="E70" s="219"/>
      <c r="F70" s="219"/>
      <c r="G70" s="219"/>
      <c r="H70" s="219"/>
      <c r="I70" s="219"/>
      <c r="J70" s="220">
        <f>J183</f>
        <v>0</v>
      </c>
      <c r="K70" s="128"/>
      <c r="L70" s="22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="11" customFormat="1" ht="19.92" customHeight="1">
      <c r="A71" s="11"/>
      <c r="B71" s="217"/>
      <c r="C71" s="128"/>
      <c r="D71" s="218" t="s">
        <v>2053</v>
      </c>
      <c r="E71" s="219"/>
      <c r="F71" s="219"/>
      <c r="G71" s="219"/>
      <c r="H71" s="219"/>
      <c r="I71" s="219"/>
      <c r="J71" s="220">
        <f>J187</f>
        <v>0</v>
      </c>
      <c r="K71" s="128"/>
      <c r="L71" s="22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="11" customFormat="1" ht="19.92" customHeight="1">
      <c r="A72" s="11"/>
      <c r="B72" s="217"/>
      <c r="C72" s="128"/>
      <c r="D72" s="218" t="s">
        <v>641</v>
      </c>
      <c r="E72" s="219"/>
      <c r="F72" s="219"/>
      <c r="G72" s="219"/>
      <c r="H72" s="219"/>
      <c r="I72" s="219"/>
      <c r="J72" s="220">
        <f>J198</f>
        <v>0</v>
      </c>
      <c r="K72" s="128"/>
      <c r="L72" s="22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="11" customFormat="1" ht="19.92" customHeight="1">
      <c r="A73" s="11"/>
      <c r="B73" s="217"/>
      <c r="C73" s="128"/>
      <c r="D73" s="218" t="s">
        <v>2054</v>
      </c>
      <c r="E73" s="219"/>
      <c r="F73" s="219"/>
      <c r="G73" s="219"/>
      <c r="H73" s="219"/>
      <c r="I73" s="219"/>
      <c r="J73" s="220">
        <f>J199</f>
        <v>0</v>
      </c>
      <c r="K73" s="128"/>
      <c r="L73" s="22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="11" customFormat="1" ht="19.92" customHeight="1">
      <c r="A74" s="11"/>
      <c r="B74" s="217"/>
      <c r="C74" s="128"/>
      <c r="D74" s="218" t="s">
        <v>2055</v>
      </c>
      <c r="E74" s="219"/>
      <c r="F74" s="219"/>
      <c r="G74" s="219"/>
      <c r="H74" s="219"/>
      <c r="I74" s="219"/>
      <c r="J74" s="220">
        <f>J206</f>
        <v>0</v>
      </c>
      <c r="K74" s="128"/>
      <c r="L74" s="22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="11" customFormat="1" ht="19.92" customHeight="1">
      <c r="A75" s="11"/>
      <c r="B75" s="217"/>
      <c r="C75" s="128"/>
      <c r="D75" s="218" t="s">
        <v>2056</v>
      </c>
      <c r="E75" s="219"/>
      <c r="F75" s="219"/>
      <c r="G75" s="219"/>
      <c r="H75" s="219"/>
      <c r="I75" s="219"/>
      <c r="J75" s="220">
        <f>J220</f>
        <v>0</v>
      </c>
      <c r="K75" s="128"/>
      <c r="L75" s="22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="11" customFormat="1" ht="19.92" customHeight="1">
      <c r="A76" s="11"/>
      <c r="B76" s="217"/>
      <c r="C76" s="128"/>
      <c r="D76" s="218" t="s">
        <v>2057</v>
      </c>
      <c r="E76" s="219"/>
      <c r="F76" s="219"/>
      <c r="G76" s="219"/>
      <c r="H76" s="219"/>
      <c r="I76" s="219"/>
      <c r="J76" s="220">
        <f>J228</f>
        <v>0</v>
      </c>
      <c r="K76" s="128"/>
      <c r="L76" s="22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="11" customFormat="1" ht="19.92" customHeight="1">
      <c r="A77" s="11"/>
      <c r="B77" s="217"/>
      <c r="C77" s="128"/>
      <c r="D77" s="218" t="s">
        <v>2058</v>
      </c>
      <c r="E77" s="219"/>
      <c r="F77" s="219"/>
      <c r="G77" s="219"/>
      <c r="H77" s="219"/>
      <c r="I77" s="219"/>
      <c r="J77" s="220">
        <f>J232</f>
        <v>0</v>
      </c>
      <c r="K77" s="128"/>
      <c r="L77" s="22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="11" customFormat="1" ht="19.92" customHeight="1">
      <c r="A78" s="11"/>
      <c r="B78" s="217"/>
      <c r="C78" s="128"/>
      <c r="D78" s="218" t="s">
        <v>2059</v>
      </c>
      <c r="E78" s="219"/>
      <c r="F78" s="219"/>
      <c r="G78" s="219"/>
      <c r="H78" s="219"/>
      <c r="I78" s="219"/>
      <c r="J78" s="220">
        <f>J241</f>
        <v>0</v>
      </c>
      <c r="K78" s="128"/>
      <c r="L78" s="22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="11" customFormat="1" ht="19.92" customHeight="1">
      <c r="A79" s="11"/>
      <c r="B79" s="217"/>
      <c r="C79" s="128"/>
      <c r="D79" s="218" t="s">
        <v>2060</v>
      </c>
      <c r="E79" s="219"/>
      <c r="F79" s="219"/>
      <c r="G79" s="219"/>
      <c r="H79" s="219"/>
      <c r="I79" s="219"/>
      <c r="J79" s="220">
        <f>J265</f>
        <v>0</v>
      </c>
      <c r="K79" s="128"/>
      <c r="L79" s="22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="11" customFormat="1" ht="19.92" customHeight="1">
      <c r="A80" s="11"/>
      <c r="B80" s="217"/>
      <c r="C80" s="128"/>
      <c r="D80" s="218" t="s">
        <v>227</v>
      </c>
      <c r="E80" s="219"/>
      <c r="F80" s="219"/>
      <c r="G80" s="219"/>
      <c r="H80" s="219"/>
      <c r="I80" s="219"/>
      <c r="J80" s="220">
        <f>J271</f>
        <v>0</v>
      </c>
      <c r="K80" s="128"/>
      <c r="L80" s="22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="11" customFormat="1" ht="19.92" customHeight="1">
      <c r="A81" s="11"/>
      <c r="B81" s="217"/>
      <c r="C81" s="128"/>
      <c r="D81" s="218" t="s">
        <v>233</v>
      </c>
      <c r="E81" s="219"/>
      <c r="F81" s="219"/>
      <c r="G81" s="219"/>
      <c r="H81" s="219"/>
      <c r="I81" s="219"/>
      <c r="J81" s="220">
        <f>J279</f>
        <v>0</v>
      </c>
      <c r="K81" s="128"/>
      <c r="L81" s="22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="11" customFormat="1" ht="19.92" customHeight="1">
      <c r="A82" s="11"/>
      <c r="B82" s="217"/>
      <c r="C82" s="128"/>
      <c r="D82" s="218" t="s">
        <v>2061</v>
      </c>
      <c r="E82" s="219"/>
      <c r="F82" s="219"/>
      <c r="G82" s="219"/>
      <c r="H82" s="219"/>
      <c r="I82" s="219"/>
      <c r="J82" s="220">
        <f>J282</f>
        <v>0</v>
      </c>
      <c r="K82" s="128"/>
      <c r="L82" s="22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="11" customFormat="1" ht="19.92" customHeight="1">
      <c r="A83" s="11"/>
      <c r="B83" s="217"/>
      <c r="C83" s="128"/>
      <c r="D83" s="218" t="s">
        <v>2062</v>
      </c>
      <c r="E83" s="219"/>
      <c r="F83" s="219"/>
      <c r="G83" s="219"/>
      <c r="H83" s="219"/>
      <c r="I83" s="219"/>
      <c r="J83" s="220">
        <f>J286</f>
        <v>0</v>
      </c>
      <c r="K83" s="128"/>
      <c r="L83" s="22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="11" customFormat="1" ht="19.92" customHeight="1">
      <c r="A84" s="11"/>
      <c r="B84" s="217"/>
      <c r="C84" s="128"/>
      <c r="D84" s="218" t="s">
        <v>2063</v>
      </c>
      <c r="E84" s="219"/>
      <c r="F84" s="219"/>
      <c r="G84" s="219"/>
      <c r="H84" s="219"/>
      <c r="I84" s="219"/>
      <c r="J84" s="220">
        <f>J292</f>
        <v>0</v>
      </c>
      <c r="K84" s="128"/>
      <c r="L84" s="22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="11" customFormat="1" ht="19.92" customHeight="1">
      <c r="A85" s="11"/>
      <c r="B85" s="217"/>
      <c r="C85" s="128"/>
      <c r="D85" s="218" t="s">
        <v>2064</v>
      </c>
      <c r="E85" s="219"/>
      <c r="F85" s="219"/>
      <c r="G85" s="219"/>
      <c r="H85" s="219"/>
      <c r="I85" s="219"/>
      <c r="J85" s="220">
        <f>J304</f>
        <v>0</v>
      </c>
      <c r="K85" s="128"/>
      <c r="L85" s="22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="11" customFormat="1" ht="19.92" customHeight="1">
      <c r="A86" s="11"/>
      <c r="B86" s="217"/>
      <c r="C86" s="128"/>
      <c r="D86" s="218" t="s">
        <v>2065</v>
      </c>
      <c r="E86" s="219"/>
      <c r="F86" s="219"/>
      <c r="G86" s="219"/>
      <c r="H86" s="219"/>
      <c r="I86" s="219"/>
      <c r="J86" s="220">
        <f>J305</f>
        <v>0</v>
      </c>
      <c r="K86" s="128"/>
      <c r="L86" s="22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="11" customFormat="1" ht="19.92" customHeight="1">
      <c r="A87" s="11"/>
      <c r="B87" s="217"/>
      <c r="C87" s="128"/>
      <c r="D87" s="218" t="s">
        <v>2066</v>
      </c>
      <c r="E87" s="219"/>
      <c r="F87" s="219"/>
      <c r="G87" s="219"/>
      <c r="H87" s="219"/>
      <c r="I87" s="219"/>
      <c r="J87" s="220">
        <f>J314</f>
        <v>0</v>
      </c>
      <c r="K87" s="128"/>
      <c r="L87" s="22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="11" customFormat="1" ht="19.92" customHeight="1">
      <c r="A88" s="11"/>
      <c r="B88" s="217"/>
      <c r="C88" s="128"/>
      <c r="D88" s="218" t="s">
        <v>2067</v>
      </c>
      <c r="E88" s="219"/>
      <c r="F88" s="219"/>
      <c r="G88" s="219"/>
      <c r="H88" s="219"/>
      <c r="I88" s="219"/>
      <c r="J88" s="220">
        <f>J324</f>
        <v>0</v>
      </c>
      <c r="K88" s="128"/>
      <c r="L88" s="22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="11" customFormat="1" ht="19.92" customHeight="1">
      <c r="A89" s="11"/>
      <c r="B89" s="217"/>
      <c r="C89" s="128"/>
      <c r="D89" s="218" t="s">
        <v>2068</v>
      </c>
      <c r="E89" s="219"/>
      <c r="F89" s="219"/>
      <c r="G89" s="219"/>
      <c r="H89" s="219"/>
      <c r="I89" s="219"/>
      <c r="J89" s="220">
        <f>J327</f>
        <v>0</v>
      </c>
      <c r="K89" s="128"/>
      <c r="L89" s="22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="11" customFormat="1" ht="19.92" customHeight="1">
      <c r="A90" s="11"/>
      <c r="B90" s="217"/>
      <c r="C90" s="128"/>
      <c r="D90" s="218" t="s">
        <v>2069</v>
      </c>
      <c r="E90" s="219"/>
      <c r="F90" s="219"/>
      <c r="G90" s="219"/>
      <c r="H90" s="219"/>
      <c r="I90" s="219"/>
      <c r="J90" s="220">
        <f>J331</f>
        <v>0</v>
      </c>
      <c r="K90" s="128"/>
      <c r="L90" s="22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="11" customFormat="1" ht="19.92" customHeight="1">
      <c r="A91" s="11"/>
      <c r="B91" s="217"/>
      <c r="C91" s="128"/>
      <c r="D91" s="218" t="s">
        <v>2070</v>
      </c>
      <c r="E91" s="219"/>
      <c r="F91" s="219"/>
      <c r="G91" s="219"/>
      <c r="H91" s="219"/>
      <c r="I91" s="219"/>
      <c r="J91" s="220">
        <f>J337</f>
        <v>0</v>
      </c>
      <c r="K91" s="128"/>
      <c r="L91" s="22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="11" customFormat="1" ht="19.92" customHeight="1">
      <c r="A92" s="11"/>
      <c r="B92" s="217"/>
      <c r="C92" s="128"/>
      <c r="D92" s="218" t="s">
        <v>2071</v>
      </c>
      <c r="E92" s="219"/>
      <c r="F92" s="219"/>
      <c r="G92" s="219"/>
      <c r="H92" s="219"/>
      <c r="I92" s="219"/>
      <c r="J92" s="220">
        <f>J339</f>
        <v>0</v>
      </c>
      <c r="K92" s="128"/>
      <c r="L92" s="22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="11" customFormat="1" ht="19.92" customHeight="1">
      <c r="A93" s="11"/>
      <c r="B93" s="217"/>
      <c r="C93" s="128"/>
      <c r="D93" s="218" t="s">
        <v>2072</v>
      </c>
      <c r="E93" s="219"/>
      <c r="F93" s="219"/>
      <c r="G93" s="219"/>
      <c r="H93" s="219"/>
      <c r="I93" s="219"/>
      <c r="J93" s="220">
        <f>J341</f>
        <v>0</v>
      </c>
      <c r="K93" s="128"/>
      <c r="L93" s="22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="11" customFormat="1" ht="19.92" customHeight="1">
      <c r="A94" s="11"/>
      <c r="B94" s="217"/>
      <c r="C94" s="128"/>
      <c r="D94" s="218" t="s">
        <v>2073</v>
      </c>
      <c r="E94" s="219"/>
      <c r="F94" s="219"/>
      <c r="G94" s="219"/>
      <c r="H94" s="219"/>
      <c r="I94" s="219"/>
      <c r="J94" s="220">
        <f>J343</f>
        <v>0</v>
      </c>
      <c r="K94" s="128"/>
      <c r="L94" s="22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="2" customFormat="1" ht="21.84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100" s="2" customFormat="1" ht="6.96" customHeight="1">
      <c r="A100" s="41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4.96" customHeight="1">
      <c r="A101" s="41"/>
      <c r="B101" s="42"/>
      <c r="C101" s="25" t="s">
        <v>137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4" t="s">
        <v>16</v>
      </c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172" t="str">
        <f>E7</f>
        <v>Stavební úpravy přečerpávací stanice a odlehčovací komory 10 v ulici Sportovní</v>
      </c>
      <c r="F104" s="34"/>
      <c r="G104" s="34"/>
      <c r="H104" s="34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" customFormat="1" ht="12" customHeight="1">
      <c r="B105" s="23"/>
      <c r="C105" s="34" t="s">
        <v>131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2" customFormat="1" ht="16.5" customHeight="1">
      <c r="A106" s="41"/>
      <c r="B106" s="42"/>
      <c r="C106" s="43"/>
      <c r="D106" s="43"/>
      <c r="E106" s="172" t="s">
        <v>1928</v>
      </c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4" t="s">
        <v>853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72" t="str">
        <f>E11</f>
        <v>02 - Technologická elektroinstalace a SŘTP - TE+SŘTP</v>
      </c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22</v>
      </c>
      <c r="D110" s="43"/>
      <c r="E110" s="43"/>
      <c r="F110" s="29" t="str">
        <f>F14</f>
        <v>Český Brod</v>
      </c>
      <c r="G110" s="43"/>
      <c r="H110" s="43"/>
      <c r="I110" s="34" t="s">
        <v>24</v>
      </c>
      <c r="J110" s="75" t="str">
        <f>IF(J14="","",J14)</f>
        <v>31. 1. 2024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5.15" customHeight="1">
      <c r="A112" s="41"/>
      <c r="B112" s="42"/>
      <c r="C112" s="34" t="s">
        <v>30</v>
      </c>
      <c r="D112" s="43"/>
      <c r="E112" s="43"/>
      <c r="F112" s="29" t="str">
        <f>E17</f>
        <v>Město Český Brod</v>
      </c>
      <c r="G112" s="43"/>
      <c r="H112" s="43"/>
      <c r="I112" s="34" t="s">
        <v>38</v>
      </c>
      <c r="J112" s="39" t="str">
        <f>E23</f>
        <v>Ing. Petr Koblenc</v>
      </c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5.65" customHeight="1">
      <c r="A113" s="41"/>
      <c r="B113" s="42"/>
      <c r="C113" s="34" t="s">
        <v>36</v>
      </c>
      <c r="D113" s="43"/>
      <c r="E113" s="43"/>
      <c r="F113" s="29" t="str">
        <f>IF(E20="","",E20)</f>
        <v>Vyplň údaj</v>
      </c>
      <c r="G113" s="43"/>
      <c r="H113" s="43"/>
      <c r="I113" s="34" t="s">
        <v>41</v>
      </c>
      <c r="J113" s="39" t="str">
        <f>E26</f>
        <v>Vodohospodářský rozvoj a výstavba a.s.</v>
      </c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0.32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9" customFormat="1" ht="29.28" customHeight="1">
      <c r="A115" s="177"/>
      <c r="B115" s="178"/>
      <c r="C115" s="179" t="s">
        <v>138</v>
      </c>
      <c r="D115" s="180" t="s">
        <v>65</v>
      </c>
      <c r="E115" s="180" t="s">
        <v>61</v>
      </c>
      <c r="F115" s="180" t="s">
        <v>62</v>
      </c>
      <c r="G115" s="180" t="s">
        <v>139</v>
      </c>
      <c r="H115" s="180" t="s">
        <v>140</v>
      </c>
      <c r="I115" s="180" t="s">
        <v>141</v>
      </c>
      <c r="J115" s="180" t="s">
        <v>135</v>
      </c>
      <c r="K115" s="181" t="s">
        <v>142</v>
      </c>
      <c r="L115" s="182"/>
      <c r="M115" s="95" t="s">
        <v>35</v>
      </c>
      <c r="N115" s="96" t="s">
        <v>50</v>
      </c>
      <c r="O115" s="96" t="s">
        <v>143</v>
      </c>
      <c r="P115" s="96" t="s">
        <v>144</v>
      </c>
      <c r="Q115" s="96" t="s">
        <v>145</v>
      </c>
      <c r="R115" s="96" t="s">
        <v>146</v>
      </c>
      <c r="S115" s="96" t="s">
        <v>147</v>
      </c>
      <c r="T115" s="97" t="s">
        <v>148</v>
      </c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</row>
    <row r="116" s="2" customFormat="1" ht="22.8" customHeight="1">
      <c r="A116" s="41"/>
      <c r="B116" s="42"/>
      <c r="C116" s="102" t="s">
        <v>149</v>
      </c>
      <c r="D116" s="43"/>
      <c r="E116" s="43"/>
      <c r="F116" s="43"/>
      <c r="G116" s="43"/>
      <c r="H116" s="43"/>
      <c r="I116" s="43"/>
      <c r="J116" s="183">
        <f>BK116</f>
        <v>0</v>
      </c>
      <c r="K116" s="43"/>
      <c r="L116" s="47"/>
      <c r="M116" s="98"/>
      <c r="N116" s="184"/>
      <c r="O116" s="99"/>
      <c r="P116" s="185">
        <f>P117</f>
        <v>0</v>
      </c>
      <c r="Q116" s="99"/>
      <c r="R116" s="185">
        <f>R117</f>
        <v>0.07453499999999999</v>
      </c>
      <c r="S116" s="99"/>
      <c r="T116" s="186">
        <f>T117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79</v>
      </c>
      <c r="AU116" s="19" t="s">
        <v>136</v>
      </c>
      <c r="BK116" s="187">
        <f>BK117</f>
        <v>0</v>
      </c>
    </row>
    <row r="117" s="12" customFormat="1" ht="25.92" customHeight="1">
      <c r="A117" s="12"/>
      <c r="B117" s="222"/>
      <c r="C117" s="223"/>
      <c r="D117" s="224" t="s">
        <v>79</v>
      </c>
      <c r="E117" s="225" t="s">
        <v>241</v>
      </c>
      <c r="F117" s="225" t="s">
        <v>242</v>
      </c>
      <c r="G117" s="223"/>
      <c r="H117" s="223"/>
      <c r="I117" s="226"/>
      <c r="J117" s="227">
        <f>BK117</f>
        <v>0</v>
      </c>
      <c r="K117" s="223"/>
      <c r="L117" s="228"/>
      <c r="M117" s="229"/>
      <c r="N117" s="230"/>
      <c r="O117" s="230"/>
      <c r="P117" s="231">
        <f>P118+P169+P174+P175+P179+P183+P187+P198+P199+P206+P220+P228+P232+P241+P265+P271+P279+P282+P286+P292+P304+P305+P314+P324+P327+P331+P337+P339+P341+P343</f>
        <v>0</v>
      </c>
      <c r="Q117" s="230"/>
      <c r="R117" s="231">
        <f>R118+R169+R174+R175+R179+R183+R187+R198+R199+R206+R220+R228+R232+R241+R265+R271+R279+R282+R286+R292+R304+R305+R314+R324+R327+R331+R337+R339+R341+R343</f>
        <v>0.07453499999999999</v>
      </c>
      <c r="S117" s="230"/>
      <c r="T117" s="232">
        <f>T118+T169+T174+T175+T179+T183+T187+T198+T199+T206+T220+T228+T232+T241+T265+T271+T279+T282+T286+T292+T304+T305+T314+T324+T327+T331+T337+T339+T341+T343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33" t="s">
        <v>88</v>
      </c>
      <c r="AT117" s="234" t="s">
        <v>79</v>
      </c>
      <c r="AU117" s="234" t="s">
        <v>80</v>
      </c>
      <c r="AY117" s="233" t="s">
        <v>155</v>
      </c>
      <c r="BK117" s="235">
        <f>BK118+BK169+BK174+BK175+BK179+BK183+BK187+BK198+BK199+BK206+BK220+BK228+BK232+BK241+BK265+BK271+BK279+BK282+BK286+BK292+BK304+BK305+BK314+BK324+BK327+BK331+BK337+BK339+BK341+BK343</f>
        <v>0</v>
      </c>
    </row>
    <row r="118" s="12" customFormat="1" ht="22.8" customHeight="1">
      <c r="A118" s="12"/>
      <c r="B118" s="222"/>
      <c r="C118" s="223"/>
      <c r="D118" s="224" t="s">
        <v>79</v>
      </c>
      <c r="E118" s="236" t="s">
        <v>88</v>
      </c>
      <c r="F118" s="236" t="s">
        <v>1518</v>
      </c>
      <c r="G118" s="223"/>
      <c r="H118" s="223"/>
      <c r="I118" s="226"/>
      <c r="J118" s="237">
        <f>BK118</f>
        <v>0</v>
      </c>
      <c r="K118" s="223"/>
      <c r="L118" s="228"/>
      <c r="M118" s="229"/>
      <c r="N118" s="230"/>
      <c r="O118" s="230"/>
      <c r="P118" s="231">
        <f>SUM(P119:P168)</f>
        <v>0</v>
      </c>
      <c r="Q118" s="230"/>
      <c r="R118" s="231">
        <f>SUM(R119:R168)</f>
        <v>0.07453499999999999</v>
      </c>
      <c r="S118" s="230"/>
      <c r="T118" s="232">
        <f>SUM(T119:T168)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3" t="s">
        <v>88</v>
      </c>
      <c r="AT118" s="234" t="s">
        <v>79</v>
      </c>
      <c r="AU118" s="234" t="s">
        <v>88</v>
      </c>
      <c r="AY118" s="233" t="s">
        <v>155</v>
      </c>
      <c r="BK118" s="235">
        <f>SUM(BK119:BK168)</f>
        <v>0</v>
      </c>
    </row>
    <row r="119" s="2" customFormat="1" ht="37.8" customHeight="1">
      <c r="A119" s="41"/>
      <c r="B119" s="42"/>
      <c r="C119" s="188" t="s">
        <v>88</v>
      </c>
      <c r="D119" s="188" t="s">
        <v>150</v>
      </c>
      <c r="E119" s="189" t="s">
        <v>1944</v>
      </c>
      <c r="F119" s="190" t="s">
        <v>1945</v>
      </c>
      <c r="G119" s="191" t="s">
        <v>275</v>
      </c>
      <c r="H119" s="192">
        <v>59</v>
      </c>
      <c r="I119" s="193"/>
      <c r="J119" s="194">
        <f>ROUND(I119*H119,2)</f>
        <v>0</v>
      </c>
      <c r="K119" s="190" t="s">
        <v>252</v>
      </c>
      <c r="L119" s="47"/>
      <c r="M119" s="195" t="s">
        <v>35</v>
      </c>
      <c r="N119" s="196" t="s">
        <v>51</v>
      </c>
      <c r="O119" s="87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199" t="s">
        <v>591</v>
      </c>
      <c r="AT119" s="199" t="s">
        <v>150</v>
      </c>
      <c r="AU119" s="199" t="s">
        <v>90</v>
      </c>
      <c r="AY119" s="19" t="s">
        <v>155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9" t="s">
        <v>88</v>
      </c>
      <c r="BK119" s="200">
        <f>ROUND(I119*H119,2)</f>
        <v>0</v>
      </c>
      <c r="BL119" s="19" t="s">
        <v>591</v>
      </c>
      <c r="BM119" s="199" t="s">
        <v>2074</v>
      </c>
    </row>
    <row r="120" s="2" customFormat="1">
      <c r="A120" s="41"/>
      <c r="B120" s="42"/>
      <c r="C120" s="43"/>
      <c r="D120" s="249" t="s">
        <v>254</v>
      </c>
      <c r="E120" s="43"/>
      <c r="F120" s="250" t="s">
        <v>1947</v>
      </c>
      <c r="G120" s="43"/>
      <c r="H120" s="43"/>
      <c r="I120" s="203"/>
      <c r="J120" s="43"/>
      <c r="K120" s="43"/>
      <c r="L120" s="47"/>
      <c r="M120" s="204"/>
      <c r="N120" s="20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254</v>
      </c>
      <c r="AU120" s="19" t="s">
        <v>90</v>
      </c>
    </row>
    <row r="121" s="13" customFormat="1">
      <c r="A121" s="13"/>
      <c r="B121" s="238"/>
      <c r="C121" s="239"/>
      <c r="D121" s="201" t="s">
        <v>248</v>
      </c>
      <c r="E121" s="240" t="s">
        <v>35</v>
      </c>
      <c r="F121" s="241" t="s">
        <v>2075</v>
      </c>
      <c r="G121" s="239"/>
      <c r="H121" s="242">
        <v>18.5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248</v>
      </c>
      <c r="AU121" s="248" t="s">
        <v>90</v>
      </c>
      <c r="AV121" s="13" t="s">
        <v>90</v>
      </c>
      <c r="AW121" s="13" t="s">
        <v>40</v>
      </c>
      <c r="AX121" s="13" t="s">
        <v>80</v>
      </c>
      <c r="AY121" s="248" t="s">
        <v>155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2076</v>
      </c>
      <c r="G122" s="239"/>
      <c r="H122" s="242">
        <v>27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80</v>
      </c>
      <c r="AY122" s="248" t="s">
        <v>155</v>
      </c>
    </row>
    <row r="123" s="13" customFormat="1">
      <c r="A123" s="13"/>
      <c r="B123" s="238"/>
      <c r="C123" s="239"/>
      <c r="D123" s="201" t="s">
        <v>248</v>
      </c>
      <c r="E123" s="240" t="s">
        <v>35</v>
      </c>
      <c r="F123" s="241" t="s">
        <v>2077</v>
      </c>
      <c r="G123" s="239"/>
      <c r="H123" s="242">
        <v>13.5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248</v>
      </c>
      <c r="AU123" s="248" t="s">
        <v>90</v>
      </c>
      <c r="AV123" s="13" t="s">
        <v>90</v>
      </c>
      <c r="AW123" s="13" t="s">
        <v>40</v>
      </c>
      <c r="AX123" s="13" t="s">
        <v>80</v>
      </c>
      <c r="AY123" s="248" t="s">
        <v>155</v>
      </c>
    </row>
    <row r="124" s="14" customFormat="1">
      <c r="A124" s="14"/>
      <c r="B124" s="251"/>
      <c r="C124" s="252"/>
      <c r="D124" s="201" t="s">
        <v>248</v>
      </c>
      <c r="E124" s="253" t="s">
        <v>35</v>
      </c>
      <c r="F124" s="254" t="s">
        <v>268</v>
      </c>
      <c r="G124" s="252"/>
      <c r="H124" s="255">
        <v>59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248</v>
      </c>
      <c r="AU124" s="261" t="s">
        <v>90</v>
      </c>
      <c r="AV124" s="14" t="s">
        <v>164</v>
      </c>
      <c r="AW124" s="14" t="s">
        <v>40</v>
      </c>
      <c r="AX124" s="14" t="s">
        <v>88</v>
      </c>
      <c r="AY124" s="261" t="s">
        <v>155</v>
      </c>
    </row>
    <row r="125" s="2" customFormat="1" ht="37.8" customHeight="1">
      <c r="A125" s="41"/>
      <c r="B125" s="42"/>
      <c r="C125" s="188" t="s">
        <v>90</v>
      </c>
      <c r="D125" s="188" t="s">
        <v>150</v>
      </c>
      <c r="E125" s="189" t="s">
        <v>700</v>
      </c>
      <c r="F125" s="190" t="s">
        <v>701</v>
      </c>
      <c r="G125" s="191" t="s">
        <v>663</v>
      </c>
      <c r="H125" s="192">
        <v>35.399999999999999</v>
      </c>
      <c r="I125" s="193"/>
      <c r="J125" s="194">
        <f>ROUND(I125*H125,2)</f>
        <v>0</v>
      </c>
      <c r="K125" s="190" t="s">
        <v>252</v>
      </c>
      <c r="L125" s="47"/>
      <c r="M125" s="195" t="s">
        <v>35</v>
      </c>
      <c r="N125" s="196" t="s">
        <v>51</v>
      </c>
      <c r="O125" s="87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99" t="s">
        <v>164</v>
      </c>
      <c r="AT125" s="199" t="s">
        <v>150</v>
      </c>
      <c r="AU125" s="199" t="s">
        <v>90</v>
      </c>
      <c r="AY125" s="19" t="s">
        <v>155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88</v>
      </c>
      <c r="BK125" s="200">
        <f>ROUND(I125*H125,2)</f>
        <v>0</v>
      </c>
      <c r="BL125" s="19" t="s">
        <v>164</v>
      </c>
      <c r="BM125" s="199" t="s">
        <v>2078</v>
      </c>
    </row>
    <row r="126" s="2" customFormat="1">
      <c r="A126" s="41"/>
      <c r="B126" s="42"/>
      <c r="C126" s="43"/>
      <c r="D126" s="249" t="s">
        <v>254</v>
      </c>
      <c r="E126" s="43"/>
      <c r="F126" s="250" t="s">
        <v>703</v>
      </c>
      <c r="G126" s="43"/>
      <c r="H126" s="43"/>
      <c r="I126" s="203"/>
      <c r="J126" s="43"/>
      <c r="K126" s="43"/>
      <c r="L126" s="47"/>
      <c r="M126" s="204"/>
      <c r="N126" s="20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254</v>
      </c>
      <c r="AU126" s="19" t="s">
        <v>90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2079</v>
      </c>
      <c r="G127" s="239"/>
      <c r="H127" s="242">
        <v>35.399999999999999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88</v>
      </c>
      <c r="AY127" s="248" t="s">
        <v>155</v>
      </c>
    </row>
    <row r="128" s="2" customFormat="1" ht="24.15" customHeight="1">
      <c r="A128" s="41"/>
      <c r="B128" s="42"/>
      <c r="C128" s="188" t="s">
        <v>160</v>
      </c>
      <c r="D128" s="188" t="s">
        <v>150</v>
      </c>
      <c r="E128" s="189" t="s">
        <v>705</v>
      </c>
      <c r="F128" s="190" t="s">
        <v>611</v>
      </c>
      <c r="G128" s="191" t="s">
        <v>563</v>
      </c>
      <c r="H128" s="192">
        <v>67.260000000000005</v>
      </c>
      <c r="I128" s="193"/>
      <c r="J128" s="194">
        <f>ROUND(I128*H128,2)</f>
        <v>0</v>
      </c>
      <c r="K128" s="190" t="s">
        <v>252</v>
      </c>
      <c r="L128" s="47"/>
      <c r="M128" s="195" t="s">
        <v>35</v>
      </c>
      <c r="N128" s="196" t="s">
        <v>51</v>
      </c>
      <c r="O128" s="8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99" t="s">
        <v>164</v>
      </c>
      <c r="AT128" s="199" t="s">
        <v>150</v>
      </c>
      <c r="AU128" s="199" t="s">
        <v>90</v>
      </c>
      <c r="AY128" s="19" t="s">
        <v>155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88</v>
      </c>
      <c r="BK128" s="200">
        <f>ROUND(I128*H128,2)</f>
        <v>0</v>
      </c>
      <c r="BL128" s="19" t="s">
        <v>164</v>
      </c>
      <c r="BM128" s="199" t="s">
        <v>2080</v>
      </c>
    </row>
    <row r="129" s="2" customFormat="1">
      <c r="A129" s="41"/>
      <c r="B129" s="42"/>
      <c r="C129" s="43"/>
      <c r="D129" s="249" t="s">
        <v>254</v>
      </c>
      <c r="E129" s="43"/>
      <c r="F129" s="250" t="s">
        <v>707</v>
      </c>
      <c r="G129" s="43"/>
      <c r="H129" s="43"/>
      <c r="I129" s="203"/>
      <c r="J129" s="43"/>
      <c r="K129" s="43"/>
      <c r="L129" s="47"/>
      <c r="M129" s="204"/>
      <c r="N129" s="20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254</v>
      </c>
      <c r="AU129" s="19" t="s">
        <v>90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2081</v>
      </c>
      <c r="G130" s="239"/>
      <c r="H130" s="242">
        <v>35.399999999999999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80</v>
      </c>
      <c r="AY130" s="248" t="s">
        <v>155</v>
      </c>
    </row>
    <row r="131" s="15" customFormat="1">
      <c r="A131" s="15"/>
      <c r="B131" s="272"/>
      <c r="C131" s="273"/>
      <c r="D131" s="201" t="s">
        <v>248</v>
      </c>
      <c r="E131" s="274" t="s">
        <v>35</v>
      </c>
      <c r="F131" s="275" t="s">
        <v>483</v>
      </c>
      <c r="G131" s="273"/>
      <c r="H131" s="276">
        <v>35.399999999999999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248</v>
      </c>
      <c r="AU131" s="282" t="s">
        <v>90</v>
      </c>
      <c r="AV131" s="15" t="s">
        <v>160</v>
      </c>
      <c r="AW131" s="15" t="s">
        <v>40</v>
      </c>
      <c r="AX131" s="15" t="s">
        <v>80</v>
      </c>
      <c r="AY131" s="282" t="s">
        <v>155</v>
      </c>
    </row>
    <row r="132" s="13" customFormat="1">
      <c r="A132" s="13"/>
      <c r="B132" s="238"/>
      <c r="C132" s="239"/>
      <c r="D132" s="201" t="s">
        <v>248</v>
      </c>
      <c r="E132" s="240" t="s">
        <v>35</v>
      </c>
      <c r="F132" s="241" t="s">
        <v>2082</v>
      </c>
      <c r="G132" s="239"/>
      <c r="H132" s="242">
        <v>67.260000000000005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248</v>
      </c>
      <c r="AU132" s="248" t="s">
        <v>90</v>
      </c>
      <c r="AV132" s="13" t="s">
        <v>90</v>
      </c>
      <c r="AW132" s="13" t="s">
        <v>40</v>
      </c>
      <c r="AX132" s="13" t="s">
        <v>88</v>
      </c>
      <c r="AY132" s="248" t="s">
        <v>155</v>
      </c>
    </row>
    <row r="133" s="2" customFormat="1" ht="24.15" customHeight="1">
      <c r="A133" s="41"/>
      <c r="B133" s="42"/>
      <c r="C133" s="188" t="s">
        <v>164</v>
      </c>
      <c r="D133" s="188" t="s">
        <v>150</v>
      </c>
      <c r="E133" s="189" t="s">
        <v>710</v>
      </c>
      <c r="F133" s="190" t="s">
        <v>711</v>
      </c>
      <c r="G133" s="191" t="s">
        <v>663</v>
      </c>
      <c r="H133" s="192">
        <v>35.399999999999999</v>
      </c>
      <c r="I133" s="193"/>
      <c r="J133" s="194">
        <f>ROUND(I133*H133,2)</f>
        <v>0</v>
      </c>
      <c r="K133" s="190" t="s">
        <v>252</v>
      </c>
      <c r="L133" s="47"/>
      <c r="M133" s="195" t="s">
        <v>35</v>
      </c>
      <c r="N133" s="196" t="s">
        <v>51</v>
      </c>
      <c r="O133" s="87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199" t="s">
        <v>164</v>
      </c>
      <c r="AT133" s="199" t="s">
        <v>150</v>
      </c>
      <c r="AU133" s="199" t="s">
        <v>90</v>
      </c>
      <c r="AY133" s="19" t="s">
        <v>155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9" t="s">
        <v>88</v>
      </c>
      <c r="BK133" s="200">
        <f>ROUND(I133*H133,2)</f>
        <v>0</v>
      </c>
      <c r="BL133" s="19" t="s">
        <v>164</v>
      </c>
      <c r="BM133" s="199" t="s">
        <v>2083</v>
      </c>
    </row>
    <row r="134" s="2" customFormat="1">
      <c r="A134" s="41"/>
      <c r="B134" s="42"/>
      <c r="C134" s="43"/>
      <c r="D134" s="249" t="s">
        <v>254</v>
      </c>
      <c r="E134" s="43"/>
      <c r="F134" s="250" t="s">
        <v>713</v>
      </c>
      <c r="G134" s="43"/>
      <c r="H134" s="43"/>
      <c r="I134" s="203"/>
      <c r="J134" s="43"/>
      <c r="K134" s="43"/>
      <c r="L134" s="47"/>
      <c r="M134" s="204"/>
      <c r="N134" s="20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254</v>
      </c>
      <c r="AU134" s="19" t="s">
        <v>90</v>
      </c>
    </row>
    <row r="135" s="13" customFormat="1">
      <c r="A135" s="13"/>
      <c r="B135" s="238"/>
      <c r="C135" s="239"/>
      <c r="D135" s="201" t="s">
        <v>248</v>
      </c>
      <c r="E135" s="240" t="s">
        <v>35</v>
      </c>
      <c r="F135" s="241" t="s">
        <v>2081</v>
      </c>
      <c r="G135" s="239"/>
      <c r="H135" s="242">
        <v>35.399999999999999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248</v>
      </c>
      <c r="AU135" s="248" t="s">
        <v>90</v>
      </c>
      <c r="AV135" s="13" t="s">
        <v>90</v>
      </c>
      <c r="AW135" s="13" t="s">
        <v>40</v>
      </c>
      <c r="AX135" s="13" t="s">
        <v>88</v>
      </c>
      <c r="AY135" s="248" t="s">
        <v>155</v>
      </c>
    </row>
    <row r="136" s="2" customFormat="1" ht="33" customHeight="1">
      <c r="A136" s="41"/>
      <c r="B136" s="42"/>
      <c r="C136" s="188" t="s">
        <v>168</v>
      </c>
      <c r="D136" s="188" t="s">
        <v>150</v>
      </c>
      <c r="E136" s="189" t="s">
        <v>1960</v>
      </c>
      <c r="F136" s="190" t="s">
        <v>1961</v>
      </c>
      <c r="G136" s="191" t="s">
        <v>275</v>
      </c>
      <c r="H136" s="192">
        <v>59</v>
      </c>
      <c r="I136" s="193"/>
      <c r="J136" s="194">
        <f>ROUND(I136*H136,2)</f>
        <v>0</v>
      </c>
      <c r="K136" s="190" t="s">
        <v>252</v>
      </c>
      <c r="L136" s="47"/>
      <c r="M136" s="195" t="s">
        <v>35</v>
      </c>
      <c r="N136" s="196" t="s">
        <v>51</v>
      </c>
      <c r="O136" s="87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199" t="s">
        <v>591</v>
      </c>
      <c r="AT136" s="199" t="s">
        <v>150</v>
      </c>
      <c r="AU136" s="199" t="s">
        <v>90</v>
      </c>
      <c r="AY136" s="19" t="s">
        <v>155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9" t="s">
        <v>88</v>
      </c>
      <c r="BK136" s="200">
        <f>ROUND(I136*H136,2)</f>
        <v>0</v>
      </c>
      <c r="BL136" s="19" t="s">
        <v>591</v>
      </c>
      <c r="BM136" s="199" t="s">
        <v>2084</v>
      </c>
    </row>
    <row r="137" s="2" customFormat="1">
      <c r="A137" s="41"/>
      <c r="B137" s="42"/>
      <c r="C137" s="43"/>
      <c r="D137" s="249" t="s">
        <v>254</v>
      </c>
      <c r="E137" s="43"/>
      <c r="F137" s="250" t="s">
        <v>1963</v>
      </c>
      <c r="G137" s="43"/>
      <c r="H137" s="43"/>
      <c r="I137" s="203"/>
      <c r="J137" s="43"/>
      <c r="K137" s="43"/>
      <c r="L137" s="47"/>
      <c r="M137" s="204"/>
      <c r="N137" s="20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254</v>
      </c>
      <c r="AU137" s="19" t="s">
        <v>90</v>
      </c>
    </row>
    <row r="138" s="13" customFormat="1">
      <c r="A138" s="13"/>
      <c r="B138" s="238"/>
      <c r="C138" s="239"/>
      <c r="D138" s="201" t="s">
        <v>248</v>
      </c>
      <c r="E138" s="240" t="s">
        <v>35</v>
      </c>
      <c r="F138" s="241" t="s">
        <v>2075</v>
      </c>
      <c r="G138" s="239"/>
      <c r="H138" s="242">
        <v>18.5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248</v>
      </c>
      <c r="AU138" s="248" t="s">
        <v>90</v>
      </c>
      <c r="AV138" s="13" t="s">
        <v>90</v>
      </c>
      <c r="AW138" s="13" t="s">
        <v>40</v>
      </c>
      <c r="AX138" s="13" t="s">
        <v>80</v>
      </c>
      <c r="AY138" s="248" t="s">
        <v>155</v>
      </c>
    </row>
    <row r="139" s="13" customFormat="1">
      <c r="A139" s="13"/>
      <c r="B139" s="238"/>
      <c r="C139" s="239"/>
      <c r="D139" s="201" t="s">
        <v>248</v>
      </c>
      <c r="E139" s="240" t="s">
        <v>35</v>
      </c>
      <c r="F139" s="241" t="s">
        <v>2076</v>
      </c>
      <c r="G139" s="239"/>
      <c r="H139" s="242">
        <v>27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248</v>
      </c>
      <c r="AU139" s="248" t="s">
        <v>90</v>
      </c>
      <c r="AV139" s="13" t="s">
        <v>90</v>
      </c>
      <c r="AW139" s="13" t="s">
        <v>40</v>
      </c>
      <c r="AX139" s="13" t="s">
        <v>80</v>
      </c>
      <c r="AY139" s="248" t="s">
        <v>155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2077</v>
      </c>
      <c r="G140" s="239"/>
      <c r="H140" s="242">
        <v>13.5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80</v>
      </c>
      <c r="AY140" s="248" t="s">
        <v>155</v>
      </c>
    </row>
    <row r="141" s="14" customFormat="1">
      <c r="A141" s="14"/>
      <c r="B141" s="251"/>
      <c r="C141" s="252"/>
      <c r="D141" s="201" t="s">
        <v>248</v>
      </c>
      <c r="E141" s="253" t="s">
        <v>35</v>
      </c>
      <c r="F141" s="254" t="s">
        <v>268</v>
      </c>
      <c r="G141" s="252"/>
      <c r="H141" s="255">
        <v>59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248</v>
      </c>
      <c r="AU141" s="261" t="s">
        <v>90</v>
      </c>
      <c r="AV141" s="14" t="s">
        <v>164</v>
      </c>
      <c r="AW141" s="14" t="s">
        <v>40</v>
      </c>
      <c r="AX141" s="14" t="s">
        <v>88</v>
      </c>
      <c r="AY141" s="261" t="s">
        <v>155</v>
      </c>
    </row>
    <row r="142" s="2" customFormat="1" ht="16.5" customHeight="1">
      <c r="A142" s="41"/>
      <c r="B142" s="42"/>
      <c r="C142" s="262" t="s">
        <v>172</v>
      </c>
      <c r="D142" s="262" t="s">
        <v>464</v>
      </c>
      <c r="E142" s="263" t="s">
        <v>963</v>
      </c>
      <c r="F142" s="264" t="s">
        <v>964</v>
      </c>
      <c r="G142" s="265" t="s">
        <v>563</v>
      </c>
      <c r="H142" s="266">
        <v>72.569999999999993</v>
      </c>
      <c r="I142" s="267"/>
      <c r="J142" s="268">
        <f>ROUND(I142*H142,2)</f>
        <v>0</v>
      </c>
      <c r="K142" s="264" t="s">
        <v>252</v>
      </c>
      <c r="L142" s="269"/>
      <c r="M142" s="270" t="s">
        <v>35</v>
      </c>
      <c r="N142" s="271" t="s">
        <v>51</v>
      </c>
      <c r="O142" s="87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199" t="s">
        <v>180</v>
      </c>
      <c r="AT142" s="199" t="s">
        <v>464</v>
      </c>
      <c r="AU142" s="199" t="s">
        <v>90</v>
      </c>
      <c r="AY142" s="19" t="s">
        <v>155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9" t="s">
        <v>88</v>
      </c>
      <c r="BK142" s="200">
        <f>ROUND(I142*H142,2)</f>
        <v>0</v>
      </c>
      <c r="BL142" s="19" t="s">
        <v>164</v>
      </c>
      <c r="BM142" s="199" t="s">
        <v>2085</v>
      </c>
    </row>
    <row r="143" s="13" customFormat="1">
      <c r="A143" s="13"/>
      <c r="B143" s="238"/>
      <c r="C143" s="239"/>
      <c r="D143" s="201" t="s">
        <v>248</v>
      </c>
      <c r="E143" s="240" t="s">
        <v>35</v>
      </c>
      <c r="F143" s="241" t="s">
        <v>2086</v>
      </c>
      <c r="G143" s="239"/>
      <c r="H143" s="242">
        <v>35.399999999999999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248</v>
      </c>
      <c r="AU143" s="248" t="s">
        <v>90</v>
      </c>
      <c r="AV143" s="13" t="s">
        <v>90</v>
      </c>
      <c r="AW143" s="13" t="s">
        <v>40</v>
      </c>
      <c r="AX143" s="13" t="s">
        <v>80</v>
      </c>
      <c r="AY143" s="248" t="s">
        <v>155</v>
      </c>
    </row>
    <row r="144" s="15" customFormat="1">
      <c r="A144" s="15"/>
      <c r="B144" s="272"/>
      <c r="C144" s="273"/>
      <c r="D144" s="201" t="s">
        <v>248</v>
      </c>
      <c r="E144" s="274" t="s">
        <v>35</v>
      </c>
      <c r="F144" s="275" t="s">
        <v>483</v>
      </c>
      <c r="G144" s="273"/>
      <c r="H144" s="276">
        <v>35.399999999999999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248</v>
      </c>
      <c r="AU144" s="282" t="s">
        <v>90</v>
      </c>
      <c r="AV144" s="15" t="s">
        <v>160</v>
      </c>
      <c r="AW144" s="15" t="s">
        <v>40</v>
      </c>
      <c r="AX144" s="15" t="s">
        <v>80</v>
      </c>
      <c r="AY144" s="282" t="s">
        <v>155</v>
      </c>
    </row>
    <row r="145" s="13" customFormat="1">
      <c r="A145" s="13"/>
      <c r="B145" s="238"/>
      <c r="C145" s="239"/>
      <c r="D145" s="201" t="s">
        <v>248</v>
      </c>
      <c r="E145" s="240" t="s">
        <v>35</v>
      </c>
      <c r="F145" s="241" t="s">
        <v>2087</v>
      </c>
      <c r="G145" s="239"/>
      <c r="H145" s="242">
        <v>72.569999999999993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248</v>
      </c>
      <c r="AU145" s="248" t="s">
        <v>90</v>
      </c>
      <c r="AV145" s="13" t="s">
        <v>90</v>
      </c>
      <c r="AW145" s="13" t="s">
        <v>40</v>
      </c>
      <c r="AX145" s="13" t="s">
        <v>88</v>
      </c>
      <c r="AY145" s="248" t="s">
        <v>155</v>
      </c>
    </row>
    <row r="146" s="2" customFormat="1" ht="24.15" customHeight="1">
      <c r="A146" s="41"/>
      <c r="B146" s="42"/>
      <c r="C146" s="188" t="s">
        <v>176</v>
      </c>
      <c r="D146" s="188" t="s">
        <v>150</v>
      </c>
      <c r="E146" s="189" t="s">
        <v>1967</v>
      </c>
      <c r="F146" s="190" t="s">
        <v>1968</v>
      </c>
      <c r="G146" s="191" t="s">
        <v>275</v>
      </c>
      <c r="H146" s="192">
        <v>18.5</v>
      </c>
      <c r="I146" s="193"/>
      <c r="J146" s="194">
        <f>ROUND(I146*H146,2)</f>
        <v>0</v>
      </c>
      <c r="K146" s="190" t="s">
        <v>252</v>
      </c>
      <c r="L146" s="47"/>
      <c r="M146" s="195" t="s">
        <v>35</v>
      </c>
      <c r="N146" s="196" t="s">
        <v>51</v>
      </c>
      <c r="O146" s="87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199" t="s">
        <v>213</v>
      </c>
      <c r="AT146" s="199" t="s">
        <v>150</v>
      </c>
      <c r="AU146" s="199" t="s">
        <v>90</v>
      </c>
      <c r="AY146" s="19" t="s">
        <v>155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9" t="s">
        <v>88</v>
      </c>
      <c r="BK146" s="200">
        <f>ROUND(I146*H146,2)</f>
        <v>0</v>
      </c>
      <c r="BL146" s="19" t="s">
        <v>213</v>
      </c>
      <c r="BM146" s="199" t="s">
        <v>2088</v>
      </c>
    </row>
    <row r="147" s="2" customFormat="1">
      <c r="A147" s="41"/>
      <c r="B147" s="42"/>
      <c r="C147" s="43"/>
      <c r="D147" s="249" t="s">
        <v>254</v>
      </c>
      <c r="E147" s="43"/>
      <c r="F147" s="250" t="s">
        <v>1970</v>
      </c>
      <c r="G147" s="43"/>
      <c r="H147" s="43"/>
      <c r="I147" s="203"/>
      <c r="J147" s="43"/>
      <c r="K147" s="43"/>
      <c r="L147" s="47"/>
      <c r="M147" s="204"/>
      <c r="N147" s="20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254</v>
      </c>
      <c r="AU147" s="19" t="s">
        <v>90</v>
      </c>
    </row>
    <row r="148" s="13" customFormat="1">
      <c r="A148" s="13"/>
      <c r="B148" s="238"/>
      <c r="C148" s="239"/>
      <c r="D148" s="201" t="s">
        <v>248</v>
      </c>
      <c r="E148" s="240" t="s">
        <v>35</v>
      </c>
      <c r="F148" s="241" t="s">
        <v>2075</v>
      </c>
      <c r="G148" s="239"/>
      <c r="H148" s="242">
        <v>18.5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248</v>
      </c>
      <c r="AU148" s="248" t="s">
        <v>90</v>
      </c>
      <c r="AV148" s="13" t="s">
        <v>90</v>
      </c>
      <c r="AW148" s="13" t="s">
        <v>40</v>
      </c>
      <c r="AX148" s="13" t="s">
        <v>88</v>
      </c>
      <c r="AY148" s="248" t="s">
        <v>155</v>
      </c>
    </row>
    <row r="149" s="2" customFormat="1" ht="16.5" customHeight="1">
      <c r="A149" s="41"/>
      <c r="B149" s="42"/>
      <c r="C149" s="262" t="s">
        <v>180</v>
      </c>
      <c r="D149" s="262" t="s">
        <v>464</v>
      </c>
      <c r="E149" s="263" t="s">
        <v>1971</v>
      </c>
      <c r="F149" s="264" t="s">
        <v>1972</v>
      </c>
      <c r="G149" s="265" t="s">
        <v>275</v>
      </c>
      <c r="H149" s="266">
        <v>18.5</v>
      </c>
      <c r="I149" s="267"/>
      <c r="J149" s="268">
        <f>ROUND(I149*H149,2)</f>
        <v>0</v>
      </c>
      <c r="K149" s="264" t="s">
        <v>252</v>
      </c>
      <c r="L149" s="269"/>
      <c r="M149" s="270" t="s">
        <v>35</v>
      </c>
      <c r="N149" s="271" t="s">
        <v>51</v>
      </c>
      <c r="O149" s="87"/>
      <c r="P149" s="197">
        <f>O149*H149</f>
        <v>0</v>
      </c>
      <c r="Q149" s="197">
        <v>0.00035</v>
      </c>
      <c r="R149" s="197">
        <f>Q149*H149</f>
        <v>0.0064749999999999999</v>
      </c>
      <c r="S149" s="197">
        <v>0</v>
      </c>
      <c r="T149" s="19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199" t="s">
        <v>180</v>
      </c>
      <c r="AT149" s="199" t="s">
        <v>464</v>
      </c>
      <c r="AU149" s="199" t="s">
        <v>90</v>
      </c>
      <c r="AY149" s="19" t="s">
        <v>155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9" t="s">
        <v>88</v>
      </c>
      <c r="BK149" s="200">
        <f>ROUND(I149*H149,2)</f>
        <v>0</v>
      </c>
      <c r="BL149" s="19" t="s">
        <v>164</v>
      </c>
      <c r="BM149" s="199" t="s">
        <v>2089</v>
      </c>
    </row>
    <row r="150" s="13" customFormat="1">
      <c r="A150" s="13"/>
      <c r="B150" s="238"/>
      <c r="C150" s="239"/>
      <c r="D150" s="201" t="s">
        <v>248</v>
      </c>
      <c r="E150" s="240" t="s">
        <v>35</v>
      </c>
      <c r="F150" s="241" t="s">
        <v>2075</v>
      </c>
      <c r="G150" s="239"/>
      <c r="H150" s="242">
        <v>18.5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248</v>
      </c>
      <c r="AU150" s="248" t="s">
        <v>90</v>
      </c>
      <c r="AV150" s="13" t="s">
        <v>90</v>
      </c>
      <c r="AW150" s="13" t="s">
        <v>40</v>
      </c>
      <c r="AX150" s="13" t="s">
        <v>88</v>
      </c>
      <c r="AY150" s="248" t="s">
        <v>155</v>
      </c>
    </row>
    <row r="151" s="2" customFormat="1" ht="16.5" customHeight="1">
      <c r="A151" s="41"/>
      <c r="B151" s="42"/>
      <c r="C151" s="188" t="s">
        <v>184</v>
      </c>
      <c r="D151" s="188" t="s">
        <v>150</v>
      </c>
      <c r="E151" s="189" t="s">
        <v>2090</v>
      </c>
      <c r="F151" s="190" t="s">
        <v>2091</v>
      </c>
      <c r="G151" s="191" t="s">
        <v>275</v>
      </c>
      <c r="H151" s="192">
        <v>40.5</v>
      </c>
      <c r="I151" s="193"/>
      <c r="J151" s="194">
        <f>ROUND(I151*H151,2)</f>
        <v>0</v>
      </c>
      <c r="K151" s="190" t="s">
        <v>252</v>
      </c>
      <c r="L151" s="47"/>
      <c r="M151" s="195" t="s">
        <v>35</v>
      </c>
      <c r="N151" s="196" t="s">
        <v>51</v>
      </c>
      <c r="O151" s="87"/>
      <c r="P151" s="197">
        <f>O151*H151</f>
        <v>0</v>
      </c>
      <c r="Q151" s="197">
        <v>1.0000000000000001E-05</v>
      </c>
      <c r="R151" s="197">
        <f>Q151*H151</f>
        <v>0.00040500000000000003</v>
      </c>
      <c r="S151" s="197">
        <v>0</v>
      </c>
      <c r="T151" s="19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199" t="s">
        <v>164</v>
      </c>
      <c r="AT151" s="199" t="s">
        <v>150</v>
      </c>
      <c r="AU151" s="199" t="s">
        <v>90</v>
      </c>
      <c r="AY151" s="19" t="s">
        <v>155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9" t="s">
        <v>88</v>
      </c>
      <c r="BK151" s="200">
        <f>ROUND(I151*H151,2)</f>
        <v>0</v>
      </c>
      <c r="BL151" s="19" t="s">
        <v>164</v>
      </c>
      <c r="BM151" s="199" t="s">
        <v>2092</v>
      </c>
    </row>
    <row r="152" s="2" customFormat="1">
      <c r="A152" s="41"/>
      <c r="B152" s="42"/>
      <c r="C152" s="43"/>
      <c r="D152" s="249" t="s">
        <v>254</v>
      </c>
      <c r="E152" s="43"/>
      <c r="F152" s="250" t="s">
        <v>2093</v>
      </c>
      <c r="G152" s="43"/>
      <c r="H152" s="43"/>
      <c r="I152" s="203"/>
      <c r="J152" s="43"/>
      <c r="K152" s="43"/>
      <c r="L152" s="47"/>
      <c r="M152" s="204"/>
      <c r="N152" s="20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254</v>
      </c>
      <c r="AU152" s="19" t="s">
        <v>90</v>
      </c>
    </row>
    <row r="153" s="2" customFormat="1" ht="16.5" customHeight="1">
      <c r="A153" s="41"/>
      <c r="B153" s="42"/>
      <c r="C153" s="262" t="s">
        <v>188</v>
      </c>
      <c r="D153" s="262" t="s">
        <v>464</v>
      </c>
      <c r="E153" s="263" t="s">
        <v>2094</v>
      </c>
      <c r="F153" s="264" t="s">
        <v>2095</v>
      </c>
      <c r="G153" s="265" t="s">
        <v>275</v>
      </c>
      <c r="H153" s="266">
        <v>40.5</v>
      </c>
      <c r="I153" s="267"/>
      <c r="J153" s="268">
        <f>ROUND(I153*H153,2)</f>
        <v>0</v>
      </c>
      <c r="K153" s="264" t="s">
        <v>252</v>
      </c>
      <c r="L153" s="269"/>
      <c r="M153" s="270" t="s">
        <v>35</v>
      </c>
      <c r="N153" s="271" t="s">
        <v>51</v>
      </c>
      <c r="O153" s="87"/>
      <c r="P153" s="197">
        <f>O153*H153</f>
        <v>0</v>
      </c>
      <c r="Q153" s="197">
        <v>0.0014499999999999999</v>
      </c>
      <c r="R153" s="197">
        <f>Q153*H153</f>
        <v>0.058724999999999999</v>
      </c>
      <c r="S153" s="197">
        <v>0</v>
      </c>
      <c r="T153" s="19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199" t="s">
        <v>180</v>
      </c>
      <c r="AT153" s="199" t="s">
        <v>464</v>
      </c>
      <c r="AU153" s="199" t="s">
        <v>90</v>
      </c>
      <c r="AY153" s="19" t="s">
        <v>155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9" t="s">
        <v>88</v>
      </c>
      <c r="BK153" s="200">
        <f>ROUND(I153*H153,2)</f>
        <v>0</v>
      </c>
      <c r="BL153" s="19" t="s">
        <v>164</v>
      </c>
      <c r="BM153" s="199" t="s">
        <v>2096</v>
      </c>
    </row>
    <row r="154" s="13" customFormat="1">
      <c r="A154" s="13"/>
      <c r="B154" s="238"/>
      <c r="C154" s="239"/>
      <c r="D154" s="201" t="s">
        <v>248</v>
      </c>
      <c r="E154" s="240" t="s">
        <v>35</v>
      </c>
      <c r="F154" s="241" t="s">
        <v>2076</v>
      </c>
      <c r="G154" s="239"/>
      <c r="H154" s="242">
        <v>27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248</v>
      </c>
      <c r="AU154" s="248" t="s">
        <v>90</v>
      </c>
      <c r="AV154" s="13" t="s">
        <v>90</v>
      </c>
      <c r="AW154" s="13" t="s">
        <v>40</v>
      </c>
      <c r="AX154" s="13" t="s">
        <v>80</v>
      </c>
      <c r="AY154" s="248" t="s">
        <v>155</v>
      </c>
    </row>
    <row r="155" s="13" customFormat="1">
      <c r="A155" s="13"/>
      <c r="B155" s="238"/>
      <c r="C155" s="239"/>
      <c r="D155" s="201" t="s">
        <v>248</v>
      </c>
      <c r="E155" s="240" t="s">
        <v>35</v>
      </c>
      <c r="F155" s="241" t="s">
        <v>2077</v>
      </c>
      <c r="G155" s="239"/>
      <c r="H155" s="242">
        <v>13.5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248</v>
      </c>
      <c r="AU155" s="248" t="s">
        <v>90</v>
      </c>
      <c r="AV155" s="13" t="s">
        <v>90</v>
      </c>
      <c r="AW155" s="13" t="s">
        <v>40</v>
      </c>
      <c r="AX155" s="13" t="s">
        <v>80</v>
      </c>
      <c r="AY155" s="248" t="s">
        <v>155</v>
      </c>
    </row>
    <row r="156" s="14" customFormat="1">
      <c r="A156" s="14"/>
      <c r="B156" s="251"/>
      <c r="C156" s="252"/>
      <c r="D156" s="201" t="s">
        <v>248</v>
      </c>
      <c r="E156" s="253" t="s">
        <v>35</v>
      </c>
      <c r="F156" s="254" t="s">
        <v>268</v>
      </c>
      <c r="G156" s="252"/>
      <c r="H156" s="255">
        <v>40.5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248</v>
      </c>
      <c r="AU156" s="261" t="s">
        <v>90</v>
      </c>
      <c r="AV156" s="14" t="s">
        <v>164</v>
      </c>
      <c r="AW156" s="14" t="s">
        <v>40</v>
      </c>
      <c r="AX156" s="14" t="s">
        <v>88</v>
      </c>
      <c r="AY156" s="261" t="s">
        <v>155</v>
      </c>
    </row>
    <row r="157" s="2" customFormat="1" ht="24.15" customHeight="1">
      <c r="A157" s="41"/>
      <c r="B157" s="42"/>
      <c r="C157" s="188" t="s">
        <v>194</v>
      </c>
      <c r="D157" s="188" t="s">
        <v>150</v>
      </c>
      <c r="E157" s="189" t="s">
        <v>2097</v>
      </c>
      <c r="F157" s="190" t="s">
        <v>2098</v>
      </c>
      <c r="G157" s="191" t="s">
        <v>246</v>
      </c>
      <c r="H157" s="192">
        <v>12</v>
      </c>
      <c r="I157" s="193"/>
      <c r="J157" s="194">
        <f>ROUND(I157*H157,2)</f>
        <v>0</v>
      </c>
      <c r="K157" s="190" t="s">
        <v>252</v>
      </c>
      <c r="L157" s="47"/>
      <c r="M157" s="195" t="s">
        <v>35</v>
      </c>
      <c r="N157" s="196" t="s">
        <v>51</v>
      </c>
      <c r="O157" s="8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199" t="s">
        <v>164</v>
      </c>
      <c r="AT157" s="199" t="s">
        <v>150</v>
      </c>
      <c r="AU157" s="199" t="s">
        <v>90</v>
      </c>
      <c r="AY157" s="19" t="s">
        <v>155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88</v>
      </c>
      <c r="BK157" s="200">
        <f>ROUND(I157*H157,2)</f>
        <v>0</v>
      </c>
      <c r="BL157" s="19" t="s">
        <v>164</v>
      </c>
      <c r="BM157" s="199" t="s">
        <v>2099</v>
      </c>
    </row>
    <row r="158" s="2" customFormat="1">
      <c r="A158" s="41"/>
      <c r="B158" s="42"/>
      <c r="C158" s="43"/>
      <c r="D158" s="249" t="s">
        <v>254</v>
      </c>
      <c r="E158" s="43"/>
      <c r="F158" s="250" t="s">
        <v>2100</v>
      </c>
      <c r="G158" s="43"/>
      <c r="H158" s="43"/>
      <c r="I158" s="203"/>
      <c r="J158" s="43"/>
      <c r="K158" s="43"/>
      <c r="L158" s="47"/>
      <c r="M158" s="204"/>
      <c r="N158" s="20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254</v>
      </c>
      <c r="AU158" s="19" t="s">
        <v>90</v>
      </c>
    </row>
    <row r="159" s="2" customFormat="1" ht="16.5" customHeight="1">
      <c r="A159" s="41"/>
      <c r="B159" s="42"/>
      <c r="C159" s="262" t="s">
        <v>198</v>
      </c>
      <c r="D159" s="262" t="s">
        <v>464</v>
      </c>
      <c r="E159" s="263" t="s">
        <v>2101</v>
      </c>
      <c r="F159" s="264" t="s">
        <v>2102</v>
      </c>
      <c r="G159" s="265" t="s">
        <v>246</v>
      </c>
      <c r="H159" s="266">
        <v>12</v>
      </c>
      <c r="I159" s="267"/>
      <c r="J159" s="268">
        <f>ROUND(I159*H159,2)</f>
        <v>0</v>
      </c>
      <c r="K159" s="264" t="s">
        <v>252</v>
      </c>
      <c r="L159" s="269"/>
      <c r="M159" s="270" t="s">
        <v>35</v>
      </c>
      <c r="N159" s="271" t="s">
        <v>51</v>
      </c>
      <c r="O159" s="87"/>
      <c r="P159" s="197">
        <f>O159*H159</f>
        <v>0</v>
      </c>
      <c r="Q159" s="197">
        <v>0.00040000000000000002</v>
      </c>
      <c r="R159" s="197">
        <f>Q159*H159</f>
        <v>0.0048000000000000004</v>
      </c>
      <c r="S159" s="197">
        <v>0</v>
      </c>
      <c r="T159" s="19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199" t="s">
        <v>180</v>
      </c>
      <c r="AT159" s="199" t="s">
        <v>464</v>
      </c>
      <c r="AU159" s="199" t="s">
        <v>90</v>
      </c>
      <c r="AY159" s="19" t="s">
        <v>155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9" t="s">
        <v>88</v>
      </c>
      <c r="BK159" s="200">
        <f>ROUND(I159*H159,2)</f>
        <v>0</v>
      </c>
      <c r="BL159" s="19" t="s">
        <v>164</v>
      </c>
      <c r="BM159" s="199" t="s">
        <v>2103</v>
      </c>
    </row>
    <row r="160" s="13" customFormat="1">
      <c r="A160" s="13"/>
      <c r="B160" s="238"/>
      <c r="C160" s="239"/>
      <c r="D160" s="201" t="s">
        <v>248</v>
      </c>
      <c r="E160" s="240" t="s">
        <v>35</v>
      </c>
      <c r="F160" s="241" t="s">
        <v>2104</v>
      </c>
      <c r="G160" s="239"/>
      <c r="H160" s="242">
        <v>8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248</v>
      </c>
      <c r="AU160" s="248" t="s">
        <v>90</v>
      </c>
      <c r="AV160" s="13" t="s">
        <v>90</v>
      </c>
      <c r="AW160" s="13" t="s">
        <v>40</v>
      </c>
      <c r="AX160" s="13" t="s">
        <v>80</v>
      </c>
      <c r="AY160" s="248" t="s">
        <v>155</v>
      </c>
    </row>
    <row r="161" s="13" customFormat="1">
      <c r="A161" s="13"/>
      <c r="B161" s="238"/>
      <c r="C161" s="239"/>
      <c r="D161" s="201" t="s">
        <v>248</v>
      </c>
      <c r="E161" s="240" t="s">
        <v>35</v>
      </c>
      <c r="F161" s="241" t="s">
        <v>2105</v>
      </c>
      <c r="G161" s="239"/>
      <c r="H161" s="242">
        <v>4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248</v>
      </c>
      <c r="AU161" s="248" t="s">
        <v>90</v>
      </c>
      <c r="AV161" s="13" t="s">
        <v>90</v>
      </c>
      <c r="AW161" s="13" t="s">
        <v>40</v>
      </c>
      <c r="AX161" s="13" t="s">
        <v>80</v>
      </c>
      <c r="AY161" s="248" t="s">
        <v>155</v>
      </c>
    </row>
    <row r="162" s="14" customFormat="1">
      <c r="A162" s="14"/>
      <c r="B162" s="251"/>
      <c r="C162" s="252"/>
      <c r="D162" s="201" t="s">
        <v>248</v>
      </c>
      <c r="E162" s="253" t="s">
        <v>35</v>
      </c>
      <c r="F162" s="254" t="s">
        <v>268</v>
      </c>
      <c r="G162" s="252"/>
      <c r="H162" s="255">
        <v>12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248</v>
      </c>
      <c r="AU162" s="261" t="s">
        <v>90</v>
      </c>
      <c r="AV162" s="14" t="s">
        <v>164</v>
      </c>
      <c r="AW162" s="14" t="s">
        <v>40</v>
      </c>
      <c r="AX162" s="14" t="s">
        <v>88</v>
      </c>
      <c r="AY162" s="261" t="s">
        <v>155</v>
      </c>
    </row>
    <row r="163" s="2" customFormat="1" ht="16.5" customHeight="1">
      <c r="A163" s="41"/>
      <c r="B163" s="42"/>
      <c r="C163" s="188" t="s">
        <v>202</v>
      </c>
      <c r="D163" s="188" t="s">
        <v>150</v>
      </c>
      <c r="E163" s="189" t="s">
        <v>1123</v>
      </c>
      <c r="F163" s="190" t="s">
        <v>1124</v>
      </c>
      <c r="G163" s="191" t="s">
        <v>275</v>
      </c>
      <c r="H163" s="192">
        <v>59</v>
      </c>
      <c r="I163" s="193"/>
      <c r="J163" s="194">
        <f>ROUND(I163*H163,2)</f>
        <v>0</v>
      </c>
      <c r="K163" s="190" t="s">
        <v>252</v>
      </c>
      <c r="L163" s="47"/>
      <c r="M163" s="195" t="s">
        <v>35</v>
      </c>
      <c r="N163" s="196" t="s">
        <v>51</v>
      </c>
      <c r="O163" s="87"/>
      <c r="P163" s="197">
        <f>O163*H163</f>
        <v>0</v>
      </c>
      <c r="Q163" s="197">
        <v>6.9999999999999994E-05</v>
      </c>
      <c r="R163" s="197">
        <f>Q163*H163</f>
        <v>0.00413</v>
      </c>
      <c r="S163" s="197">
        <v>0</v>
      </c>
      <c r="T163" s="19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199" t="s">
        <v>213</v>
      </c>
      <c r="AT163" s="199" t="s">
        <v>150</v>
      </c>
      <c r="AU163" s="199" t="s">
        <v>90</v>
      </c>
      <c r="AY163" s="19" t="s">
        <v>155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9" t="s">
        <v>88</v>
      </c>
      <c r="BK163" s="200">
        <f>ROUND(I163*H163,2)</f>
        <v>0</v>
      </c>
      <c r="BL163" s="19" t="s">
        <v>213</v>
      </c>
      <c r="BM163" s="199" t="s">
        <v>2106</v>
      </c>
    </row>
    <row r="164" s="2" customFormat="1">
      <c r="A164" s="41"/>
      <c r="B164" s="42"/>
      <c r="C164" s="43"/>
      <c r="D164" s="249" t="s">
        <v>254</v>
      </c>
      <c r="E164" s="43"/>
      <c r="F164" s="250" t="s">
        <v>1126</v>
      </c>
      <c r="G164" s="43"/>
      <c r="H164" s="43"/>
      <c r="I164" s="203"/>
      <c r="J164" s="43"/>
      <c r="K164" s="43"/>
      <c r="L164" s="47"/>
      <c r="M164" s="204"/>
      <c r="N164" s="20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254</v>
      </c>
      <c r="AU164" s="19" t="s">
        <v>90</v>
      </c>
    </row>
    <row r="165" s="13" customFormat="1">
      <c r="A165" s="13"/>
      <c r="B165" s="238"/>
      <c r="C165" s="239"/>
      <c r="D165" s="201" t="s">
        <v>248</v>
      </c>
      <c r="E165" s="240" t="s">
        <v>35</v>
      </c>
      <c r="F165" s="241" t="s">
        <v>2075</v>
      </c>
      <c r="G165" s="239"/>
      <c r="H165" s="242">
        <v>18.5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248</v>
      </c>
      <c r="AU165" s="248" t="s">
        <v>90</v>
      </c>
      <c r="AV165" s="13" t="s">
        <v>90</v>
      </c>
      <c r="AW165" s="13" t="s">
        <v>40</v>
      </c>
      <c r="AX165" s="13" t="s">
        <v>80</v>
      </c>
      <c r="AY165" s="248" t="s">
        <v>155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2076</v>
      </c>
      <c r="G166" s="239"/>
      <c r="H166" s="242">
        <v>27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80</v>
      </c>
      <c r="AY166" s="248" t="s">
        <v>155</v>
      </c>
    </row>
    <row r="167" s="13" customFormat="1">
      <c r="A167" s="13"/>
      <c r="B167" s="238"/>
      <c r="C167" s="239"/>
      <c r="D167" s="201" t="s">
        <v>248</v>
      </c>
      <c r="E167" s="240" t="s">
        <v>35</v>
      </c>
      <c r="F167" s="241" t="s">
        <v>2077</v>
      </c>
      <c r="G167" s="239"/>
      <c r="H167" s="242">
        <v>13.5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248</v>
      </c>
      <c r="AU167" s="248" t="s">
        <v>90</v>
      </c>
      <c r="AV167" s="13" t="s">
        <v>90</v>
      </c>
      <c r="AW167" s="13" t="s">
        <v>40</v>
      </c>
      <c r="AX167" s="13" t="s">
        <v>80</v>
      </c>
      <c r="AY167" s="248" t="s">
        <v>155</v>
      </c>
    </row>
    <row r="168" s="14" customFormat="1">
      <c r="A168" s="14"/>
      <c r="B168" s="251"/>
      <c r="C168" s="252"/>
      <c r="D168" s="201" t="s">
        <v>248</v>
      </c>
      <c r="E168" s="253" t="s">
        <v>35</v>
      </c>
      <c r="F168" s="254" t="s">
        <v>268</v>
      </c>
      <c r="G168" s="252"/>
      <c r="H168" s="255">
        <v>59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248</v>
      </c>
      <c r="AU168" s="261" t="s">
        <v>90</v>
      </c>
      <c r="AV168" s="14" t="s">
        <v>164</v>
      </c>
      <c r="AW168" s="14" t="s">
        <v>40</v>
      </c>
      <c r="AX168" s="14" t="s">
        <v>88</v>
      </c>
      <c r="AY168" s="261" t="s">
        <v>155</v>
      </c>
    </row>
    <row r="169" s="12" customFormat="1" ht="22.8" customHeight="1">
      <c r="A169" s="12"/>
      <c r="B169" s="222"/>
      <c r="C169" s="223"/>
      <c r="D169" s="224" t="s">
        <v>79</v>
      </c>
      <c r="E169" s="236" t="s">
        <v>90</v>
      </c>
      <c r="F169" s="236" t="s">
        <v>1938</v>
      </c>
      <c r="G169" s="223"/>
      <c r="H169" s="223"/>
      <c r="I169" s="226"/>
      <c r="J169" s="237">
        <f>BK169</f>
        <v>0</v>
      </c>
      <c r="K169" s="223"/>
      <c r="L169" s="228"/>
      <c r="M169" s="229"/>
      <c r="N169" s="230"/>
      <c r="O169" s="230"/>
      <c r="P169" s="231">
        <f>SUM(P170:P173)</f>
        <v>0</v>
      </c>
      <c r="Q169" s="230"/>
      <c r="R169" s="231">
        <f>SUM(R170:R173)</f>
        <v>0</v>
      </c>
      <c r="S169" s="230"/>
      <c r="T169" s="232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88</v>
      </c>
      <c r="AT169" s="234" t="s">
        <v>79</v>
      </c>
      <c r="AU169" s="234" t="s">
        <v>88</v>
      </c>
      <c r="AY169" s="233" t="s">
        <v>155</v>
      </c>
      <c r="BK169" s="235">
        <f>SUM(BK170:BK173)</f>
        <v>0</v>
      </c>
    </row>
    <row r="170" s="2" customFormat="1" ht="37.8" customHeight="1">
      <c r="A170" s="41"/>
      <c r="B170" s="42"/>
      <c r="C170" s="188" t="s">
        <v>206</v>
      </c>
      <c r="D170" s="188" t="s">
        <v>150</v>
      </c>
      <c r="E170" s="189" t="s">
        <v>2107</v>
      </c>
      <c r="F170" s="190" t="s">
        <v>2108</v>
      </c>
      <c r="G170" s="191" t="s">
        <v>246</v>
      </c>
      <c r="H170" s="192">
        <v>1</v>
      </c>
      <c r="I170" s="193"/>
      <c r="J170" s="194">
        <f>ROUND(I170*H170,2)</f>
        <v>0</v>
      </c>
      <c r="K170" s="190" t="s">
        <v>35</v>
      </c>
      <c r="L170" s="47"/>
      <c r="M170" s="195" t="s">
        <v>35</v>
      </c>
      <c r="N170" s="196" t="s">
        <v>51</v>
      </c>
      <c r="O170" s="87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164</v>
      </c>
      <c r="AT170" s="199" t="s">
        <v>150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2109</v>
      </c>
    </row>
    <row r="171" s="2" customFormat="1" ht="16.5" customHeight="1">
      <c r="A171" s="41"/>
      <c r="B171" s="42"/>
      <c r="C171" s="188" t="s">
        <v>8</v>
      </c>
      <c r="D171" s="188" t="s">
        <v>150</v>
      </c>
      <c r="E171" s="189" t="s">
        <v>2110</v>
      </c>
      <c r="F171" s="190" t="s">
        <v>2111</v>
      </c>
      <c r="G171" s="191" t="s">
        <v>246</v>
      </c>
      <c r="H171" s="192">
        <v>1</v>
      </c>
      <c r="I171" s="193"/>
      <c r="J171" s="194">
        <f>ROUND(I171*H171,2)</f>
        <v>0</v>
      </c>
      <c r="K171" s="190" t="s">
        <v>35</v>
      </c>
      <c r="L171" s="47"/>
      <c r="M171" s="195" t="s">
        <v>35</v>
      </c>
      <c r="N171" s="196" t="s">
        <v>51</v>
      </c>
      <c r="O171" s="87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199" t="s">
        <v>164</v>
      </c>
      <c r="AT171" s="199" t="s">
        <v>150</v>
      </c>
      <c r="AU171" s="199" t="s">
        <v>90</v>
      </c>
      <c r="AY171" s="19" t="s">
        <v>155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9" t="s">
        <v>88</v>
      </c>
      <c r="BK171" s="200">
        <f>ROUND(I171*H171,2)</f>
        <v>0</v>
      </c>
      <c r="BL171" s="19" t="s">
        <v>164</v>
      </c>
      <c r="BM171" s="199" t="s">
        <v>2112</v>
      </c>
    </row>
    <row r="172" s="2" customFormat="1" ht="16.5" customHeight="1">
      <c r="A172" s="41"/>
      <c r="B172" s="42"/>
      <c r="C172" s="188" t="s">
        <v>213</v>
      </c>
      <c r="D172" s="188" t="s">
        <v>150</v>
      </c>
      <c r="E172" s="189" t="s">
        <v>2113</v>
      </c>
      <c r="F172" s="190" t="s">
        <v>2114</v>
      </c>
      <c r="G172" s="191" t="s">
        <v>246</v>
      </c>
      <c r="H172" s="192">
        <v>1</v>
      </c>
      <c r="I172" s="193"/>
      <c r="J172" s="194">
        <f>ROUND(I172*H172,2)</f>
        <v>0</v>
      </c>
      <c r="K172" s="190" t="s">
        <v>35</v>
      </c>
      <c r="L172" s="47"/>
      <c r="M172" s="195" t="s">
        <v>35</v>
      </c>
      <c r="N172" s="196" t="s">
        <v>51</v>
      </c>
      <c r="O172" s="87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99" t="s">
        <v>164</v>
      </c>
      <c r="AT172" s="199" t="s">
        <v>150</v>
      </c>
      <c r="AU172" s="199" t="s">
        <v>90</v>
      </c>
      <c r="AY172" s="19" t="s">
        <v>155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88</v>
      </c>
      <c r="BK172" s="200">
        <f>ROUND(I172*H172,2)</f>
        <v>0</v>
      </c>
      <c r="BL172" s="19" t="s">
        <v>164</v>
      </c>
      <c r="BM172" s="199" t="s">
        <v>2115</v>
      </c>
    </row>
    <row r="173" s="2" customFormat="1" ht="16.5" customHeight="1">
      <c r="A173" s="41"/>
      <c r="B173" s="42"/>
      <c r="C173" s="188" t="s">
        <v>217</v>
      </c>
      <c r="D173" s="188" t="s">
        <v>150</v>
      </c>
      <c r="E173" s="189" t="s">
        <v>2116</v>
      </c>
      <c r="F173" s="190" t="s">
        <v>2117</v>
      </c>
      <c r="G173" s="191" t="s">
        <v>153</v>
      </c>
      <c r="H173" s="192">
        <v>1</v>
      </c>
      <c r="I173" s="193"/>
      <c r="J173" s="194">
        <f>ROUND(I173*H173,2)</f>
        <v>0</v>
      </c>
      <c r="K173" s="190" t="s">
        <v>35</v>
      </c>
      <c r="L173" s="47"/>
      <c r="M173" s="195" t="s">
        <v>35</v>
      </c>
      <c r="N173" s="196" t="s">
        <v>51</v>
      </c>
      <c r="O173" s="87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199" t="s">
        <v>164</v>
      </c>
      <c r="AT173" s="199" t="s">
        <v>150</v>
      </c>
      <c r="AU173" s="199" t="s">
        <v>90</v>
      </c>
      <c r="AY173" s="19" t="s">
        <v>155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9" t="s">
        <v>88</v>
      </c>
      <c r="BK173" s="200">
        <f>ROUND(I173*H173,2)</f>
        <v>0</v>
      </c>
      <c r="BL173" s="19" t="s">
        <v>164</v>
      </c>
      <c r="BM173" s="199" t="s">
        <v>2118</v>
      </c>
    </row>
    <row r="174" s="12" customFormat="1" ht="22.8" customHeight="1">
      <c r="A174" s="12"/>
      <c r="B174" s="222"/>
      <c r="C174" s="223"/>
      <c r="D174" s="224" t="s">
        <v>79</v>
      </c>
      <c r="E174" s="236" t="s">
        <v>160</v>
      </c>
      <c r="F174" s="236" t="s">
        <v>1975</v>
      </c>
      <c r="G174" s="223"/>
      <c r="H174" s="223"/>
      <c r="I174" s="226"/>
      <c r="J174" s="237">
        <f>BK174</f>
        <v>0</v>
      </c>
      <c r="K174" s="223"/>
      <c r="L174" s="228"/>
      <c r="M174" s="229"/>
      <c r="N174" s="230"/>
      <c r="O174" s="230"/>
      <c r="P174" s="231">
        <v>0</v>
      </c>
      <c r="Q174" s="230"/>
      <c r="R174" s="231">
        <v>0</v>
      </c>
      <c r="S174" s="230"/>
      <c r="T174" s="232"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3" t="s">
        <v>88</v>
      </c>
      <c r="AT174" s="234" t="s">
        <v>79</v>
      </c>
      <c r="AU174" s="234" t="s">
        <v>88</v>
      </c>
      <c r="AY174" s="233" t="s">
        <v>155</v>
      </c>
      <c r="BK174" s="235">
        <v>0</v>
      </c>
    </row>
    <row r="175" s="12" customFormat="1" ht="22.8" customHeight="1">
      <c r="A175" s="12"/>
      <c r="B175" s="222"/>
      <c r="C175" s="223"/>
      <c r="D175" s="224" t="s">
        <v>79</v>
      </c>
      <c r="E175" s="236" t="s">
        <v>2119</v>
      </c>
      <c r="F175" s="236" t="s">
        <v>2120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SUM(P176:P178)</f>
        <v>0</v>
      </c>
      <c r="Q175" s="230"/>
      <c r="R175" s="231">
        <f>SUM(R176:R178)</f>
        <v>0</v>
      </c>
      <c r="S175" s="230"/>
      <c r="T175" s="23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88</v>
      </c>
      <c r="AT175" s="234" t="s">
        <v>79</v>
      </c>
      <c r="AU175" s="234" t="s">
        <v>88</v>
      </c>
      <c r="AY175" s="233" t="s">
        <v>155</v>
      </c>
      <c r="BK175" s="235">
        <f>SUM(BK176:BK178)</f>
        <v>0</v>
      </c>
    </row>
    <row r="176" s="2" customFormat="1" ht="16.5" customHeight="1">
      <c r="A176" s="41"/>
      <c r="B176" s="42"/>
      <c r="C176" s="188" t="s">
        <v>221</v>
      </c>
      <c r="D176" s="188" t="s">
        <v>150</v>
      </c>
      <c r="E176" s="189" t="s">
        <v>2121</v>
      </c>
      <c r="F176" s="190" t="s">
        <v>2122</v>
      </c>
      <c r="G176" s="191" t="s">
        <v>1981</v>
      </c>
      <c r="H176" s="192">
        <v>1</v>
      </c>
      <c r="I176" s="193"/>
      <c r="J176" s="194">
        <f>ROUND(I176*H176,2)</f>
        <v>0</v>
      </c>
      <c r="K176" s="190" t="s">
        <v>35</v>
      </c>
      <c r="L176" s="47"/>
      <c r="M176" s="195" t="s">
        <v>35</v>
      </c>
      <c r="N176" s="196" t="s">
        <v>51</v>
      </c>
      <c r="O176" s="8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164</v>
      </c>
      <c r="AT176" s="199" t="s">
        <v>150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2123</v>
      </c>
    </row>
    <row r="177" s="2" customFormat="1" ht="16.5" customHeight="1">
      <c r="A177" s="41"/>
      <c r="B177" s="42"/>
      <c r="C177" s="188" t="s">
        <v>342</v>
      </c>
      <c r="D177" s="188" t="s">
        <v>150</v>
      </c>
      <c r="E177" s="189" t="s">
        <v>2124</v>
      </c>
      <c r="F177" s="190" t="s">
        <v>2125</v>
      </c>
      <c r="G177" s="191" t="s">
        <v>1981</v>
      </c>
      <c r="H177" s="192">
        <v>1</v>
      </c>
      <c r="I177" s="193"/>
      <c r="J177" s="194">
        <f>ROUND(I177*H177,2)</f>
        <v>0</v>
      </c>
      <c r="K177" s="190" t="s">
        <v>35</v>
      </c>
      <c r="L177" s="47"/>
      <c r="M177" s="195" t="s">
        <v>35</v>
      </c>
      <c r="N177" s="196" t="s">
        <v>51</v>
      </c>
      <c r="O177" s="87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199" t="s">
        <v>164</v>
      </c>
      <c r="AT177" s="199" t="s">
        <v>150</v>
      </c>
      <c r="AU177" s="199" t="s">
        <v>90</v>
      </c>
      <c r="AY177" s="19" t="s">
        <v>155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9" t="s">
        <v>88</v>
      </c>
      <c r="BK177" s="200">
        <f>ROUND(I177*H177,2)</f>
        <v>0</v>
      </c>
      <c r="BL177" s="19" t="s">
        <v>164</v>
      </c>
      <c r="BM177" s="199" t="s">
        <v>2126</v>
      </c>
    </row>
    <row r="178" s="2" customFormat="1" ht="16.5" customHeight="1">
      <c r="A178" s="41"/>
      <c r="B178" s="42"/>
      <c r="C178" s="188" t="s">
        <v>350</v>
      </c>
      <c r="D178" s="188" t="s">
        <v>150</v>
      </c>
      <c r="E178" s="189" t="s">
        <v>2127</v>
      </c>
      <c r="F178" s="190" t="s">
        <v>2128</v>
      </c>
      <c r="G178" s="191" t="s">
        <v>1981</v>
      </c>
      <c r="H178" s="192">
        <v>1</v>
      </c>
      <c r="I178" s="193"/>
      <c r="J178" s="194">
        <f>ROUND(I178*H178,2)</f>
        <v>0</v>
      </c>
      <c r="K178" s="190" t="s">
        <v>35</v>
      </c>
      <c r="L178" s="47"/>
      <c r="M178" s="195" t="s">
        <v>35</v>
      </c>
      <c r="N178" s="196" t="s">
        <v>51</v>
      </c>
      <c r="O178" s="87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199" t="s">
        <v>164</v>
      </c>
      <c r="AT178" s="199" t="s">
        <v>150</v>
      </c>
      <c r="AU178" s="199" t="s">
        <v>90</v>
      </c>
      <c r="AY178" s="19" t="s">
        <v>155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88</v>
      </c>
      <c r="BK178" s="200">
        <f>ROUND(I178*H178,2)</f>
        <v>0</v>
      </c>
      <c r="BL178" s="19" t="s">
        <v>164</v>
      </c>
      <c r="BM178" s="199" t="s">
        <v>2129</v>
      </c>
    </row>
    <row r="179" s="12" customFormat="1" ht="22.8" customHeight="1">
      <c r="A179" s="12"/>
      <c r="B179" s="222"/>
      <c r="C179" s="223"/>
      <c r="D179" s="224" t="s">
        <v>79</v>
      </c>
      <c r="E179" s="236" t="s">
        <v>2130</v>
      </c>
      <c r="F179" s="236" t="s">
        <v>2131</v>
      </c>
      <c r="G179" s="223"/>
      <c r="H179" s="223"/>
      <c r="I179" s="226"/>
      <c r="J179" s="237">
        <f>BK179</f>
        <v>0</v>
      </c>
      <c r="K179" s="223"/>
      <c r="L179" s="228"/>
      <c r="M179" s="229"/>
      <c r="N179" s="230"/>
      <c r="O179" s="230"/>
      <c r="P179" s="231">
        <f>SUM(P180:P182)</f>
        <v>0</v>
      </c>
      <c r="Q179" s="230"/>
      <c r="R179" s="231">
        <f>SUM(R180:R182)</f>
        <v>0</v>
      </c>
      <c r="S179" s="230"/>
      <c r="T179" s="232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3" t="s">
        <v>88</v>
      </c>
      <c r="AT179" s="234" t="s">
        <v>79</v>
      </c>
      <c r="AU179" s="234" t="s">
        <v>88</v>
      </c>
      <c r="AY179" s="233" t="s">
        <v>155</v>
      </c>
      <c r="BK179" s="235">
        <f>SUM(BK180:BK182)</f>
        <v>0</v>
      </c>
    </row>
    <row r="180" s="2" customFormat="1" ht="16.5" customHeight="1">
      <c r="A180" s="41"/>
      <c r="B180" s="42"/>
      <c r="C180" s="188" t="s">
        <v>7</v>
      </c>
      <c r="D180" s="188" t="s">
        <v>150</v>
      </c>
      <c r="E180" s="189" t="s">
        <v>2132</v>
      </c>
      <c r="F180" s="190" t="s">
        <v>2133</v>
      </c>
      <c r="G180" s="191" t="s">
        <v>1981</v>
      </c>
      <c r="H180" s="192">
        <v>1</v>
      </c>
      <c r="I180" s="193"/>
      <c r="J180" s="194">
        <f>ROUND(I180*H180,2)</f>
        <v>0</v>
      </c>
      <c r="K180" s="190" t="s">
        <v>35</v>
      </c>
      <c r="L180" s="47"/>
      <c r="M180" s="195" t="s">
        <v>35</v>
      </c>
      <c r="N180" s="196" t="s">
        <v>51</v>
      </c>
      <c r="O180" s="87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164</v>
      </c>
      <c r="AT180" s="199" t="s">
        <v>150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2134</v>
      </c>
    </row>
    <row r="181" s="2" customFormat="1" ht="16.5" customHeight="1">
      <c r="A181" s="41"/>
      <c r="B181" s="42"/>
      <c r="C181" s="188" t="s">
        <v>358</v>
      </c>
      <c r="D181" s="188" t="s">
        <v>150</v>
      </c>
      <c r="E181" s="189" t="s">
        <v>2135</v>
      </c>
      <c r="F181" s="190" t="s">
        <v>2136</v>
      </c>
      <c r="G181" s="191" t="s">
        <v>1981</v>
      </c>
      <c r="H181" s="192">
        <v>1</v>
      </c>
      <c r="I181" s="193"/>
      <c r="J181" s="194">
        <f>ROUND(I181*H181,2)</f>
        <v>0</v>
      </c>
      <c r="K181" s="190" t="s">
        <v>35</v>
      </c>
      <c r="L181" s="47"/>
      <c r="M181" s="195" t="s">
        <v>35</v>
      </c>
      <c r="N181" s="196" t="s">
        <v>51</v>
      </c>
      <c r="O181" s="87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199" t="s">
        <v>164</v>
      </c>
      <c r="AT181" s="199" t="s">
        <v>150</v>
      </c>
      <c r="AU181" s="199" t="s">
        <v>90</v>
      </c>
      <c r="AY181" s="19" t="s">
        <v>155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9" t="s">
        <v>88</v>
      </c>
      <c r="BK181" s="200">
        <f>ROUND(I181*H181,2)</f>
        <v>0</v>
      </c>
      <c r="BL181" s="19" t="s">
        <v>164</v>
      </c>
      <c r="BM181" s="199" t="s">
        <v>2137</v>
      </c>
    </row>
    <row r="182" s="2" customFormat="1" ht="16.5" customHeight="1">
      <c r="A182" s="41"/>
      <c r="B182" s="42"/>
      <c r="C182" s="188" t="s">
        <v>366</v>
      </c>
      <c r="D182" s="188" t="s">
        <v>150</v>
      </c>
      <c r="E182" s="189" t="s">
        <v>2138</v>
      </c>
      <c r="F182" s="190" t="s">
        <v>2139</v>
      </c>
      <c r="G182" s="191" t="s">
        <v>1981</v>
      </c>
      <c r="H182" s="192">
        <v>1</v>
      </c>
      <c r="I182" s="193"/>
      <c r="J182" s="194">
        <f>ROUND(I182*H182,2)</f>
        <v>0</v>
      </c>
      <c r="K182" s="190" t="s">
        <v>35</v>
      </c>
      <c r="L182" s="47"/>
      <c r="M182" s="195" t="s">
        <v>35</v>
      </c>
      <c r="N182" s="196" t="s">
        <v>51</v>
      </c>
      <c r="O182" s="87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99" t="s">
        <v>164</v>
      </c>
      <c r="AT182" s="199" t="s">
        <v>150</v>
      </c>
      <c r="AU182" s="199" t="s">
        <v>90</v>
      </c>
      <c r="AY182" s="19" t="s">
        <v>155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88</v>
      </c>
      <c r="BK182" s="200">
        <f>ROUND(I182*H182,2)</f>
        <v>0</v>
      </c>
      <c r="BL182" s="19" t="s">
        <v>164</v>
      </c>
      <c r="BM182" s="199" t="s">
        <v>2140</v>
      </c>
    </row>
    <row r="183" s="12" customFormat="1" ht="22.8" customHeight="1">
      <c r="A183" s="12"/>
      <c r="B183" s="222"/>
      <c r="C183" s="223"/>
      <c r="D183" s="224" t="s">
        <v>79</v>
      </c>
      <c r="E183" s="236" t="s">
        <v>2141</v>
      </c>
      <c r="F183" s="236" t="s">
        <v>2142</v>
      </c>
      <c r="G183" s="223"/>
      <c r="H183" s="223"/>
      <c r="I183" s="226"/>
      <c r="J183" s="237">
        <f>BK183</f>
        <v>0</v>
      </c>
      <c r="K183" s="223"/>
      <c r="L183" s="228"/>
      <c r="M183" s="229"/>
      <c r="N183" s="230"/>
      <c r="O183" s="230"/>
      <c r="P183" s="231">
        <f>SUM(P184:P186)</f>
        <v>0</v>
      </c>
      <c r="Q183" s="230"/>
      <c r="R183" s="231">
        <f>SUM(R184:R186)</f>
        <v>0</v>
      </c>
      <c r="S183" s="230"/>
      <c r="T183" s="232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3" t="s">
        <v>88</v>
      </c>
      <c r="AT183" s="234" t="s">
        <v>79</v>
      </c>
      <c r="AU183" s="234" t="s">
        <v>88</v>
      </c>
      <c r="AY183" s="233" t="s">
        <v>155</v>
      </c>
      <c r="BK183" s="235">
        <f>SUM(BK184:BK186)</f>
        <v>0</v>
      </c>
    </row>
    <row r="184" s="2" customFormat="1" ht="16.5" customHeight="1">
      <c r="A184" s="41"/>
      <c r="B184" s="42"/>
      <c r="C184" s="188" t="s">
        <v>371</v>
      </c>
      <c r="D184" s="188" t="s">
        <v>150</v>
      </c>
      <c r="E184" s="189" t="s">
        <v>2143</v>
      </c>
      <c r="F184" s="190" t="s">
        <v>2144</v>
      </c>
      <c r="G184" s="191" t="s">
        <v>275</v>
      </c>
      <c r="H184" s="192">
        <v>6</v>
      </c>
      <c r="I184" s="193"/>
      <c r="J184" s="194">
        <f>ROUND(I184*H184,2)</f>
        <v>0</v>
      </c>
      <c r="K184" s="190" t="s">
        <v>35</v>
      </c>
      <c r="L184" s="47"/>
      <c r="M184" s="195" t="s">
        <v>35</v>
      </c>
      <c r="N184" s="196" t="s">
        <v>51</v>
      </c>
      <c r="O184" s="87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164</v>
      </c>
      <c r="AT184" s="199" t="s">
        <v>150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2145</v>
      </c>
    </row>
    <row r="185" s="2" customFormat="1" ht="16.5" customHeight="1">
      <c r="A185" s="41"/>
      <c r="B185" s="42"/>
      <c r="C185" s="188" t="s">
        <v>377</v>
      </c>
      <c r="D185" s="188" t="s">
        <v>150</v>
      </c>
      <c r="E185" s="189" t="s">
        <v>2146</v>
      </c>
      <c r="F185" s="190" t="s">
        <v>2147</v>
      </c>
      <c r="G185" s="191" t="s">
        <v>275</v>
      </c>
      <c r="H185" s="192">
        <v>2</v>
      </c>
      <c r="I185" s="193"/>
      <c r="J185" s="194">
        <f>ROUND(I185*H185,2)</f>
        <v>0</v>
      </c>
      <c r="K185" s="190" t="s">
        <v>35</v>
      </c>
      <c r="L185" s="47"/>
      <c r="M185" s="195" t="s">
        <v>35</v>
      </c>
      <c r="N185" s="196" t="s">
        <v>51</v>
      </c>
      <c r="O185" s="87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199" t="s">
        <v>164</v>
      </c>
      <c r="AT185" s="199" t="s">
        <v>150</v>
      </c>
      <c r="AU185" s="199" t="s">
        <v>90</v>
      </c>
      <c r="AY185" s="19" t="s">
        <v>155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9" t="s">
        <v>88</v>
      </c>
      <c r="BK185" s="200">
        <f>ROUND(I185*H185,2)</f>
        <v>0</v>
      </c>
      <c r="BL185" s="19" t="s">
        <v>164</v>
      </c>
      <c r="BM185" s="199" t="s">
        <v>2148</v>
      </c>
    </row>
    <row r="186" s="2" customFormat="1" ht="16.5" customHeight="1">
      <c r="A186" s="41"/>
      <c r="B186" s="42"/>
      <c r="C186" s="188" t="s">
        <v>380</v>
      </c>
      <c r="D186" s="188" t="s">
        <v>150</v>
      </c>
      <c r="E186" s="189" t="s">
        <v>2149</v>
      </c>
      <c r="F186" s="190" t="s">
        <v>2150</v>
      </c>
      <c r="G186" s="191" t="s">
        <v>275</v>
      </c>
      <c r="H186" s="192">
        <v>8</v>
      </c>
      <c r="I186" s="193"/>
      <c r="J186" s="194">
        <f>ROUND(I186*H186,2)</f>
        <v>0</v>
      </c>
      <c r="K186" s="190" t="s">
        <v>35</v>
      </c>
      <c r="L186" s="47"/>
      <c r="M186" s="195" t="s">
        <v>35</v>
      </c>
      <c r="N186" s="196" t="s">
        <v>51</v>
      </c>
      <c r="O186" s="87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99" t="s">
        <v>164</v>
      </c>
      <c r="AT186" s="199" t="s">
        <v>150</v>
      </c>
      <c r="AU186" s="199" t="s">
        <v>90</v>
      </c>
      <c r="AY186" s="19" t="s">
        <v>155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88</v>
      </c>
      <c r="BK186" s="200">
        <f>ROUND(I186*H186,2)</f>
        <v>0</v>
      </c>
      <c r="BL186" s="19" t="s">
        <v>164</v>
      </c>
      <c r="BM186" s="199" t="s">
        <v>2151</v>
      </c>
    </row>
    <row r="187" s="12" customFormat="1" ht="22.8" customHeight="1">
      <c r="A187" s="12"/>
      <c r="B187" s="222"/>
      <c r="C187" s="223"/>
      <c r="D187" s="224" t="s">
        <v>79</v>
      </c>
      <c r="E187" s="236" t="s">
        <v>2152</v>
      </c>
      <c r="F187" s="236" t="s">
        <v>2153</v>
      </c>
      <c r="G187" s="223"/>
      <c r="H187" s="223"/>
      <c r="I187" s="226"/>
      <c r="J187" s="237">
        <f>BK187</f>
        <v>0</v>
      </c>
      <c r="K187" s="223"/>
      <c r="L187" s="228"/>
      <c r="M187" s="229"/>
      <c r="N187" s="230"/>
      <c r="O187" s="230"/>
      <c r="P187" s="231">
        <f>SUM(P188:P197)</f>
        <v>0</v>
      </c>
      <c r="Q187" s="230"/>
      <c r="R187" s="231">
        <f>SUM(R188:R197)</f>
        <v>0</v>
      </c>
      <c r="S187" s="230"/>
      <c r="T187" s="232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3" t="s">
        <v>88</v>
      </c>
      <c r="AT187" s="234" t="s">
        <v>79</v>
      </c>
      <c r="AU187" s="234" t="s">
        <v>88</v>
      </c>
      <c r="AY187" s="233" t="s">
        <v>155</v>
      </c>
      <c r="BK187" s="235">
        <f>SUM(BK188:BK197)</f>
        <v>0</v>
      </c>
    </row>
    <row r="188" s="2" customFormat="1" ht="16.5" customHeight="1">
      <c r="A188" s="41"/>
      <c r="B188" s="42"/>
      <c r="C188" s="188" t="s">
        <v>385</v>
      </c>
      <c r="D188" s="188" t="s">
        <v>150</v>
      </c>
      <c r="E188" s="189" t="s">
        <v>2154</v>
      </c>
      <c r="F188" s="190" t="s">
        <v>2155</v>
      </c>
      <c r="G188" s="191" t="s">
        <v>1981</v>
      </c>
      <c r="H188" s="192">
        <v>1</v>
      </c>
      <c r="I188" s="193"/>
      <c r="J188" s="194">
        <f>ROUND(I188*H188,2)</f>
        <v>0</v>
      </c>
      <c r="K188" s="190" t="s">
        <v>35</v>
      </c>
      <c r="L188" s="47"/>
      <c r="M188" s="195" t="s">
        <v>35</v>
      </c>
      <c r="N188" s="196" t="s">
        <v>51</v>
      </c>
      <c r="O188" s="87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199" t="s">
        <v>164</v>
      </c>
      <c r="AT188" s="199" t="s">
        <v>150</v>
      </c>
      <c r="AU188" s="199" t="s">
        <v>90</v>
      </c>
      <c r="AY188" s="19" t="s">
        <v>155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88</v>
      </c>
      <c r="BK188" s="200">
        <f>ROUND(I188*H188,2)</f>
        <v>0</v>
      </c>
      <c r="BL188" s="19" t="s">
        <v>164</v>
      </c>
      <c r="BM188" s="199" t="s">
        <v>2156</v>
      </c>
    </row>
    <row r="189" s="2" customFormat="1" ht="16.5" customHeight="1">
      <c r="A189" s="41"/>
      <c r="B189" s="42"/>
      <c r="C189" s="188" t="s">
        <v>391</v>
      </c>
      <c r="D189" s="188" t="s">
        <v>150</v>
      </c>
      <c r="E189" s="189" t="s">
        <v>2157</v>
      </c>
      <c r="F189" s="190" t="s">
        <v>2158</v>
      </c>
      <c r="G189" s="191" t="s">
        <v>1981</v>
      </c>
      <c r="H189" s="192">
        <v>1</v>
      </c>
      <c r="I189" s="193"/>
      <c r="J189" s="194">
        <f>ROUND(I189*H189,2)</f>
        <v>0</v>
      </c>
      <c r="K189" s="190" t="s">
        <v>35</v>
      </c>
      <c r="L189" s="47"/>
      <c r="M189" s="195" t="s">
        <v>35</v>
      </c>
      <c r="N189" s="196" t="s">
        <v>51</v>
      </c>
      <c r="O189" s="87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199" t="s">
        <v>164</v>
      </c>
      <c r="AT189" s="199" t="s">
        <v>150</v>
      </c>
      <c r="AU189" s="199" t="s">
        <v>90</v>
      </c>
      <c r="AY189" s="19" t="s">
        <v>155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9" t="s">
        <v>88</v>
      </c>
      <c r="BK189" s="200">
        <f>ROUND(I189*H189,2)</f>
        <v>0</v>
      </c>
      <c r="BL189" s="19" t="s">
        <v>164</v>
      </c>
      <c r="BM189" s="199" t="s">
        <v>2159</v>
      </c>
    </row>
    <row r="190" s="2" customFormat="1" ht="16.5" customHeight="1">
      <c r="A190" s="41"/>
      <c r="B190" s="42"/>
      <c r="C190" s="188" t="s">
        <v>397</v>
      </c>
      <c r="D190" s="188" t="s">
        <v>150</v>
      </c>
      <c r="E190" s="189" t="s">
        <v>2160</v>
      </c>
      <c r="F190" s="190" t="s">
        <v>2161</v>
      </c>
      <c r="G190" s="191" t="s">
        <v>1981</v>
      </c>
      <c r="H190" s="192">
        <v>2</v>
      </c>
      <c r="I190" s="193"/>
      <c r="J190" s="194">
        <f>ROUND(I190*H190,2)</f>
        <v>0</v>
      </c>
      <c r="K190" s="190" t="s">
        <v>35</v>
      </c>
      <c r="L190" s="47"/>
      <c r="M190" s="195" t="s">
        <v>35</v>
      </c>
      <c r="N190" s="196" t="s">
        <v>51</v>
      </c>
      <c r="O190" s="87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199" t="s">
        <v>164</v>
      </c>
      <c r="AT190" s="199" t="s">
        <v>150</v>
      </c>
      <c r="AU190" s="199" t="s">
        <v>90</v>
      </c>
      <c r="AY190" s="19" t="s">
        <v>155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88</v>
      </c>
      <c r="BK190" s="200">
        <f>ROUND(I190*H190,2)</f>
        <v>0</v>
      </c>
      <c r="BL190" s="19" t="s">
        <v>164</v>
      </c>
      <c r="BM190" s="199" t="s">
        <v>2162</v>
      </c>
    </row>
    <row r="191" s="2" customFormat="1" ht="16.5" customHeight="1">
      <c r="A191" s="41"/>
      <c r="B191" s="42"/>
      <c r="C191" s="188" t="s">
        <v>402</v>
      </c>
      <c r="D191" s="188" t="s">
        <v>150</v>
      </c>
      <c r="E191" s="189" t="s">
        <v>2163</v>
      </c>
      <c r="F191" s="190" t="s">
        <v>2164</v>
      </c>
      <c r="G191" s="191" t="s">
        <v>1981</v>
      </c>
      <c r="H191" s="192">
        <v>2</v>
      </c>
      <c r="I191" s="193"/>
      <c r="J191" s="194">
        <f>ROUND(I191*H191,2)</f>
        <v>0</v>
      </c>
      <c r="K191" s="190" t="s">
        <v>35</v>
      </c>
      <c r="L191" s="47"/>
      <c r="M191" s="195" t="s">
        <v>35</v>
      </c>
      <c r="N191" s="196" t="s">
        <v>51</v>
      </c>
      <c r="O191" s="87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199" t="s">
        <v>164</v>
      </c>
      <c r="AT191" s="199" t="s">
        <v>150</v>
      </c>
      <c r="AU191" s="199" t="s">
        <v>90</v>
      </c>
      <c r="AY191" s="19" t="s">
        <v>155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9" t="s">
        <v>88</v>
      </c>
      <c r="BK191" s="200">
        <f>ROUND(I191*H191,2)</f>
        <v>0</v>
      </c>
      <c r="BL191" s="19" t="s">
        <v>164</v>
      </c>
      <c r="BM191" s="199" t="s">
        <v>2165</v>
      </c>
    </row>
    <row r="192" s="2" customFormat="1" ht="16.5" customHeight="1">
      <c r="A192" s="41"/>
      <c r="B192" s="42"/>
      <c r="C192" s="188" t="s">
        <v>407</v>
      </c>
      <c r="D192" s="188" t="s">
        <v>150</v>
      </c>
      <c r="E192" s="189" t="s">
        <v>2166</v>
      </c>
      <c r="F192" s="190" t="s">
        <v>2167</v>
      </c>
      <c r="G192" s="191" t="s">
        <v>1981</v>
      </c>
      <c r="H192" s="192">
        <v>2</v>
      </c>
      <c r="I192" s="193"/>
      <c r="J192" s="194">
        <f>ROUND(I192*H192,2)</f>
        <v>0</v>
      </c>
      <c r="K192" s="190" t="s">
        <v>35</v>
      </c>
      <c r="L192" s="47"/>
      <c r="M192" s="195" t="s">
        <v>35</v>
      </c>
      <c r="N192" s="196" t="s">
        <v>51</v>
      </c>
      <c r="O192" s="87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99" t="s">
        <v>164</v>
      </c>
      <c r="AT192" s="199" t="s">
        <v>150</v>
      </c>
      <c r="AU192" s="199" t="s">
        <v>90</v>
      </c>
      <c r="AY192" s="19" t="s">
        <v>155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88</v>
      </c>
      <c r="BK192" s="200">
        <f>ROUND(I192*H192,2)</f>
        <v>0</v>
      </c>
      <c r="BL192" s="19" t="s">
        <v>164</v>
      </c>
      <c r="BM192" s="199" t="s">
        <v>2168</v>
      </c>
    </row>
    <row r="193" s="2" customFormat="1" ht="16.5" customHeight="1">
      <c r="A193" s="41"/>
      <c r="B193" s="42"/>
      <c r="C193" s="188" t="s">
        <v>415</v>
      </c>
      <c r="D193" s="188" t="s">
        <v>150</v>
      </c>
      <c r="E193" s="189" t="s">
        <v>2169</v>
      </c>
      <c r="F193" s="190" t="s">
        <v>2170</v>
      </c>
      <c r="G193" s="191" t="s">
        <v>1981</v>
      </c>
      <c r="H193" s="192">
        <v>2</v>
      </c>
      <c r="I193" s="193"/>
      <c r="J193" s="194">
        <f>ROUND(I193*H193,2)</f>
        <v>0</v>
      </c>
      <c r="K193" s="190" t="s">
        <v>35</v>
      </c>
      <c r="L193" s="47"/>
      <c r="M193" s="195" t="s">
        <v>35</v>
      </c>
      <c r="N193" s="196" t="s">
        <v>51</v>
      </c>
      <c r="O193" s="87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199" t="s">
        <v>164</v>
      </c>
      <c r="AT193" s="199" t="s">
        <v>150</v>
      </c>
      <c r="AU193" s="199" t="s">
        <v>90</v>
      </c>
      <c r="AY193" s="19" t="s">
        <v>155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9" t="s">
        <v>88</v>
      </c>
      <c r="BK193" s="200">
        <f>ROUND(I193*H193,2)</f>
        <v>0</v>
      </c>
      <c r="BL193" s="19" t="s">
        <v>164</v>
      </c>
      <c r="BM193" s="199" t="s">
        <v>2171</v>
      </c>
    </row>
    <row r="194" s="2" customFormat="1" ht="16.5" customHeight="1">
      <c r="A194" s="41"/>
      <c r="B194" s="42"/>
      <c r="C194" s="188" t="s">
        <v>421</v>
      </c>
      <c r="D194" s="188" t="s">
        <v>150</v>
      </c>
      <c r="E194" s="189" t="s">
        <v>2172</v>
      </c>
      <c r="F194" s="190" t="s">
        <v>2173</v>
      </c>
      <c r="G194" s="191" t="s">
        <v>1981</v>
      </c>
      <c r="H194" s="192">
        <v>10</v>
      </c>
      <c r="I194" s="193"/>
      <c r="J194" s="194">
        <f>ROUND(I194*H194,2)</f>
        <v>0</v>
      </c>
      <c r="K194" s="190" t="s">
        <v>35</v>
      </c>
      <c r="L194" s="47"/>
      <c r="M194" s="195" t="s">
        <v>35</v>
      </c>
      <c r="N194" s="196" t="s">
        <v>51</v>
      </c>
      <c r="O194" s="87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99" t="s">
        <v>164</v>
      </c>
      <c r="AT194" s="199" t="s">
        <v>150</v>
      </c>
      <c r="AU194" s="199" t="s">
        <v>90</v>
      </c>
      <c r="AY194" s="19" t="s">
        <v>155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88</v>
      </c>
      <c r="BK194" s="200">
        <f>ROUND(I194*H194,2)</f>
        <v>0</v>
      </c>
      <c r="BL194" s="19" t="s">
        <v>164</v>
      </c>
      <c r="BM194" s="199" t="s">
        <v>2174</v>
      </c>
    </row>
    <row r="195" s="2" customFormat="1" ht="16.5" customHeight="1">
      <c r="A195" s="41"/>
      <c r="B195" s="42"/>
      <c r="C195" s="188" t="s">
        <v>426</v>
      </c>
      <c r="D195" s="188" t="s">
        <v>150</v>
      </c>
      <c r="E195" s="189" t="s">
        <v>2175</v>
      </c>
      <c r="F195" s="190" t="s">
        <v>2176</v>
      </c>
      <c r="G195" s="191" t="s">
        <v>1981</v>
      </c>
      <c r="H195" s="192">
        <v>10</v>
      </c>
      <c r="I195" s="193"/>
      <c r="J195" s="194">
        <f>ROUND(I195*H195,2)</f>
        <v>0</v>
      </c>
      <c r="K195" s="190" t="s">
        <v>35</v>
      </c>
      <c r="L195" s="47"/>
      <c r="M195" s="195" t="s">
        <v>35</v>
      </c>
      <c r="N195" s="196" t="s">
        <v>51</v>
      </c>
      <c r="O195" s="87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199" t="s">
        <v>164</v>
      </c>
      <c r="AT195" s="199" t="s">
        <v>150</v>
      </c>
      <c r="AU195" s="199" t="s">
        <v>90</v>
      </c>
      <c r="AY195" s="19" t="s">
        <v>155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9" t="s">
        <v>88</v>
      </c>
      <c r="BK195" s="200">
        <f>ROUND(I195*H195,2)</f>
        <v>0</v>
      </c>
      <c r="BL195" s="19" t="s">
        <v>164</v>
      </c>
      <c r="BM195" s="199" t="s">
        <v>2177</v>
      </c>
    </row>
    <row r="196" s="2" customFormat="1" ht="16.5" customHeight="1">
      <c r="A196" s="41"/>
      <c r="B196" s="42"/>
      <c r="C196" s="188" t="s">
        <v>431</v>
      </c>
      <c r="D196" s="188" t="s">
        <v>150</v>
      </c>
      <c r="E196" s="189" t="s">
        <v>2178</v>
      </c>
      <c r="F196" s="190" t="s">
        <v>2179</v>
      </c>
      <c r="G196" s="191" t="s">
        <v>1981</v>
      </c>
      <c r="H196" s="192">
        <v>2</v>
      </c>
      <c r="I196" s="193"/>
      <c r="J196" s="194">
        <f>ROUND(I196*H196,2)</f>
        <v>0</v>
      </c>
      <c r="K196" s="190" t="s">
        <v>35</v>
      </c>
      <c r="L196" s="47"/>
      <c r="M196" s="195" t="s">
        <v>35</v>
      </c>
      <c r="N196" s="196" t="s">
        <v>51</v>
      </c>
      <c r="O196" s="87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99" t="s">
        <v>164</v>
      </c>
      <c r="AT196" s="199" t="s">
        <v>150</v>
      </c>
      <c r="AU196" s="199" t="s">
        <v>90</v>
      </c>
      <c r="AY196" s="19" t="s">
        <v>155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88</v>
      </c>
      <c r="BK196" s="200">
        <f>ROUND(I196*H196,2)</f>
        <v>0</v>
      </c>
      <c r="BL196" s="19" t="s">
        <v>164</v>
      </c>
      <c r="BM196" s="199" t="s">
        <v>2180</v>
      </c>
    </row>
    <row r="197" s="2" customFormat="1" ht="16.5" customHeight="1">
      <c r="A197" s="41"/>
      <c r="B197" s="42"/>
      <c r="C197" s="188" t="s">
        <v>436</v>
      </c>
      <c r="D197" s="188" t="s">
        <v>150</v>
      </c>
      <c r="E197" s="189" t="s">
        <v>2181</v>
      </c>
      <c r="F197" s="190" t="s">
        <v>2182</v>
      </c>
      <c r="G197" s="191" t="s">
        <v>1981</v>
      </c>
      <c r="H197" s="192">
        <v>2</v>
      </c>
      <c r="I197" s="193"/>
      <c r="J197" s="194">
        <f>ROUND(I197*H197,2)</f>
        <v>0</v>
      </c>
      <c r="K197" s="190" t="s">
        <v>35</v>
      </c>
      <c r="L197" s="47"/>
      <c r="M197" s="195" t="s">
        <v>35</v>
      </c>
      <c r="N197" s="196" t="s">
        <v>51</v>
      </c>
      <c r="O197" s="87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199" t="s">
        <v>164</v>
      </c>
      <c r="AT197" s="199" t="s">
        <v>150</v>
      </c>
      <c r="AU197" s="199" t="s">
        <v>90</v>
      </c>
      <c r="AY197" s="19" t="s">
        <v>155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9" t="s">
        <v>88</v>
      </c>
      <c r="BK197" s="200">
        <f>ROUND(I197*H197,2)</f>
        <v>0</v>
      </c>
      <c r="BL197" s="19" t="s">
        <v>164</v>
      </c>
      <c r="BM197" s="199" t="s">
        <v>2183</v>
      </c>
    </row>
    <row r="198" s="12" customFormat="1" ht="22.8" customHeight="1">
      <c r="A198" s="12"/>
      <c r="B198" s="222"/>
      <c r="C198" s="223"/>
      <c r="D198" s="224" t="s">
        <v>79</v>
      </c>
      <c r="E198" s="236" t="s">
        <v>164</v>
      </c>
      <c r="F198" s="236" t="s">
        <v>714</v>
      </c>
      <c r="G198" s="223"/>
      <c r="H198" s="223"/>
      <c r="I198" s="226"/>
      <c r="J198" s="237">
        <f>BK198</f>
        <v>0</v>
      </c>
      <c r="K198" s="223"/>
      <c r="L198" s="228"/>
      <c r="M198" s="229"/>
      <c r="N198" s="230"/>
      <c r="O198" s="230"/>
      <c r="P198" s="231">
        <v>0</v>
      </c>
      <c r="Q198" s="230"/>
      <c r="R198" s="231">
        <v>0</v>
      </c>
      <c r="S198" s="230"/>
      <c r="T198" s="232"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3" t="s">
        <v>88</v>
      </c>
      <c r="AT198" s="234" t="s">
        <v>79</v>
      </c>
      <c r="AU198" s="234" t="s">
        <v>88</v>
      </c>
      <c r="AY198" s="233" t="s">
        <v>155</v>
      </c>
      <c r="BK198" s="235">
        <v>0</v>
      </c>
    </row>
    <row r="199" s="12" customFormat="1" ht="22.8" customHeight="1">
      <c r="A199" s="12"/>
      <c r="B199" s="222"/>
      <c r="C199" s="223"/>
      <c r="D199" s="224" t="s">
        <v>79</v>
      </c>
      <c r="E199" s="236" t="s">
        <v>2184</v>
      </c>
      <c r="F199" s="236" t="s">
        <v>2185</v>
      </c>
      <c r="G199" s="223"/>
      <c r="H199" s="223"/>
      <c r="I199" s="226"/>
      <c r="J199" s="237">
        <f>BK199</f>
        <v>0</v>
      </c>
      <c r="K199" s="223"/>
      <c r="L199" s="228"/>
      <c r="M199" s="229"/>
      <c r="N199" s="230"/>
      <c r="O199" s="230"/>
      <c r="P199" s="231">
        <f>SUM(P200:P205)</f>
        <v>0</v>
      </c>
      <c r="Q199" s="230"/>
      <c r="R199" s="231">
        <f>SUM(R200:R205)</f>
        <v>0</v>
      </c>
      <c r="S199" s="230"/>
      <c r="T199" s="232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3" t="s">
        <v>88</v>
      </c>
      <c r="AT199" s="234" t="s">
        <v>79</v>
      </c>
      <c r="AU199" s="234" t="s">
        <v>88</v>
      </c>
      <c r="AY199" s="233" t="s">
        <v>155</v>
      </c>
      <c r="BK199" s="235">
        <f>SUM(BK200:BK205)</f>
        <v>0</v>
      </c>
    </row>
    <row r="200" s="2" customFormat="1" ht="37.8" customHeight="1">
      <c r="A200" s="41"/>
      <c r="B200" s="42"/>
      <c r="C200" s="188" t="s">
        <v>441</v>
      </c>
      <c r="D200" s="188" t="s">
        <v>150</v>
      </c>
      <c r="E200" s="189" t="s">
        <v>2186</v>
      </c>
      <c r="F200" s="190" t="s">
        <v>2187</v>
      </c>
      <c r="G200" s="191" t="s">
        <v>1981</v>
      </c>
      <c r="H200" s="192">
        <v>1</v>
      </c>
      <c r="I200" s="193"/>
      <c r="J200" s="194">
        <f>ROUND(I200*H200,2)</f>
        <v>0</v>
      </c>
      <c r="K200" s="190" t="s">
        <v>35</v>
      </c>
      <c r="L200" s="47"/>
      <c r="M200" s="195" t="s">
        <v>35</v>
      </c>
      <c r="N200" s="196" t="s">
        <v>51</v>
      </c>
      <c r="O200" s="87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99" t="s">
        <v>164</v>
      </c>
      <c r="AT200" s="199" t="s">
        <v>150</v>
      </c>
      <c r="AU200" s="199" t="s">
        <v>90</v>
      </c>
      <c r="AY200" s="19" t="s">
        <v>155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88</v>
      </c>
      <c r="BK200" s="200">
        <f>ROUND(I200*H200,2)</f>
        <v>0</v>
      </c>
      <c r="BL200" s="19" t="s">
        <v>164</v>
      </c>
      <c r="BM200" s="199" t="s">
        <v>2188</v>
      </c>
    </row>
    <row r="201" s="2" customFormat="1" ht="16.5" customHeight="1">
      <c r="A201" s="41"/>
      <c r="B201" s="42"/>
      <c r="C201" s="188" t="s">
        <v>446</v>
      </c>
      <c r="D201" s="188" t="s">
        <v>150</v>
      </c>
      <c r="E201" s="189" t="s">
        <v>2189</v>
      </c>
      <c r="F201" s="190" t="s">
        <v>2190</v>
      </c>
      <c r="G201" s="191" t="s">
        <v>1981</v>
      </c>
      <c r="H201" s="192">
        <v>4</v>
      </c>
      <c r="I201" s="193"/>
      <c r="J201" s="194">
        <f>ROUND(I201*H201,2)</f>
        <v>0</v>
      </c>
      <c r="K201" s="190" t="s">
        <v>35</v>
      </c>
      <c r="L201" s="47"/>
      <c r="M201" s="195" t="s">
        <v>35</v>
      </c>
      <c r="N201" s="196" t="s">
        <v>51</v>
      </c>
      <c r="O201" s="87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199" t="s">
        <v>164</v>
      </c>
      <c r="AT201" s="199" t="s">
        <v>150</v>
      </c>
      <c r="AU201" s="199" t="s">
        <v>90</v>
      </c>
      <c r="AY201" s="19" t="s">
        <v>155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9" t="s">
        <v>88</v>
      </c>
      <c r="BK201" s="200">
        <f>ROUND(I201*H201,2)</f>
        <v>0</v>
      </c>
      <c r="BL201" s="19" t="s">
        <v>164</v>
      </c>
      <c r="BM201" s="199" t="s">
        <v>2191</v>
      </c>
    </row>
    <row r="202" s="2" customFormat="1" ht="16.5" customHeight="1">
      <c r="A202" s="41"/>
      <c r="B202" s="42"/>
      <c r="C202" s="188" t="s">
        <v>451</v>
      </c>
      <c r="D202" s="188" t="s">
        <v>150</v>
      </c>
      <c r="E202" s="189" t="s">
        <v>2192</v>
      </c>
      <c r="F202" s="190" t="s">
        <v>2193</v>
      </c>
      <c r="G202" s="191" t="s">
        <v>1981</v>
      </c>
      <c r="H202" s="192">
        <v>1</v>
      </c>
      <c r="I202" s="193"/>
      <c r="J202" s="194">
        <f>ROUND(I202*H202,2)</f>
        <v>0</v>
      </c>
      <c r="K202" s="190" t="s">
        <v>35</v>
      </c>
      <c r="L202" s="47"/>
      <c r="M202" s="195" t="s">
        <v>35</v>
      </c>
      <c r="N202" s="196" t="s">
        <v>51</v>
      </c>
      <c r="O202" s="87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99" t="s">
        <v>164</v>
      </c>
      <c r="AT202" s="199" t="s">
        <v>150</v>
      </c>
      <c r="AU202" s="199" t="s">
        <v>90</v>
      </c>
      <c r="AY202" s="19" t="s">
        <v>155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88</v>
      </c>
      <c r="BK202" s="200">
        <f>ROUND(I202*H202,2)</f>
        <v>0</v>
      </c>
      <c r="BL202" s="19" t="s">
        <v>164</v>
      </c>
      <c r="BM202" s="199" t="s">
        <v>2194</v>
      </c>
    </row>
    <row r="203" s="2" customFormat="1" ht="16.5" customHeight="1">
      <c r="A203" s="41"/>
      <c r="B203" s="42"/>
      <c r="C203" s="188" t="s">
        <v>457</v>
      </c>
      <c r="D203" s="188" t="s">
        <v>150</v>
      </c>
      <c r="E203" s="189" t="s">
        <v>2195</v>
      </c>
      <c r="F203" s="190" t="s">
        <v>2196</v>
      </c>
      <c r="G203" s="191" t="s">
        <v>1981</v>
      </c>
      <c r="H203" s="192">
        <v>4</v>
      </c>
      <c r="I203" s="193"/>
      <c r="J203" s="194">
        <f>ROUND(I203*H203,2)</f>
        <v>0</v>
      </c>
      <c r="K203" s="190" t="s">
        <v>35</v>
      </c>
      <c r="L203" s="47"/>
      <c r="M203" s="195" t="s">
        <v>35</v>
      </c>
      <c r="N203" s="196" t="s">
        <v>51</v>
      </c>
      <c r="O203" s="87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199" t="s">
        <v>164</v>
      </c>
      <c r="AT203" s="199" t="s">
        <v>150</v>
      </c>
      <c r="AU203" s="199" t="s">
        <v>90</v>
      </c>
      <c r="AY203" s="19" t="s">
        <v>155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9" t="s">
        <v>88</v>
      </c>
      <c r="BK203" s="200">
        <f>ROUND(I203*H203,2)</f>
        <v>0</v>
      </c>
      <c r="BL203" s="19" t="s">
        <v>164</v>
      </c>
      <c r="BM203" s="199" t="s">
        <v>2197</v>
      </c>
    </row>
    <row r="204" s="2" customFormat="1" ht="37.8" customHeight="1">
      <c r="A204" s="41"/>
      <c r="B204" s="42"/>
      <c r="C204" s="188" t="s">
        <v>463</v>
      </c>
      <c r="D204" s="188" t="s">
        <v>150</v>
      </c>
      <c r="E204" s="189" t="s">
        <v>2198</v>
      </c>
      <c r="F204" s="190" t="s">
        <v>2199</v>
      </c>
      <c r="G204" s="191" t="s">
        <v>1981</v>
      </c>
      <c r="H204" s="192">
        <v>1</v>
      </c>
      <c r="I204" s="193"/>
      <c r="J204" s="194">
        <f>ROUND(I204*H204,2)</f>
        <v>0</v>
      </c>
      <c r="K204" s="190" t="s">
        <v>35</v>
      </c>
      <c r="L204" s="47"/>
      <c r="M204" s="195" t="s">
        <v>35</v>
      </c>
      <c r="N204" s="196" t="s">
        <v>51</v>
      </c>
      <c r="O204" s="87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199" t="s">
        <v>164</v>
      </c>
      <c r="AT204" s="199" t="s">
        <v>150</v>
      </c>
      <c r="AU204" s="199" t="s">
        <v>90</v>
      </c>
      <c r="AY204" s="19" t="s">
        <v>155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88</v>
      </c>
      <c r="BK204" s="200">
        <f>ROUND(I204*H204,2)</f>
        <v>0</v>
      </c>
      <c r="BL204" s="19" t="s">
        <v>164</v>
      </c>
      <c r="BM204" s="199" t="s">
        <v>2200</v>
      </c>
    </row>
    <row r="205" s="2" customFormat="1" ht="16.5" customHeight="1">
      <c r="A205" s="41"/>
      <c r="B205" s="42"/>
      <c r="C205" s="188" t="s">
        <v>471</v>
      </c>
      <c r="D205" s="188" t="s">
        <v>150</v>
      </c>
      <c r="E205" s="189" t="s">
        <v>2201</v>
      </c>
      <c r="F205" s="190" t="s">
        <v>2202</v>
      </c>
      <c r="G205" s="191" t="s">
        <v>1981</v>
      </c>
      <c r="H205" s="192">
        <v>1</v>
      </c>
      <c r="I205" s="193"/>
      <c r="J205" s="194">
        <f>ROUND(I205*H205,2)</f>
        <v>0</v>
      </c>
      <c r="K205" s="190" t="s">
        <v>35</v>
      </c>
      <c r="L205" s="47"/>
      <c r="M205" s="195" t="s">
        <v>35</v>
      </c>
      <c r="N205" s="196" t="s">
        <v>51</v>
      </c>
      <c r="O205" s="87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199" t="s">
        <v>164</v>
      </c>
      <c r="AT205" s="199" t="s">
        <v>150</v>
      </c>
      <c r="AU205" s="199" t="s">
        <v>90</v>
      </c>
      <c r="AY205" s="19" t="s">
        <v>155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9" t="s">
        <v>88</v>
      </c>
      <c r="BK205" s="200">
        <f>ROUND(I205*H205,2)</f>
        <v>0</v>
      </c>
      <c r="BL205" s="19" t="s">
        <v>164</v>
      </c>
      <c r="BM205" s="199" t="s">
        <v>2203</v>
      </c>
    </row>
    <row r="206" s="12" customFormat="1" ht="22.8" customHeight="1">
      <c r="A206" s="12"/>
      <c r="B206" s="222"/>
      <c r="C206" s="223"/>
      <c r="D206" s="224" t="s">
        <v>79</v>
      </c>
      <c r="E206" s="236" t="s">
        <v>2204</v>
      </c>
      <c r="F206" s="236" t="s">
        <v>2205</v>
      </c>
      <c r="G206" s="223"/>
      <c r="H206" s="223"/>
      <c r="I206" s="226"/>
      <c r="J206" s="237">
        <f>BK206</f>
        <v>0</v>
      </c>
      <c r="K206" s="223"/>
      <c r="L206" s="228"/>
      <c r="M206" s="229"/>
      <c r="N206" s="230"/>
      <c r="O206" s="230"/>
      <c r="P206" s="231">
        <f>SUM(P207:P219)</f>
        <v>0</v>
      </c>
      <c r="Q206" s="230"/>
      <c r="R206" s="231">
        <f>SUM(R207:R219)</f>
        <v>0</v>
      </c>
      <c r="S206" s="230"/>
      <c r="T206" s="232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3" t="s">
        <v>88</v>
      </c>
      <c r="AT206" s="234" t="s">
        <v>79</v>
      </c>
      <c r="AU206" s="234" t="s">
        <v>88</v>
      </c>
      <c r="AY206" s="233" t="s">
        <v>155</v>
      </c>
      <c r="BK206" s="235">
        <f>SUM(BK207:BK219)</f>
        <v>0</v>
      </c>
    </row>
    <row r="207" s="2" customFormat="1" ht="16.5" customHeight="1">
      <c r="A207" s="41"/>
      <c r="B207" s="42"/>
      <c r="C207" s="188" t="s">
        <v>478</v>
      </c>
      <c r="D207" s="188" t="s">
        <v>150</v>
      </c>
      <c r="E207" s="189" t="s">
        <v>2206</v>
      </c>
      <c r="F207" s="190" t="s">
        <v>2207</v>
      </c>
      <c r="G207" s="191" t="s">
        <v>1981</v>
      </c>
      <c r="H207" s="192">
        <v>1</v>
      </c>
      <c r="I207" s="193"/>
      <c r="J207" s="194">
        <f>ROUND(I207*H207,2)</f>
        <v>0</v>
      </c>
      <c r="K207" s="190" t="s">
        <v>35</v>
      </c>
      <c r="L207" s="47"/>
      <c r="M207" s="195" t="s">
        <v>35</v>
      </c>
      <c r="N207" s="196" t="s">
        <v>51</v>
      </c>
      <c r="O207" s="87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199" t="s">
        <v>164</v>
      </c>
      <c r="AT207" s="199" t="s">
        <v>150</v>
      </c>
      <c r="AU207" s="199" t="s">
        <v>90</v>
      </c>
      <c r="AY207" s="19" t="s">
        <v>155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9" t="s">
        <v>88</v>
      </c>
      <c r="BK207" s="200">
        <f>ROUND(I207*H207,2)</f>
        <v>0</v>
      </c>
      <c r="BL207" s="19" t="s">
        <v>164</v>
      </c>
      <c r="BM207" s="199" t="s">
        <v>2208</v>
      </c>
    </row>
    <row r="208" s="2" customFormat="1" ht="24.15" customHeight="1">
      <c r="A208" s="41"/>
      <c r="B208" s="42"/>
      <c r="C208" s="188" t="s">
        <v>485</v>
      </c>
      <c r="D208" s="188" t="s">
        <v>150</v>
      </c>
      <c r="E208" s="189" t="s">
        <v>2209</v>
      </c>
      <c r="F208" s="190" t="s">
        <v>2210</v>
      </c>
      <c r="G208" s="191" t="s">
        <v>1981</v>
      </c>
      <c r="H208" s="192">
        <v>3</v>
      </c>
      <c r="I208" s="193"/>
      <c r="J208" s="194">
        <f>ROUND(I208*H208,2)</f>
        <v>0</v>
      </c>
      <c r="K208" s="190" t="s">
        <v>35</v>
      </c>
      <c r="L208" s="47"/>
      <c r="M208" s="195" t="s">
        <v>35</v>
      </c>
      <c r="N208" s="196" t="s">
        <v>51</v>
      </c>
      <c r="O208" s="87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199" t="s">
        <v>164</v>
      </c>
      <c r="AT208" s="199" t="s">
        <v>150</v>
      </c>
      <c r="AU208" s="199" t="s">
        <v>90</v>
      </c>
      <c r="AY208" s="19" t="s">
        <v>155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88</v>
      </c>
      <c r="BK208" s="200">
        <f>ROUND(I208*H208,2)</f>
        <v>0</v>
      </c>
      <c r="BL208" s="19" t="s">
        <v>164</v>
      </c>
      <c r="BM208" s="199" t="s">
        <v>2211</v>
      </c>
    </row>
    <row r="209" s="2" customFormat="1" ht="24.15" customHeight="1">
      <c r="A209" s="41"/>
      <c r="B209" s="42"/>
      <c r="C209" s="188" t="s">
        <v>490</v>
      </c>
      <c r="D209" s="188" t="s">
        <v>150</v>
      </c>
      <c r="E209" s="189" t="s">
        <v>2212</v>
      </c>
      <c r="F209" s="190" t="s">
        <v>2213</v>
      </c>
      <c r="G209" s="191" t="s">
        <v>1981</v>
      </c>
      <c r="H209" s="192">
        <v>1</v>
      </c>
      <c r="I209" s="193"/>
      <c r="J209" s="194">
        <f>ROUND(I209*H209,2)</f>
        <v>0</v>
      </c>
      <c r="K209" s="190" t="s">
        <v>35</v>
      </c>
      <c r="L209" s="47"/>
      <c r="M209" s="195" t="s">
        <v>35</v>
      </c>
      <c r="N209" s="196" t="s">
        <v>51</v>
      </c>
      <c r="O209" s="87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199" t="s">
        <v>164</v>
      </c>
      <c r="AT209" s="199" t="s">
        <v>150</v>
      </c>
      <c r="AU209" s="199" t="s">
        <v>90</v>
      </c>
      <c r="AY209" s="19" t="s">
        <v>155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9" t="s">
        <v>88</v>
      </c>
      <c r="BK209" s="200">
        <f>ROUND(I209*H209,2)</f>
        <v>0</v>
      </c>
      <c r="BL209" s="19" t="s">
        <v>164</v>
      </c>
      <c r="BM209" s="199" t="s">
        <v>2214</v>
      </c>
    </row>
    <row r="210" s="2" customFormat="1" ht="16.5" customHeight="1">
      <c r="A210" s="41"/>
      <c r="B210" s="42"/>
      <c r="C210" s="188" t="s">
        <v>495</v>
      </c>
      <c r="D210" s="188" t="s">
        <v>150</v>
      </c>
      <c r="E210" s="189" t="s">
        <v>2215</v>
      </c>
      <c r="F210" s="190" t="s">
        <v>2216</v>
      </c>
      <c r="G210" s="191" t="s">
        <v>1981</v>
      </c>
      <c r="H210" s="192">
        <v>3</v>
      </c>
      <c r="I210" s="193"/>
      <c r="J210" s="194">
        <f>ROUND(I210*H210,2)</f>
        <v>0</v>
      </c>
      <c r="K210" s="190" t="s">
        <v>35</v>
      </c>
      <c r="L210" s="47"/>
      <c r="M210" s="195" t="s">
        <v>35</v>
      </c>
      <c r="N210" s="196" t="s">
        <v>51</v>
      </c>
      <c r="O210" s="87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99" t="s">
        <v>164</v>
      </c>
      <c r="AT210" s="199" t="s">
        <v>150</v>
      </c>
      <c r="AU210" s="199" t="s">
        <v>90</v>
      </c>
      <c r="AY210" s="19" t="s">
        <v>155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88</v>
      </c>
      <c r="BK210" s="200">
        <f>ROUND(I210*H210,2)</f>
        <v>0</v>
      </c>
      <c r="BL210" s="19" t="s">
        <v>164</v>
      </c>
      <c r="BM210" s="199" t="s">
        <v>2217</v>
      </c>
    </row>
    <row r="211" s="2" customFormat="1" ht="16.5" customHeight="1">
      <c r="A211" s="41"/>
      <c r="B211" s="42"/>
      <c r="C211" s="188" t="s">
        <v>497</v>
      </c>
      <c r="D211" s="188" t="s">
        <v>150</v>
      </c>
      <c r="E211" s="189" t="s">
        <v>2218</v>
      </c>
      <c r="F211" s="190" t="s">
        <v>2219</v>
      </c>
      <c r="G211" s="191" t="s">
        <v>1981</v>
      </c>
      <c r="H211" s="192">
        <v>1</v>
      </c>
      <c r="I211" s="193"/>
      <c r="J211" s="194">
        <f>ROUND(I211*H211,2)</f>
        <v>0</v>
      </c>
      <c r="K211" s="190" t="s">
        <v>35</v>
      </c>
      <c r="L211" s="47"/>
      <c r="M211" s="195" t="s">
        <v>35</v>
      </c>
      <c r="N211" s="196" t="s">
        <v>51</v>
      </c>
      <c r="O211" s="87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199" t="s">
        <v>164</v>
      </c>
      <c r="AT211" s="199" t="s">
        <v>150</v>
      </c>
      <c r="AU211" s="199" t="s">
        <v>90</v>
      </c>
      <c r="AY211" s="19" t="s">
        <v>155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9" t="s">
        <v>88</v>
      </c>
      <c r="BK211" s="200">
        <f>ROUND(I211*H211,2)</f>
        <v>0</v>
      </c>
      <c r="BL211" s="19" t="s">
        <v>164</v>
      </c>
      <c r="BM211" s="199" t="s">
        <v>2220</v>
      </c>
    </row>
    <row r="212" s="2" customFormat="1" ht="16.5" customHeight="1">
      <c r="A212" s="41"/>
      <c r="B212" s="42"/>
      <c r="C212" s="188" t="s">
        <v>500</v>
      </c>
      <c r="D212" s="188" t="s">
        <v>150</v>
      </c>
      <c r="E212" s="189" t="s">
        <v>2221</v>
      </c>
      <c r="F212" s="190" t="s">
        <v>2222</v>
      </c>
      <c r="G212" s="191" t="s">
        <v>1981</v>
      </c>
      <c r="H212" s="192">
        <v>6</v>
      </c>
      <c r="I212" s="193"/>
      <c r="J212" s="194">
        <f>ROUND(I212*H212,2)</f>
        <v>0</v>
      </c>
      <c r="K212" s="190" t="s">
        <v>35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2223</v>
      </c>
    </row>
    <row r="213" s="2" customFormat="1" ht="24.15" customHeight="1">
      <c r="A213" s="41"/>
      <c r="B213" s="42"/>
      <c r="C213" s="188" t="s">
        <v>504</v>
      </c>
      <c r="D213" s="188" t="s">
        <v>150</v>
      </c>
      <c r="E213" s="189" t="s">
        <v>2224</v>
      </c>
      <c r="F213" s="190" t="s">
        <v>2225</v>
      </c>
      <c r="G213" s="191" t="s">
        <v>1981</v>
      </c>
      <c r="H213" s="192">
        <v>1</v>
      </c>
      <c r="I213" s="193"/>
      <c r="J213" s="194">
        <f>ROUND(I213*H213,2)</f>
        <v>0</v>
      </c>
      <c r="K213" s="190" t="s">
        <v>35</v>
      </c>
      <c r="L213" s="47"/>
      <c r="M213" s="195" t="s">
        <v>35</v>
      </c>
      <c r="N213" s="196" t="s">
        <v>51</v>
      </c>
      <c r="O213" s="87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199" t="s">
        <v>164</v>
      </c>
      <c r="AT213" s="199" t="s">
        <v>150</v>
      </c>
      <c r="AU213" s="199" t="s">
        <v>90</v>
      </c>
      <c r="AY213" s="19" t="s">
        <v>155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9" t="s">
        <v>88</v>
      </c>
      <c r="BK213" s="200">
        <f>ROUND(I213*H213,2)</f>
        <v>0</v>
      </c>
      <c r="BL213" s="19" t="s">
        <v>164</v>
      </c>
      <c r="BM213" s="199" t="s">
        <v>2226</v>
      </c>
    </row>
    <row r="214" s="2" customFormat="1" ht="21.75" customHeight="1">
      <c r="A214" s="41"/>
      <c r="B214" s="42"/>
      <c r="C214" s="188" t="s">
        <v>510</v>
      </c>
      <c r="D214" s="188" t="s">
        <v>150</v>
      </c>
      <c r="E214" s="189" t="s">
        <v>2227</v>
      </c>
      <c r="F214" s="190" t="s">
        <v>2228</v>
      </c>
      <c r="G214" s="191" t="s">
        <v>1981</v>
      </c>
      <c r="H214" s="192">
        <v>1</v>
      </c>
      <c r="I214" s="193"/>
      <c r="J214" s="194">
        <f>ROUND(I214*H214,2)</f>
        <v>0</v>
      </c>
      <c r="K214" s="190" t="s">
        <v>35</v>
      </c>
      <c r="L214" s="47"/>
      <c r="M214" s="195" t="s">
        <v>35</v>
      </c>
      <c r="N214" s="196" t="s">
        <v>51</v>
      </c>
      <c r="O214" s="87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199" t="s">
        <v>164</v>
      </c>
      <c r="AT214" s="199" t="s">
        <v>150</v>
      </c>
      <c r="AU214" s="199" t="s">
        <v>90</v>
      </c>
      <c r="AY214" s="19" t="s">
        <v>155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88</v>
      </c>
      <c r="BK214" s="200">
        <f>ROUND(I214*H214,2)</f>
        <v>0</v>
      </c>
      <c r="BL214" s="19" t="s">
        <v>164</v>
      </c>
      <c r="BM214" s="199" t="s">
        <v>2229</v>
      </c>
    </row>
    <row r="215" s="2" customFormat="1" ht="21.75" customHeight="1">
      <c r="A215" s="41"/>
      <c r="B215" s="42"/>
      <c r="C215" s="188" t="s">
        <v>512</v>
      </c>
      <c r="D215" s="188" t="s">
        <v>150</v>
      </c>
      <c r="E215" s="189" t="s">
        <v>2230</v>
      </c>
      <c r="F215" s="190" t="s">
        <v>2231</v>
      </c>
      <c r="G215" s="191" t="s">
        <v>1981</v>
      </c>
      <c r="H215" s="192">
        <v>1</v>
      </c>
      <c r="I215" s="193"/>
      <c r="J215" s="194">
        <f>ROUND(I215*H215,2)</f>
        <v>0</v>
      </c>
      <c r="K215" s="190" t="s">
        <v>35</v>
      </c>
      <c r="L215" s="47"/>
      <c r="M215" s="195" t="s">
        <v>35</v>
      </c>
      <c r="N215" s="196" t="s">
        <v>51</v>
      </c>
      <c r="O215" s="87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199" t="s">
        <v>164</v>
      </c>
      <c r="AT215" s="199" t="s">
        <v>150</v>
      </c>
      <c r="AU215" s="199" t="s">
        <v>90</v>
      </c>
      <c r="AY215" s="19" t="s">
        <v>155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9" t="s">
        <v>88</v>
      </c>
      <c r="BK215" s="200">
        <f>ROUND(I215*H215,2)</f>
        <v>0</v>
      </c>
      <c r="BL215" s="19" t="s">
        <v>164</v>
      </c>
      <c r="BM215" s="199" t="s">
        <v>2232</v>
      </c>
    </row>
    <row r="216" s="2" customFormat="1" ht="21.75" customHeight="1">
      <c r="A216" s="41"/>
      <c r="B216" s="42"/>
      <c r="C216" s="188" t="s">
        <v>517</v>
      </c>
      <c r="D216" s="188" t="s">
        <v>150</v>
      </c>
      <c r="E216" s="189" t="s">
        <v>2233</v>
      </c>
      <c r="F216" s="190" t="s">
        <v>2234</v>
      </c>
      <c r="G216" s="191" t="s">
        <v>1981</v>
      </c>
      <c r="H216" s="192">
        <v>1</v>
      </c>
      <c r="I216" s="193"/>
      <c r="J216" s="194">
        <f>ROUND(I216*H216,2)</f>
        <v>0</v>
      </c>
      <c r="K216" s="190" t="s">
        <v>35</v>
      </c>
      <c r="L216" s="47"/>
      <c r="M216" s="195" t="s">
        <v>35</v>
      </c>
      <c r="N216" s="196" t="s">
        <v>51</v>
      </c>
      <c r="O216" s="87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99" t="s">
        <v>164</v>
      </c>
      <c r="AT216" s="199" t="s">
        <v>150</v>
      </c>
      <c r="AU216" s="199" t="s">
        <v>90</v>
      </c>
      <c r="AY216" s="19" t="s">
        <v>155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88</v>
      </c>
      <c r="BK216" s="200">
        <f>ROUND(I216*H216,2)</f>
        <v>0</v>
      </c>
      <c r="BL216" s="19" t="s">
        <v>164</v>
      </c>
      <c r="BM216" s="199" t="s">
        <v>2235</v>
      </c>
    </row>
    <row r="217" s="2" customFormat="1" ht="21.75" customHeight="1">
      <c r="A217" s="41"/>
      <c r="B217" s="42"/>
      <c r="C217" s="188" t="s">
        <v>519</v>
      </c>
      <c r="D217" s="188" t="s">
        <v>150</v>
      </c>
      <c r="E217" s="189" t="s">
        <v>2236</v>
      </c>
      <c r="F217" s="190" t="s">
        <v>2237</v>
      </c>
      <c r="G217" s="191" t="s">
        <v>1981</v>
      </c>
      <c r="H217" s="192">
        <v>1</v>
      </c>
      <c r="I217" s="193"/>
      <c r="J217" s="194">
        <f>ROUND(I217*H217,2)</f>
        <v>0</v>
      </c>
      <c r="K217" s="190" t="s">
        <v>35</v>
      </c>
      <c r="L217" s="47"/>
      <c r="M217" s="195" t="s">
        <v>35</v>
      </c>
      <c r="N217" s="196" t="s">
        <v>51</v>
      </c>
      <c r="O217" s="87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199" t="s">
        <v>164</v>
      </c>
      <c r="AT217" s="199" t="s">
        <v>150</v>
      </c>
      <c r="AU217" s="199" t="s">
        <v>90</v>
      </c>
      <c r="AY217" s="19" t="s">
        <v>155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9" t="s">
        <v>88</v>
      </c>
      <c r="BK217" s="200">
        <f>ROUND(I217*H217,2)</f>
        <v>0</v>
      </c>
      <c r="BL217" s="19" t="s">
        <v>164</v>
      </c>
      <c r="BM217" s="199" t="s">
        <v>2238</v>
      </c>
    </row>
    <row r="218" s="2" customFormat="1" ht="21.75" customHeight="1">
      <c r="A218" s="41"/>
      <c r="B218" s="42"/>
      <c r="C218" s="188" t="s">
        <v>526</v>
      </c>
      <c r="D218" s="188" t="s">
        <v>150</v>
      </c>
      <c r="E218" s="189" t="s">
        <v>2239</v>
      </c>
      <c r="F218" s="190" t="s">
        <v>2240</v>
      </c>
      <c r="G218" s="191" t="s">
        <v>1981</v>
      </c>
      <c r="H218" s="192">
        <v>1</v>
      </c>
      <c r="I218" s="193"/>
      <c r="J218" s="194">
        <f>ROUND(I218*H218,2)</f>
        <v>0</v>
      </c>
      <c r="K218" s="190" t="s">
        <v>35</v>
      </c>
      <c r="L218" s="47"/>
      <c r="M218" s="195" t="s">
        <v>35</v>
      </c>
      <c r="N218" s="196" t="s">
        <v>51</v>
      </c>
      <c r="O218" s="87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99" t="s">
        <v>164</v>
      </c>
      <c r="AT218" s="199" t="s">
        <v>150</v>
      </c>
      <c r="AU218" s="199" t="s">
        <v>90</v>
      </c>
      <c r="AY218" s="19" t="s">
        <v>155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88</v>
      </c>
      <c r="BK218" s="200">
        <f>ROUND(I218*H218,2)</f>
        <v>0</v>
      </c>
      <c r="BL218" s="19" t="s">
        <v>164</v>
      </c>
      <c r="BM218" s="199" t="s">
        <v>2241</v>
      </c>
    </row>
    <row r="219" s="2" customFormat="1" ht="16.5" customHeight="1">
      <c r="A219" s="41"/>
      <c r="B219" s="42"/>
      <c r="C219" s="188" t="s">
        <v>532</v>
      </c>
      <c r="D219" s="188" t="s">
        <v>150</v>
      </c>
      <c r="E219" s="189" t="s">
        <v>2242</v>
      </c>
      <c r="F219" s="190" t="s">
        <v>2243</v>
      </c>
      <c r="G219" s="191" t="s">
        <v>1981</v>
      </c>
      <c r="H219" s="192">
        <v>2</v>
      </c>
      <c r="I219" s="193"/>
      <c r="J219" s="194">
        <f>ROUND(I219*H219,2)</f>
        <v>0</v>
      </c>
      <c r="K219" s="190" t="s">
        <v>35</v>
      </c>
      <c r="L219" s="47"/>
      <c r="M219" s="195" t="s">
        <v>35</v>
      </c>
      <c r="N219" s="196" t="s">
        <v>51</v>
      </c>
      <c r="O219" s="87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199" t="s">
        <v>164</v>
      </c>
      <c r="AT219" s="199" t="s">
        <v>150</v>
      </c>
      <c r="AU219" s="199" t="s">
        <v>90</v>
      </c>
      <c r="AY219" s="19" t="s">
        <v>155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9" t="s">
        <v>88</v>
      </c>
      <c r="BK219" s="200">
        <f>ROUND(I219*H219,2)</f>
        <v>0</v>
      </c>
      <c r="BL219" s="19" t="s">
        <v>164</v>
      </c>
      <c r="BM219" s="199" t="s">
        <v>2244</v>
      </c>
    </row>
    <row r="220" s="12" customFormat="1" ht="22.8" customHeight="1">
      <c r="A220" s="12"/>
      <c r="B220" s="222"/>
      <c r="C220" s="223"/>
      <c r="D220" s="224" t="s">
        <v>79</v>
      </c>
      <c r="E220" s="236" t="s">
        <v>2245</v>
      </c>
      <c r="F220" s="236" t="s">
        <v>2246</v>
      </c>
      <c r="G220" s="223"/>
      <c r="H220" s="223"/>
      <c r="I220" s="226"/>
      <c r="J220" s="237">
        <f>BK220</f>
        <v>0</v>
      </c>
      <c r="K220" s="223"/>
      <c r="L220" s="228"/>
      <c r="M220" s="229"/>
      <c r="N220" s="230"/>
      <c r="O220" s="230"/>
      <c r="P220" s="231">
        <f>SUM(P221:P227)</f>
        <v>0</v>
      </c>
      <c r="Q220" s="230"/>
      <c r="R220" s="231">
        <f>SUM(R221:R227)</f>
        <v>0</v>
      </c>
      <c r="S220" s="230"/>
      <c r="T220" s="232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3" t="s">
        <v>88</v>
      </c>
      <c r="AT220" s="234" t="s">
        <v>79</v>
      </c>
      <c r="AU220" s="234" t="s">
        <v>88</v>
      </c>
      <c r="AY220" s="233" t="s">
        <v>155</v>
      </c>
      <c r="BK220" s="235">
        <f>SUM(BK221:BK227)</f>
        <v>0</v>
      </c>
    </row>
    <row r="221" s="2" customFormat="1" ht="33" customHeight="1">
      <c r="A221" s="41"/>
      <c r="B221" s="42"/>
      <c r="C221" s="188" t="s">
        <v>537</v>
      </c>
      <c r="D221" s="188" t="s">
        <v>150</v>
      </c>
      <c r="E221" s="189" t="s">
        <v>2247</v>
      </c>
      <c r="F221" s="190" t="s">
        <v>2248</v>
      </c>
      <c r="G221" s="191" t="s">
        <v>1981</v>
      </c>
      <c r="H221" s="192">
        <v>1</v>
      </c>
      <c r="I221" s="193"/>
      <c r="J221" s="194">
        <f>ROUND(I221*H221,2)</f>
        <v>0</v>
      </c>
      <c r="K221" s="190" t="s">
        <v>35</v>
      </c>
      <c r="L221" s="47"/>
      <c r="M221" s="195" t="s">
        <v>35</v>
      </c>
      <c r="N221" s="196" t="s">
        <v>51</v>
      </c>
      <c r="O221" s="87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199" t="s">
        <v>164</v>
      </c>
      <c r="AT221" s="199" t="s">
        <v>150</v>
      </c>
      <c r="AU221" s="199" t="s">
        <v>90</v>
      </c>
      <c r="AY221" s="19" t="s">
        <v>155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9" t="s">
        <v>88</v>
      </c>
      <c r="BK221" s="200">
        <f>ROUND(I221*H221,2)</f>
        <v>0</v>
      </c>
      <c r="BL221" s="19" t="s">
        <v>164</v>
      </c>
      <c r="BM221" s="199" t="s">
        <v>2249</v>
      </c>
    </row>
    <row r="222" s="2" customFormat="1" ht="16.5" customHeight="1">
      <c r="A222" s="41"/>
      <c r="B222" s="42"/>
      <c r="C222" s="188" t="s">
        <v>542</v>
      </c>
      <c r="D222" s="188" t="s">
        <v>150</v>
      </c>
      <c r="E222" s="189" t="s">
        <v>2250</v>
      </c>
      <c r="F222" s="190" t="s">
        <v>2251</v>
      </c>
      <c r="G222" s="191" t="s">
        <v>1981</v>
      </c>
      <c r="H222" s="192">
        <v>2</v>
      </c>
      <c r="I222" s="193"/>
      <c r="J222" s="194">
        <f>ROUND(I222*H222,2)</f>
        <v>0</v>
      </c>
      <c r="K222" s="190" t="s">
        <v>35</v>
      </c>
      <c r="L222" s="47"/>
      <c r="M222" s="195" t="s">
        <v>35</v>
      </c>
      <c r="N222" s="196" t="s">
        <v>51</v>
      </c>
      <c r="O222" s="87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164</v>
      </c>
      <c r="AT222" s="199" t="s">
        <v>150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2252</v>
      </c>
    </row>
    <row r="223" s="2" customFormat="1" ht="44.25" customHeight="1">
      <c r="A223" s="41"/>
      <c r="B223" s="42"/>
      <c r="C223" s="188" t="s">
        <v>548</v>
      </c>
      <c r="D223" s="188" t="s">
        <v>150</v>
      </c>
      <c r="E223" s="189" t="s">
        <v>2253</v>
      </c>
      <c r="F223" s="190" t="s">
        <v>2254</v>
      </c>
      <c r="G223" s="191" t="s">
        <v>1981</v>
      </c>
      <c r="H223" s="192">
        <v>1</v>
      </c>
      <c r="I223" s="193"/>
      <c r="J223" s="194">
        <f>ROUND(I223*H223,2)</f>
        <v>0</v>
      </c>
      <c r="K223" s="190" t="s">
        <v>35</v>
      </c>
      <c r="L223" s="47"/>
      <c r="M223" s="195" t="s">
        <v>35</v>
      </c>
      <c r="N223" s="196" t="s">
        <v>51</v>
      </c>
      <c r="O223" s="87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199" t="s">
        <v>164</v>
      </c>
      <c r="AT223" s="199" t="s">
        <v>150</v>
      </c>
      <c r="AU223" s="199" t="s">
        <v>90</v>
      </c>
      <c r="AY223" s="19" t="s">
        <v>155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9" t="s">
        <v>88</v>
      </c>
      <c r="BK223" s="200">
        <f>ROUND(I223*H223,2)</f>
        <v>0</v>
      </c>
      <c r="BL223" s="19" t="s">
        <v>164</v>
      </c>
      <c r="BM223" s="199" t="s">
        <v>2255</v>
      </c>
    </row>
    <row r="224" s="2" customFormat="1" ht="33" customHeight="1">
      <c r="A224" s="41"/>
      <c r="B224" s="42"/>
      <c r="C224" s="188" t="s">
        <v>554</v>
      </c>
      <c r="D224" s="188" t="s">
        <v>150</v>
      </c>
      <c r="E224" s="189" t="s">
        <v>2256</v>
      </c>
      <c r="F224" s="190" t="s">
        <v>2257</v>
      </c>
      <c r="G224" s="191" t="s">
        <v>1981</v>
      </c>
      <c r="H224" s="192">
        <v>1</v>
      </c>
      <c r="I224" s="193"/>
      <c r="J224" s="194">
        <f>ROUND(I224*H224,2)</f>
        <v>0</v>
      </c>
      <c r="K224" s="190" t="s">
        <v>35</v>
      </c>
      <c r="L224" s="47"/>
      <c r="M224" s="195" t="s">
        <v>35</v>
      </c>
      <c r="N224" s="196" t="s">
        <v>51</v>
      </c>
      <c r="O224" s="87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199" t="s">
        <v>164</v>
      </c>
      <c r="AT224" s="199" t="s">
        <v>150</v>
      </c>
      <c r="AU224" s="199" t="s">
        <v>90</v>
      </c>
      <c r="AY224" s="19" t="s">
        <v>155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9" t="s">
        <v>88</v>
      </c>
      <c r="BK224" s="200">
        <f>ROUND(I224*H224,2)</f>
        <v>0</v>
      </c>
      <c r="BL224" s="19" t="s">
        <v>164</v>
      </c>
      <c r="BM224" s="199" t="s">
        <v>2258</v>
      </c>
    </row>
    <row r="225" s="2" customFormat="1" ht="16.5" customHeight="1">
      <c r="A225" s="41"/>
      <c r="B225" s="42"/>
      <c r="C225" s="188" t="s">
        <v>560</v>
      </c>
      <c r="D225" s="188" t="s">
        <v>150</v>
      </c>
      <c r="E225" s="189" t="s">
        <v>2259</v>
      </c>
      <c r="F225" s="190" t="s">
        <v>2260</v>
      </c>
      <c r="G225" s="191" t="s">
        <v>1981</v>
      </c>
      <c r="H225" s="192">
        <v>1</v>
      </c>
      <c r="I225" s="193"/>
      <c r="J225" s="194">
        <f>ROUND(I225*H225,2)</f>
        <v>0</v>
      </c>
      <c r="K225" s="190" t="s">
        <v>35</v>
      </c>
      <c r="L225" s="47"/>
      <c r="M225" s="195" t="s">
        <v>35</v>
      </c>
      <c r="N225" s="196" t="s">
        <v>51</v>
      </c>
      <c r="O225" s="8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164</v>
      </c>
      <c r="AT225" s="199" t="s">
        <v>150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2261</v>
      </c>
    </row>
    <row r="226" s="2" customFormat="1" ht="24.15" customHeight="1">
      <c r="A226" s="41"/>
      <c r="B226" s="42"/>
      <c r="C226" s="188" t="s">
        <v>567</v>
      </c>
      <c r="D226" s="188" t="s">
        <v>150</v>
      </c>
      <c r="E226" s="189" t="s">
        <v>2262</v>
      </c>
      <c r="F226" s="190" t="s">
        <v>2263</v>
      </c>
      <c r="G226" s="191" t="s">
        <v>1981</v>
      </c>
      <c r="H226" s="192">
        <v>1</v>
      </c>
      <c r="I226" s="193"/>
      <c r="J226" s="194">
        <f>ROUND(I226*H226,2)</f>
        <v>0</v>
      </c>
      <c r="K226" s="190" t="s">
        <v>35</v>
      </c>
      <c r="L226" s="47"/>
      <c r="M226" s="195" t="s">
        <v>35</v>
      </c>
      <c r="N226" s="196" t="s">
        <v>51</v>
      </c>
      <c r="O226" s="87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199" t="s">
        <v>164</v>
      </c>
      <c r="AT226" s="199" t="s">
        <v>150</v>
      </c>
      <c r="AU226" s="199" t="s">
        <v>90</v>
      </c>
      <c r="AY226" s="19" t="s">
        <v>155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9" t="s">
        <v>88</v>
      </c>
      <c r="BK226" s="200">
        <f>ROUND(I226*H226,2)</f>
        <v>0</v>
      </c>
      <c r="BL226" s="19" t="s">
        <v>164</v>
      </c>
      <c r="BM226" s="199" t="s">
        <v>2264</v>
      </c>
    </row>
    <row r="227" s="2" customFormat="1" ht="24.15" customHeight="1">
      <c r="A227" s="41"/>
      <c r="B227" s="42"/>
      <c r="C227" s="188" t="s">
        <v>572</v>
      </c>
      <c r="D227" s="188" t="s">
        <v>150</v>
      </c>
      <c r="E227" s="189" t="s">
        <v>2265</v>
      </c>
      <c r="F227" s="190" t="s">
        <v>2266</v>
      </c>
      <c r="G227" s="191" t="s">
        <v>1981</v>
      </c>
      <c r="H227" s="192">
        <v>2</v>
      </c>
      <c r="I227" s="193"/>
      <c r="J227" s="194">
        <f>ROUND(I227*H227,2)</f>
        <v>0</v>
      </c>
      <c r="K227" s="190" t="s">
        <v>35</v>
      </c>
      <c r="L227" s="47"/>
      <c r="M227" s="195" t="s">
        <v>35</v>
      </c>
      <c r="N227" s="196" t="s">
        <v>51</v>
      </c>
      <c r="O227" s="87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199" t="s">
        <v>164</v>
      </c>
      <c r="AT227" s="199" t="s">
        <v>150</v>
      </c>
      <c r="AU227" s="199" t="s">
        <v>90</v>
      </c>
      <c r="AY227" s="19" t="s">
        <v>155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9" t="s">
        <v>88</v>
      </c>
      <c r="BK227" s="200">
        <f>ROUND(I227*H227,2)</f>
        <v>0</v>
      </c>
      <c r="BL227" s="19" t="s">
        <v>164</v>
      </c>
      <c r="BM227" s="199" t="s">
        <v>2267</v>
      </c>
    </row>
    <row r="228" s="12" customFormat="1" ht="22.8" customHeight="1">
      <c r="A228" s="12"/>
      <c r="B228" s="222"/>
      <c r="C228" s="223"/>
      <c r="D228" s="224" t="s">
        <v>79</v>
      </c>
      <c r="E228" s="236" t="s">
        <v>2268</v>
      </c>
      <c r="F228" s="236" t="s">
        <v>2269</v>
      </c>
      <c r="G228" s="223"/>
      <c r="H228" s="223"/>
      <c r="I228" s="226"/>
      <c r="J228" s="237">
        <f>BK228</f>
        <v>0</v>
      </c>
      <c r="K228" s="223"/>
      <c r="L228" s="228"/>
      <c r="M228" s="229"/>
      <c r="N228" s="230"/>
      <c r="O228" s="230"/>
      <c r="P228" s="231">
        <f>SUM(P229:P231)</f>
        <v>0</v>
      </c>
      <c r="Q228" s="230"/>
      <c r="R228" s="231">
        <f>SUM(R229:R231)</f>
        <v>0</v>
      </c>
      <c r="S228" s="230"/>
      <c r="T228" s="232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3" t="s">
        <v>88</v>
      </c>
      <c r="AT228" s="234" t="s">
        <v>79</v>
      </c>
      <c r="AU228" s="234" t="s">
        <v>88</v>
      </c>
      <c r="AY228" s="233" t="s">
        <v>155</v>
      </c>
      <c r="BK228" s="235">
        <f>SUM(BK229:BK231)</f>
        <v>0</v>
      </c>
    </row>
    <row r="229" s="2" customFormat="1" ht="16.5" customHeight="1">
      <c r="A229" s="41"/>
      <c r="B229" s="42"/>
      <c r="C229" s="188" t="s">
        <v>580</v>
      </c>
      <c r="D229" s="188" t="s">
        <v>150</v>
      </c>
      <c r="E229" s="189" t="s">
        <v>2270</v>
      </c>
      <c r="F229" s="190" t="s">
        <v>2271</v>
      </c>
      <c r="G229" s="191" t="s">
        <v>1981</v>
      </c>
      <c r="H229" s="192">
        <v>1</v>
      </c>
      <c r="I229" s="193"/>
      <c r="J229" s="194">
        <f>ROUND(I229*H229,2)</f>
        <v>0</v>
      </c>
      <c r="K229" s="190" t="s">
        <v>35</v>
      </c>
      <c r="L229" s="47"/>
      <c r="M229" s="195" t="s">
        <v>35</v>
      </c>
      <c r="N229" s="196" t="s">
        <v>51</v>
      </c>
      <c r="O229" s="87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199" t="s">
        <v>164</v>
      </c>
      <c r="AT229" s="199" t="s">
        <v>150</v>
      </c>
      <c r="AU229" s="199" t="s">
        <v>90</v>
      </c>
      <c r="AY229" s="19" t="s">
        <v>155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9" t="s">
        <v>88</v>
      </c>
      <c r="BK229" s="200">
        <f>ROUND(I229*H229,2)</f>
        <v>0</v>
      </c>
      <c r="BL229" s="19" t="s">
        <v>164</v>
      </c>
      <c r="BM229" s="199" t="s">
        <v>2272</v>
      </c>
    </row>
    <row r="230" s="2" customFormat="1" ht="16.5" customHeight="1">
      <c r="A230" s="41"/>
      <c r="B230" s="42"/>
      <c r="C230" s="188" t="s">
        <v>591</v>
      </c>
      <c r="D230" s="188" t="s">
        <v>150</v>
      </c>
      <c r="E230" s="189" t="s">
        <v>2273</v>
      </c>
      <c r="F230" s="190" t="s">
        <v>2274</v>
      </c>
      <c r="G230" s="191" t="s">
        <v>1981</v>
      </c>
      <c r="H230" s="192">
        <v>2</v>
      </c>
      <c r="I230" s="193"/>
      <c r="J230" s="194">
        <f>ROUND(I230*H230,2)</f>
        <v>0</v>
      </c>
      <c r="K230" s="190" t="s">
        <v>35</v>
      </c>
      <c r="L230" s="47"/>
      <c r="M230" s="195" t="s">
        <v>35</v>
      </c>
      <c r="N230" s="196" t="s">
        <v>51</v>
      </c>
      <c r="O230" s="87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199" t="s">
        <v>164</v>
      </c>
      <c r="AT230" s="199" t="s">
        <v>150</v>
      </c>
      <c r="AU230" s="199" t="s">
        <v>90</v>
      </c>
      <c r="AY230" s="19" t="s">
        <v>155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88</v>
      </c>
      <c r="BK230" s="200">
        <f>ROUND(I230*H230,2)</f>
        <v>0</v>
      </c>
      <c r="BL230" s="19" t="s">
        <v>164</v>
      </c>
      <c r="BM230" s="199" t="s">
        <v>2275</v>
      </c>
    </row>
    <row r="231" s="2" customFormat="1" ht="16.5" customHeight="1">
      <c r="A231" s="41"/>
      <c r="B231" s="42"/>
      <c r="C231" s="188" t="s">
        <v>604</v>
      </c>
      <c r="D231" s="188" t="s">
        <v>150</v>
      </c>
      <c r="E231" s="189" t="s">
        <v>2276</v>
      </c>
      <c r="F231" s="190" t="s">
        <v>2277</v>
      </c>
      <c r="G231" s="191" t="s">
        <v>1981</v>
      </c>
      <c r="H231" s="192">
        <v>2</v>
      </c>
      <c r="I231" s="193"/>
      <c r="J231" s="194">
        <f>ROUND(I231*H231,2)</f>
        <v>0</v>
      </c>
      <c r="K231" s="190" t="s">
        <v>35</v>
      </c>
      <c r="L231" s="47"/>
      <c r="M231" s="195" t="s">
        <v>35</v>
      </c>
      <c r="N231" s="196" t="s">
        <v>51</v>
      </c>
      <c r="O231" s="87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199" t="s">
        <v>164</v>
      </c>
      <c r="AT231" s="199" t="s">
        <v>150</v>
      </c>
      <c r="AU231" s="199" t="s">
        <v>90</v>
      </c>
      <c r="AY231" s="19" t="s">
        <v>155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9" t="s">
        <v>88</v>
      </c>
      <c r="BK231" s="200">
        <f>ROUND(I231*H231,2)</f>
        <v>0</v>
      </c>
      <c r="BL231" s="19" t="s">
        <v>164</v>
      </c>
      <c r="BM231" s="199" t="s">
        <v>2278</v>
      </c>
    </row>
    <row r="232" s="12" customFormat="1" ht="22.8" customHeight="1">
      <c r="A232" s="12"/>
      <c r="B232" s="222"/>
      <c r="C232" s="223"/>
      <c r="D232" s="224" t="s">
        <v>79</v>
      </c>
      <c r="E232" s="236" t="s">
        <v>2279</v>
      </c>
      <c r="F232" s="236" t="s">
        <v>2280</v>
      </c>
      <c r="G232" s="223"/>
      <c r="H232" s="223"/>
      <c r="I232" s="226"/>
      <c r="J232" s="237">
        <f>BK232</f>
        <v>0</v>
      </c>
      <c r="K232" s="223"/>
      <c r="L232" s="228"/>
      <c r="M232" s="229"/>
      <c r="N232" s="230"/>
      <c r="O232" s="230"/>
      <c r="P232" s="231">
        <f>SUM(P233:P240)</f>
        <v>0</v>
      </c>
      <c r="Q232" s="230"/>
      <c r="R232" s="231">
        <f>SUM(R233:R240)</f>
        <v>0</v>
      </c>
      <c r="S232" s="230"/>
      <c r="T232" s="232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3" t="s">
        <v>88</v>
      </c>
      <c r="AT232" s="234" t="s">
        <v>79</v>
      </c>
      <c r="AU232" s="234" t="s">
        <v>88</v>
      </c>
      <c r="AY232" s="233" t="s">
        <v>155</v>
      </c>
      <c r="BK232" s="235">
        <f>SUM(BK233:BK240)</f>
        <v>0</v>
      </c>
    </row>
    <row r="233" s="2" customFormat="1" ht="16.5" customHeight="1">
      <c r="A233" s="41"/>
      <c r="B233" s="42"/>
      <c r="C233" s="188" t="s">
        <v>609</v>
      </c>
      <c r="D233" s="188" t="s">
        <v>150</v>
      </c>
      <c r="E233" s="189" t="s">
        <v>2281</v>
      </c>
      <c r="F233" s="190" t="s">
        <v>2282</v>
      </c>
      <c r="G233" s="191" t="s">
        <v>1981</v>
      </c>
      <c r="H233" s="192">
        <v>3</v>
      </c>
      <c r="I233" s="193"/>
      <c r="J233" s="194">
        <f>ROUND(I233*H233,2)</f>
        <v>0</v>
      </c>
      <c r="K233" s="190" t="s">
        <v>35</v>
      </c>
      <c r="L233" s="47"/>
      <c r="M233" s="195" t="s">
        <v>35</v>
      </c>
      <c r="N233" s="196" t="s">
        <v>51</v>
      </c>
      <c r="O233" s="87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199" t="s">
        <v>164</v>
      </c>
      <c r="AT233" s="199" t="s">
        <v>150</v>
      </c>
      <c r="AU233" s="199" t="s">
        <v>90</v>
      </c>
      <c r="AY233" s="19" t="s">
        <v>155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9" t="s">
        <v>88</v>
      </c>
      <c r="BK233" s="200">
        <f>ROUND(I233*H233,2)</f>
        <v>0</v>
      </c>
      <c r="BL233" s="19" t="s">
        <v>164</v>
      </c>
      <c r="BM233" s="199" t="s">
        <v>2283</v>
      </c>
    </row>
    <row r="234" s="2" customFormat="1" ht="16.5" customHeight="1">
      <c r="A234" s="41"/>
      <c r="B234" s="42"/>
      <c r="C234" s="188" t="s">
        <v>614</v>
      </c>
      <c r="D234" s="188" t="s">
        <v>150</v>
      </c>
      <c r="E234" s="189" t="s">
        <v>2284</v>
      </c>
      <c r="F234" s="190" t="s">
        <v>2285</v>
      </c>
      <c r="G234" s="191" t="s">
        <v>1981</v>
      </c>
      <c r="H234" s="192">
        <v>7</v>
      </c>
      <c r="I234" s="193"/>
      <c r="J234" s="194">
        <f>ROUND(I234*H234,2)</f>
        <v>0</v>
      </c>
      <c r="K234" s="190" t="s">
        <v>35</v>
      </c>
      <c r="L234" s="47"/>
      <c r="M234" s="195" t="s">
        <v>35</v>
      </c>
      <c r="N234" s="196" t="s">
        <v>51</v>
      </c>
      <c r="O234" s="87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199" t="s">
        <v>164</v>
      </c>
      <c r="AT234" s="199" t="s">
        <v>150</v>
      </c>
      <c r="AU234" s="199" t="s">
        <v>90</v>
      </c>
      <c r="AY234" s="19" t="s">
        <v>155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9" t="s">
        <v>88</v>
      </c>
      <c r="BK234" s="200">
        <f>ROUND(I234*H234,2)</f>
        <v>0</v>
      </c>
      <c r="BL234" s="19" t="s">
        <v>164</v>
      </c>
      <c r="BM234" s="199" t="s">
        <v>2286</v>
      </c>
    </row>
    <row r="235" s="2" customFormat="1" ht="16.5" customHeight="1">
      <c r="A235" s="41"/>
      <c r="B235" s="42"/>
      <c r="C235" s="188" t="s">
        <v>620</v>
      </c>
      <c r="D235" s="188" t="s">
        <v>150</v>
      </c>
      <c r="E235" s="189" t="s">
        <v>2287</v>
      </c>
      <c r="F235" s="190" t="s">
        <v>2288</v>
      </c>
      <c r="G235" s="191" t="s">
        <v>1981</v>
      </c>
      <c r="H235" s="192">
        <v>3</v>
      </c>
      <c r="I235" s="193"/>
      <c r="J235" s="194">
        <f>ROUND(I235*H235,2)</f>
        <v>0</v>
      </c>
      <c r="K235" s="190" t="s">
        <v>35</v>
      </c>
      <c r="L235" s="47"/>
      <c r="M235" s="195" t="s">
        <v>35</v>
      </c>
      <c r="N235" s="196" t="s">
        <v>51</v>
      </c>
      <c r="O235" s="87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199" t="s">
        <v>164</v>
      </c>
      <c r="AT235" s="199" t="s">
        <v>150</v>
      </c>
      <c r="AU235" s="199" t="s">
        <v>90</v>
      </c>
      <c r="AY235" s="19" t="s">
        <v>155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9" t="s">
        <v>88</v>
      </c>
      <c r="BK235" s="200">
        <f>ROUND(I235*H235,2)</f>
        <v>0</v>
      </c>
      <c r="BL235" s="19" t="s">
        <v>164</v>
      </c>
      <c r="BM235" s="199" t="s">
        <v>2289</v>
      </c>
    </row>
    <row r="236" s="2" customFormat="1" ht="16.5" customHeight="1">
      <c r="A236" s="41"/>
      <c r="B236" s="42"/>
      <c r="C236" s="188" t="s">
        <v>626</v>
      </c>
      <c r="D236" s="188" t="s">
        <v>150</v>
      </c>
      <c r="E236" s="189" t="s">
        <v>2290</v>
      </c>
      <c r="F236" s="190" t="s">
        <v>2291</v>
      </c>
      <c r="G236" s="191" t="s">
        <v>1981</v>
      </c>
      <c r="H236" s="192">
        <v>1</v>
      </c>
      <c r="I236" s="193"/>
      <c r="J236" s="194">
        <f>ROUND(I236*H236,2)</f>
        <v>0</v>
      </c>
      <c r="K236" s="190" t="s">
        <v>35</v>
      </c>
      <c r="L236" s="47"/>
      <c r="M236" s="195" t="s">
        <v>35</v>
      </c>
      <c r="N236" s="196" t="s">
        <v>51</v>
      </c>
      <c r="O236" s="87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99" t="s">
        <v>164</v>
      </c>
      <c r="AT236" s="199" t="s">
        <v>150</v>
      </c>
      <c r="AU236" s="199" t="s">
        <v>90</v>
      </c>
      <c r="AY236" s="19" t="s">
        <v>155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9" t="s">
        <v>88</v>
      </c>
      <c r="BK236" s="200">
        <f>ROUND(I236*H236,2)</f>
        <v>0</v>
      </c>
      <c r="BL236" s="19" t="s">
        <v>164</v>
      </c>
      <c r="BM236" s="199" t="s">
        <v>2292</v>
      </c>
    </row>
    <row r="237" s="2" customFormat="1" ht="16.5" customHeight="1">
      <c r="A237" s="41"/>
      <c r="B237" s="42"/>
      <c r="C237" s="188" t="s">
        <v>633</v>
      </c>
      <c r="D237" s="188" t="s">
        <v>150</v>
      </c>
      <c r="E237" s="189" t="s">
        <v>2293</v>
      </c>
      <c r="F237" s="190" t="s">
        <v>2294</v>
      </c>
      <c r="G237" s="191" t="s">
        <v>1981</v>
      </c>
      <c r="H237" s="192">
        <v>4</v>
      </c>
      <c r="I237" s="193"/>
      <c r="J237" s="194">
        <f>ROUND(I237*H237,2)</f>
        <v>0</v>
      </c>
      <c r="K237" s="190" t="s">
        <v>35</v>
      </c>
      <c r="L237" s="47"/>
      <c r="M237" s="195" t="s">
        <v>35</v>
      </c>
      <c r="N237" s="196" t="s">
        <v>51</v>
      </c>
      <c r="O237" s="87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199" t="s">
        <v>164</v>
      </c>
      <c r="AT237" s="199" t="s">
        <v>150</v>
      </c>
      <c r="AU237" s="199" t="s">
        <v>90</v>
      </c>
      <c r="AY237" s="19" t="s">
        <v>155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9" t="s">
        <v>88</v>
      </c>
      <c r="BK237" s="200">
        <f>ROUND(I237*H237,2)</f>
        <v>0</v>
      </c>
      <c r="BL237" s="19" t="s">
        <v>164</v>
      </c>
      <c r="BM237" s="199" t="s">
        <v>2295</v>
      </c>
    </row>
    <row r="238" s="2" customFormat="1" ht="16.5" customHeight="1">
      <c r="A238" s="41"/>
      <c r="B238" s="42"/>
      <c r="C238" s="188" t="s">
        <v>2296</v>
      </c>
      <c r="D238" s="188" t="s">
        <v>150</v>
      </c>
      <c r="E238" s="189" t="s">
        <v>2297</v>
      </c>
      <c r="F238" s="190" t="s">
        <v>2298</v>
      </c>
      <c r="G238" s="191" t="s">
        <v>1981</v>
      </c>
      <c r="H238" s="192">
        <v>2</v>
      </c>
      <c r="I238" s="193"/>
      <c r="J238" s="194">
        <f>ROUND(I238*H238,2)</f>
        <v>0</v>
      </c>
      <c r="K238" s="190" t="s">
        <v>35</v>
      </c>
      <c r="L238" s="47"/>
      <c r="M238" s="195" t="s">
        <v>35</v>
      </c>
      <c r="N238" s="196" t="s">
        <v>51</v>
      </c>
      <c r="O238" s="87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164</v>
      </c>
      <c r="AT238" s="199" t="s">
        <v>150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164</v>
      </c>
      <c r="BM238" s="199" t="s">
        <v>2299</v>
      </c>
    </row>
    <row r="239" s="2" customFormat="1" ht="16.5" customHeight="1">
      <c r="A239" s="41"/>
      <c r="B239" s="42"/>
      <c r="C239" s="188" t="s">
        <v>2300</v>
      </c>
      <c r="D239" s="188" t="s">
        <v>150</v>
      </c>
      <c r="E239" s="189" t="s">
        <v>2301</v>
      </c>
      <c r="F239" s="190" t="s">
        <v>2302</v>
      </c>
      <c r="G239" s="191" t="s">
        <v>1981</v>
      </c>
      <c r="H239" s="192">
        <v>11</v>
      </c>
      <c r="I239" s="193"/>
      <c r="J239" s="194">
        <f>ROUND(I239*H239,2)</f>
        <v>0</v>
      </c>
      <c r="K239" s="190" t="s">
        <v>35</v>
      </c>
      <c r="L239" s="47"/>
      <c r="M239" s="195" t="s">
        <v>35</v>
      </c>
      <c r="N239" s="196" t="s">
        <v>51</v>
      </c>
      <c r="O239" s="87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199" t="s">
        <v>164</v>
      </c>
      <c r="AT239" s="199" t="s">
        <v>150</v>
      </c>
      <c r="AU239" s="199" t="s">
        <v>90</v>
      </c>
      <c r="AY239" s="19" t="s">
        <v>155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9" t="s">
        <v>88</v>
      </c>
      <c r="BK239" s="200">
        <f>ROUND(I239*H239,2)</f>
        <v>0</v>
      </c>
      <c r="BL239" s="19" t="s">
        <v>164</v>
      </c>
      <c r="BM239" s="199" t="s">
        <v>2303</v>
      </c>
    </row>
    <row r="240" s="2" customFormat="1" ht="16.5" customHeight="1">
      <c r="A240" s="41"/>
      <c r="B240" s="42"/>
      <c r="C240" s="188" t="s">
        <v>2304</v>
      </c>
      <c r="D240" s="188" t="s">
        <v>150</v>
      </c>
      <c r="E240" s="189" t="s">
        <v>2305</v>
      </c>
      <c r="F240" s="190" t="s">
        <v>2306</v>
      </c>
      <c r="G240" s="191" t="s">
        <v>1981</v>
      </c>
      <c r="H240" s="192">
        <v>11</v>
      </c>
      <c r="I240" s="193"/>
      <c r="J240" s="194">
        <f>ROUND(I240*H240,2)</f>
        <v>0</v>
      </c>
      <c r="K240" s="190" t="s">
        <v>35</v>
      </c>
      <c r="L240" s="47"/>
      <c r="M240" s="195" t="s">
        <v>35</v>
      </c>
      <c r="N240" s="196" t="s">
        <v>51</v>
      </c>
      <c r="O240" s="87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199" t="s">
        <v>164</v>
      </c>
      <c r="AT240" s="199" t="s">
        <v>150</v>
      </c>
      <c r="AU240" s="199" t="s">
        <v>90</v>
      </c>
      <c r="AY240" s="19" t="s">
        <v>155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9" t="s">
        <v>88</v>
      </c>
      <c r="BK240" s="200">
        <f>ROUND(I240*H240,2)</f>
        <v>0</v>
      </c>
      <c r="BL240" s="19" t="s">
        <v>164</v>
      </c>
      <c r="BM240" s="199" t="s">
        <v>2307</v>
      </c>
    </row>
    <row r="241" s="12" customFormat="1" ht="22.8" customHeight="1">
      <c r="A241" s="12"/>
      <c r="B241" s="222"/>
      <c r="C241" s="223"/>
      <c r="D241" s="224" t="s">
        <v>79</v>
      </c>
      <c r="E241" s="236" t="s">
        <v>2308</v>
      </c>
      <c r="F241" s="236" t="s">
        <v>2309</v>
      </c>
      <c r="G241" s="223"/>
      <c r="H241" s="223"/>
      <c r="I241" s="226"/>
      <c r="J241" s="237">
        <f>BK241</f>
        <v>0</v>
      </c>
      <c r="K241" s="223"/>
      <c r="L241" s="228"/>
      <c r="M241" s="229"/>
      <c r="N241" s="230"/>
      <c r="O241" s="230"/>
      <c r="P241" s="231">
        <f>SUM(P242:P264)</f>
        <v>0</v>
      </c>
      <c r="Q241" s="230"/>
      <c r="R241" s="231">
        <f>SUM(R242:R264)</f>
        <v>0</v>
      </c>
      <c r="S241" s="230"/>
      <c r="T241" s="232">
        <f>SUM(T242:T264)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3" t="s">
        <v>88</v>
      </c>
      <c r="AT241" s="234" t="s">
        <v>79</v>
      </c>
      <c r="AU241" s="234" t="s">
        <v>88</v>
      </c>
      <c r="AY241" s="233" t="s">
        <v>155</v>
      </c>
      <c r="BK241" s="235">
        <f>SUM(BK242:BK264)</f>
        <v>0</v>
      </c>
    </row>
    <row r="242" s="2" customFormat="1" ht="16.5" customHeight="1">
      <c r="A242" s="41"/>
      <c r="B242" s="42"/>
      <c r="C242" s="188" t="s">
        <v>2310</v>
      </c>
      <c r="D242" s="188" t="s">
        <v>150</v>
      </c>
      <c r="E242" s="189" t="s">
        <v>2311</v>
      </c>
      <c r="F242" s="190" t="s">
        <v>2312</v>
      </c>
      <c r="G242" s="191" t="s">
        <v>1981</v>
      </c>
      <c r="H242" s="192">
        <v>1</v>
      </c>
      <c r="I242" s="193"/>
      <c r="J242" s="194">
        <f>ROUND(I242*H242,2)</f>
        <v>0</v>
      </c>
      <c r="K242" s="190" t="s">
        <v>35</v>
      </c>
      <c r="L242" s="47"/>
      <c r="M242" s="195" t="s">
        <v>35</v>
      </c>
      <c r="N242" s="196" t="s">
        <v>51</v>
      </c>
      <c r="O242" s="87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199" t="s">
        <v>164</v>
      </c>
      <c r="AT242" s="199" t="s">
        <v>150</v>
      </c>
      <c r="AU242" s="199" t="s">
        <v>90</v>
      </c>
      <c r="AY242" s="19" t="s">
        <v>155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9" t="s">
        <v>88</v>
      </c>
      <c r="BK242" s="200">
        <f>ROUND(I242*H242,2)</f>
        <v>0</v>
      </c>
      <c r="BL242" s="19" t="s">
        <v>164</v>
      </c>
      <c r="BM242" s="199" t="s">
        <v>2313</v>
      </c>
    </row>
    <row r="243" s="2" customFormat="1" ht="16.5" customHeight="1">
      <c r="A243" s="41"/>
      <c r="B243" s="42"/>
      <c r="C243" s="188" t="s">
        <v>2314</v>
      </c>
      <c r="D243" s="188" t="s">
        <v>150</v>
      </c>
      <c r="E243" s="189" t="s">
        <v>2315</v>
      </c>
      <c r="F243" s="190" t="s">
        <v>2316</v>
      </c>
      <c r="G243" s="191" t="s">
        <v>1981</v>
      </c>
      <c r="H243" s="192">
        <v>1</v>
      </c>
      <c r="I243" s="193"/>
      <c r="J243" s="194">
        <f>ROUND(I243*H243,2)</f>
        <v>0</v>
      </c>
      <c r="K243" s="190" t="s">
        <v>35</v>
      </c>
      <c r="L243" s="47"/>
      <c r="M243" s="195" t="s">
        <v>35</v>
      </c>
      <c r="N243" s="196" t="s">
        <v>51</v>
      </c>
      <c r="O243" s="87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199" t="s">
        <v>164</v>
      </c>
      <c r="AT243" s="199" t="s">
        <v>150</v>
      </c>
      <c r="AU243" s="199" t="s">
        <v>90</v>
      </c>
      <c r="AY243" s="19" t="s">
        <v>155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9" t="s">
        <v>88</v>
      </c>
      <c r="BK243" s="200">
        <f>ROUND(I243*H243,2)</f>
        <v>0</v>
      </c>
      <c r="BL243" s="19" t="s">
        <v>164</v>
      </c>
      <c r="BM243" s="199" t="s">
        <v>2317</v>
      </c>
    </row>
    <row r="244" s="2" customFormat="1" ht="16.5" customHeight="1">
      <c r="A244" s="41"/>
      <c r="B244" s="42"/>
      <c r="C244" s="188" t="s">
        <v>2318</v>
      </c>
      <c r="D244" s="188" t="s">
        <v>150</v>
      </c>
      <c r="E244" s="189" t="s">
        <v>2319</v>
      </c>
      <c r="F244" s="190" t="s">
        <v>2320</v>
      </c>
      <c r="G244" s="191" t="s">
        <v>1981</v>
      </c>
      <c r="H244" s="192">
        <v>1</v>
      </c>
      <c r="I244" s="193"/>
      <c r="J244" s="194">
        <f>ROUND(I244*H244,2)</f>
        <v>0</v>
      </c>
      <c r="K244" s="190" t="s">
        <v>35</v>
      </c>
      <c r="L244" s="47"/>
      <c r="M244" s="195" t="s">
        <v>35</v>
      </c>
      <c r="N244" s="196" t="s">
        <v>51</v>
      </c>
      <c r="O244" s="87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199" t="s">
        <v>164</v>
      </c>
      <c r="AT244" s="199" t="s">
        <v>150</v>
      </c>
      <c r="AU244" s="199" t="s">
        <v>90</v>
      </c>
      <c r="AY244" s="19" t="s">
        <v>155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88</v>
      </c>
      <c r="BK244" s="200">
        <f>ROUND(I244*H244,2)</f>
        <v>0</v>
      </c>
      <c r="BL244" s="19" t="s">
        <v>164</v>
      </c>
      <c r="BM244" s="199" t="s">
        <v>2321</v>
      </c>
    </row>
    <row r="245" s="2" customFormat="1" ht="16.5" customHeight="1">
      <c r="A245" s="41"/>
      <c r="B245" s="42"/>
      <c r="C245" s="188" t="s">
        <v>2322</v>
      </c>
      <c r="D245" s="188" t="s">
        <v>150</v>
      </c>
      <c r="E245" s="189" t="s">
        <v>2323</v>
      </c>
      <c r="F245" s="190" t="s">
        <v>2324</v>
      </c>
      <c r="G245" s="191" t="s">
        <v>1981</v>
      </c>
      <c r="H245" s="192">
        <v>1</v>
      </c>
      <c r="I245" s="193"/>
      <c r="J245" s="194">
        <f>ROUND(I245*H245,2)</f>
        <v>0</v>
      </c>
      <c r="K245" s="190" t="s">
        <v>35</v>
      </c>
      <c r="L245" s="47"/>
      <c r="M245" s="195" t="s">
        <v>35</v>
      </c>
      <c r="N245" s="196" t="s">
        <v>51</v>
      </c>
      <c r="O245" s="87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199" t="s">
        <v>164</v>
      </c>
      <c r="AT245" s="199" t="s">
        <v>150</v>
      </c>
      <c r="AU245" s="199" t="s">
        <v>90</v>
      </c>
      <c r="AY245" s="19" t="s">
        <v>155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9" t="s">
        <v>88</v>
      </c>
      <c r="BK245" s="200">
        <f>ROUND(I245*H245,2)</f>
        <v>0</v>
      </c>
      <c r="BL245" s="19" t="s">
        <v>164</v>
      </c>
      <c r="BM245" s="199" t="s">
        <v>2325</v>
      </c>
    </row>
    <row r="246" s="2" customFormat="1" ht="16.5" customHeight="1">
      <c r="A246" s="41"/>
      <c r="B246" s="42"/>
      <c r="C246" s="188" t="s">
        <v>2326</v>
      </c>
      <c r="D246" s="188" t="s">
        <v>150</v>
      </c>
      <c r="E246" s="189" t="s">
        <v>2327</v>
      </c>
      <c r="F246" s="190" t="s">
        <v>2328</v>
      </c>
      <c r="G246" s="191" t="s">
        <v>1981</v>
      </c>
      <c r="H246" s="192">
        <v>6</v>
      </c>
      <c r="I246" s="193"/>
      <c r="J246" s="194">
        <f>ROUND(I246*H246,2)</f>
        <v>0</v>
      </c>
      <c r="K246" s="190" t="s">
        <v>35</v>
      </c>
      <c r="L246" s="47"/>
      <c r="M246" s="195" t="s">
        <v>35</v>
      </c>
      <c r="N246" s="196" t="s">
        <v>51</v>
      </c>
      <c r="O246" s="87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199" t="s">
        <v>164</v>
      </c>
      <c r="AT246" s="199" t="s">
        <v>150</v>
      </c>
      <c r="AU246" s="199" t="s">
        <v>90</v>
      </c>
      <c r="AY246" s="19" t="s">
        <v>155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9" t="s">
        <v>88</v>
      </c>
      <c r="BK246" s="200">
        <f>ROUND(I246*H246,2)</f>
        <v>0</v>
      </c>
      <c r="BL246" s="19" t="s">
        <v>164</v>
      </c>
      <c r="BM246" s="199" t="s">
        <v>2329</v>
      </c>
    </row>
    <row r="247" s="2" customFormat="1" ht="16.5" customHeight="1">
      <c r="A247" s="41"/>
      <c r="B247" s="42"/>
      <c r="C247" s="188" t="s">
        <v>2330</v>
      </c>
      <c r="D247" s="188" t="s">
        <v>150</v>
      </c>
      <c r="E247" s="189" t="s">
        <v>2331</v>
      </c>
      <c r="F247" s="190" t="s">
        <v>2332</v>
      </c>
      <c r="G247" s="191" t="s">
        <v>1981</v>
      </c>
      <c r="H247" s="192">
        <v>1</v>
      </c>
      <c r="I247" s="193"/>
      <c r="J247" s="194">
        <f>ROUND(I247*H247,2)</f>
        <v>0</v>
      </c>
      <c r="K247" s="190" t="s">
        <v>35</v>
      </c>
      <c r="L247" s="47"/>
      <c r="M247" s="195" t="s">
        <v>35</v>
      </c>
      <c r="N247" s="196" t="s">
        <v>51</v>
      </c>
      <c r="O247" s="87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199" t="s">
        <v>164</v>
      </c>
      <c r="AT247" s="199" t="s">
        <v>150</v>
      </c>
      <c r="AU247" s="199" t="s">
        <v>90</v>
      </c>
      <c r="AY247" s="19" t="s">
        <v>155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88</v>
      </c>
      <c r="BK247" s="200">
        <f>ROUND(I247*H247,2)</f>
        <v>0</v>
      </c>
      <c r="BL247" s="19" t="s">
        <v>164</v>
      </c>
      <c r="BM247" s="199" t="s">
        <v>2333</v>
      </c>
    </row>
    <row r="248" s="2" customFormat="1" ht="16.5" customHeight="1">
      <c r="A248" s="41"/>
      <c r="B248" s="42"/>
      <c r="C248" s="188" t="s">
        <v>2334</v>
      </c>
      <c r="D248" s="188" t="s">
        <v>150</v>
      </c>
      <c r="E248" s="189" t="s">
        <v>2335</v>
      </c>
      <c r="F248" s="190" t="s">
        <v>2336</v>
      </c>
      <c r="G248" s="191" t="s">
        <v>1981</v>
      </c>
      <c r="H248" s="192">
        <v>3</v>
      </c>
      <c r="I248" s="193"/>
      <c r="J248" s="194">
        <f>ROUND(I248*H248,2)</f>
        <v>0</v>
      </c>
      <c r="K248" s="190" t="s">
        <v>35</v>
      </c>
      <c r="L248" s="47"/>
      <c r="M248" s="195" t="s">
        <v>35</v>
      </c>
      <c r="N248" s="196" t="s">
        <v>51</v>
      </c>
      <c r="O248" s="87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199" t="s">
        <v>164</v>
      </c>
      <c r="AT248" s="199" t="s">
        <v>150</v>
      </c>
      <c r="AU248" s="199" t="s">
        <v>90</v>
      </c>
      <c r="AY248" s="19" t="s">
        <v>155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9" t="s">
        <v>88</v>
      </c>
      <c r="BK248" s="200">
        <f>ROUND(I248*H248,2)</f>
        <v>0</v>
      </c>
      <c r="BL248" s="19" t="s">
        <v>164</v>
      </c>
      <c r="BM248" s="199" t="s">
        <v>2337</v>
      </c>
    </row>
    <row r="249" s="2" customFormat="1" ht="16.5" customHeight="1">
      <c r="A249" s="41"/>
      <c r="B249" s="42"/>
      <c r="C249" s="188" t="s">
        <v>2338</v>
      </c>
      <c r="D249" s="188" t="s">
        <v>150</v>
      </c>
      <c r="E249" s="189" t="s">
        <v>2339</v>
      </c>
      <c r="F249" s="190" t="s">
        <v>2340</v>
      </c>
      <c r="G249" s="191" t="s">
        <v>1981</v>
      </c>
      <c r="H249" s="192">
        <v>34</v>
      </c>
      <c r="I249" s="193"/>
      <c r="J249" s="194">
        <f>ROUND(I249*H249,2)</f>
        <v>0</v>
      </c>
      <c r="K249" s="190" t="s">
        <v>35</v>
      </c>
      <c r="L249" s="47"/>
      <c r="M249" s="195" t="s">
        <v>35</v>
      </c>
      <c r="N249" s="196" t="s">
        <v>51</v>
      </c>
      <c r="O249" s="87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199" t="s">
        <v>164</v>
      </c>
      <c r="AT249" s="199" t="s">
        <v>150</v>
      </c>
      <c r="AU249" s="199" t="s">
        <v>90</v>
      </c>
      <c r="AY249" s="19" t="s">
        <v>155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9" t="s">
        <v>88</v>
      </c>
      <c r="BK249" s="200">
        <f>ROUND(I249*H249,2)</f>
        <v>0</v>
      </c>
      <c r="BL249" s="19" t="s">
        <v>164</v>
      </c>
      <c r="BM249" s="199" t="s">
        <v>2341</v>
      </c>
    </row>
    <row r="250" s="2" customFormat="1" ht="16.5" customHeight="1">
      <c r="A250" s="41"/>
      <c r="B250" s="42"/>
      <c r="C250" s="188" t="s">
        <v>2342</v>
      </c>
      <c r="D250" s="188" t="s">
        <v>150</v>
      </c>
      <c r="E250" s="189" t="s">
        <v>2343</v>
      </c>
      <c r="F250" s="190" t="s">
        <v>2344</v>
      </c>
      <c r="G250" s="191" t="s">
        <v>1981</v>
      </c>
      <c r="H250" s="192">
        <v>4</v>
      </c>
      <c r="I250" s="193"/>
      <c r="J250" s="194">
        <f>ROUND(I250*H250,2)</f>
        <v>0</v>
      </c>
      <c r="K250" s="190" t="s">
        <v>35</v>
      </c>
      <c r="L250" s="47"/>
      <c r="M250" s="195" t="s">
        <v>35</v>
      </c>
      <c r="N250" s="196" t="s">
        <v>51</v>
      </c>
      <c r="O250" s="87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199" t="s">
        <v>164</v>
      </c>
      <c r="AT250" s="199" t="s">
        <v>150</v>
      </c>
      <c r="AU250" s="199" t="s">
        <v>90</v>
      </c>
      <c r="AY250" s="19" t="s">
        <v>155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88</v>
      </c>
      <c r="BK250" s="200">
        <f>ROUND(I250*H250,2)</f>
        <v>0</v>
      </c>
      <c r="BL250" s="19" t="s">
        <v>164</v>
      </c>
      <c r="BM250" s="199" t="s">
        <v>2345</v>
      </c>
    </row>
    <row r="251" s="2" customFormat="1" ht="16.5" customHeight="1">
      <c r="A251" s="41"/>
      <c r="B251" s="42"/>
      <c r="C251" s="188" t="s">
        <v>2346</v>
      </c>
      <c r="D251" s="188" t="s">
        <v>150</v>
      </c>
      <c r="E251" s="189" t="s">
        <v>2347</v>
      </c>
      <c r="F251" s="190" t="s">
        <v>2348</v>
      </c>
      <c r="G251" s="191" t="s">
        <v>1981</v>
      </c>
      <c r="H251" s="192">
        <v>11</v>
      </c>
      <c r="I251" s="193"/>
      <c r="J251" s="194">
        <f>ROUND(I251*H251,2)</f>
        <v>0</v>
      </c>
      <c r="K251" s="190" t="s">
        <v>35</v>
      </c>
      <c r="L251" s="47"/>
      <c r="M251" s="195" t="s">
        <v>35</v>
      </c>
      <c r="N251" s="196" t="s">
        <v>51</v>
      </c>
      <c r="O251" s="87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199" t="s">
        <v>164</v>
      </c>
      <c r="AT251" s="199" t="s">
        <v>150</v>
      </c>
      <c r="AU251" s="199" t="s">
        <v>90</v>
      </c>
      <c r="AY251" s="19" t="s">
        <v>155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9" t="s">
        <v>88</v>
      </c>
      <c r="BK251" s="200">
        <f>ROUND(I251*H251,2)</f>
        <v>0</v>
      </c>
      <c r="BL251" s="19" t="s">
        <v>164</v>
      </c>
      <c r="BM251" s="199" t="s">
        <v>2349</v>
      </c>
    </row>
    <row r="252" s="2" customFormat="1" ht="16.5" customHeight="1">
      <c r="A252" s="41"/>
      <c r="B252" s="42"/>
      <c r="C252" s="188" t="s">
        <v>2350</v>
      </c>
      <c r="D252" s="188" t="s">
        <v>150</v>
      </c>
      <c r="E252" s="189" t="s">
        <v>2351</v>
      </c>
      <c r="F252" s="190" t="s">
        <v>2352</v>
      </c>
      <c r="G252" s="191" t="s">
        <v>1981</v>
      </c>
      <c r="H252" s="192">
        <v>12</v>
      </c>
      <c r="I252" s="193"/>
      <c r="J252" s="194">
        <f>ROUND(I252*H252,2)</f>
        <v>0</v>
      </c>
      <c r="K252" s="190" t="s">
        <v>35</v>
      </c>
      <c r="L252" s="47"/>
      <c r="M252" s="195" t="s">
        <v>35</v>
      </c>
      <c r="N252" s="196" t="s">
        <v>51</v>
      </c>
      <c r="O252" s="87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199" t="s">
        <v>164</v>
      </c>
      <c r="AT252" s="199" t="s">
        <v>150</v>
      </c>
      <c r="AU252" s="199" t="s">
        <v>90</v>
      </c>
      <c r="AY252" s="19" t="s">
        <v>155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9" t="s">
        <v>88</v>
      </c>
      <c r="BK252" s="200">
        <f>ROUND(I252*H252,2)</f>
        <v>0</v>
      </c>
      <c r="BL252" s="19" t="s">
        <v>164</v>
      </c>
      <c r="BM252" s="199" t="s">
        <v>2353</v>
      </c>
    </row>
    <row r="253" s="2" customFormat="1" ht="16.5" customHeight="1">
      <c r="A253" s="41"/>
      <c r="B253" s="42"/>
      <c r="C253" s="188" t="s">
        <v>2354</v>
      </c>
      <c r="D253" s="188" t="s">
        <v>150</v>
      </c>
      <c r="E253" s="189" t="s">
        <v>2355</v>
      </c>
      <c r="F253" s="190" t="s">
        <v>2356</v>
      </c>
      <c r="G253" s="191" t="s">
        <v>1981</v>
      </c>
      <c r="H253" s="192">
        <v>5</v>
      </c>
      <c r="I253" s="193"/>
      <c r="J253" s="194">
        <f>ROUND(I253*H253,2)</f>
        <v>0</v>
      </c>
      <c r="K253" s="190" t="s">
        <v>35</v>
      </c>
      <c r="L253" s="47"/>
      <c r="M253" s="195" t="s">
        <v>35</v>
      </c>
      <c r="N253" s="196" t="s">
        <v>51</v>
      </c>
      <c r="O253" s="87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199" t="s">
        <v>164</v>
      </c>
      <c r="AT253" s="199" t="s">
        <v>150</v>
      </c>
      <c r="AU253" s="199" t="s">
        <v>90</v>
      </c>
      <c r="AY253" s="19" t="s">
        <v>155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9" t="s">
        <v>88</v>
      </c>
      <c r="BK253" s="200">
        <f>ROUND(I253*H253,2)</f>
        <v>0</v>
      </c>
      <c r="BL253" s="19" t="s">
        <v>164</v>
      </c>
      <c r="BM253" s="199" t="s">
        <v>2357</v>
      </c>
    </row>
    <row r="254" s="2" customFormat="1" ht="16.5" customHeight="1">
      <c r="A254" s="41"/>
      <c r="B254" s="42"/>
      <c r="C254" s="188" t="s">
        <v>2358</v>
      </c>
      <c r="D254" s="188" t="s">
        <v>150</v>
      </c>
      <c r="E254" s="189" t="s">
        <v>2359</v>
      </c>
      <c r="F254" s="190" t="s">
        <v>2360</v>
      </c>
      <c r="G254" s="191" t="s">
        <v>1981</v>
      </c>
      <c r="H254" s="192">
        <v>2</v>
      </c>
      <c r="I254" s="193"/>
      <c r="J254" s="194">
        <f>ROUND(I254*H254,2)</f>
        <v>0</v>
      </c>
      <c r="K254" s="190" t="s">
        <v>35</v>
      </c>
      <c r="L254" s="47"/>
      <c r="M254" s="195" t="s">
        <v>35</v>
      </c>
      <c r="N254" s="196" t="s">
        <v>51</v>
      </c>
      <c r="O254" s="87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99" t="s">
        <v>164</v>
      </c>
      <c r="AT254" s="199" t="s">
        <v>150</v>
      </c>
      <c r="AU254" s="199" t="s">
        <v>90</v>
      </c>
      <c r="AY254" s="19" t="s">
        <v>155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88</v>
      </c>
      <c r="BK254" s="200">
        <f>ROUND(I254*H254,2)</f>
        <v>0</v>
      </c>
      <c r="BL254" s="19" t="s">
        <v>164</v>
      </c>
      <c r="BM254" s="199" t="s">
        <v>2361</v>
      </c>
    </row>
    <row r="255" s="2" customFormat="1" ht="16.5" customHeight="1">
      <c r="A255" s="41"/>
      <c r="B255" s="42"/>
      <c r="C255" s="188" t="s">
        <v>2362</v>
      </c>
      <c r="D255" s="188" t="s">
        <v>150</v>
      </c>
      <c r="E255" s="189" t="s">
        <v>2363</v>
      </c>
      <c r="F255" s="190" t="s">
        <v>2364</v>
      </c>
      <c r="G255" s="191" t="s">
        <v>1981</v>
      </c>
      <c r="H255" s="192">
        <v>1</v>
      </c>
      <c r="I255" s="193"/>
      <c r="J255" s="194">
        <f>ROUND(I255*H255,2)</f>
        <v>0</v>
      </c>
      <c r="K255" s="190" t="s">
        <v>35</v>
      </c>
      <c r="L255" s="47"/>
      <c r="M255" s="195" t="s">
        <v>35</v>
      </c>
      <c r="N255" s="196" t="s">
        <v>51</v>
      </c>
      <c r="O255" s="87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199" t="s">
        <v>164</v>
      </c>
      <c r="AT255" s="199" t="s">
        <v>150</v>
      </c>
      <c r="AU255" s="199" t="s">
        <v>90</v>
      </c>
      <c r="AY255" s="19" t="s">
        <v>155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9" t="s">
        <v>88</v>
      </c>
      <c r="BK255" s="200">
        <f>ROUND(I255*H255,2)</f>
        <v>0</v>
      </c>
      <c r="BL255" s="19" t="s">
        <v>164</v>
      </c>
      <c r="BM255" s="199" t="s">
        <v>2365</v>
      </c>
    </row>
    <row r="256" s="2" customFormat="1" ht="16.5" customHeight="1">
      <c r="A256" s="41"/>
      <c r="B256" s="42"/>
      <c r="C256" s="188" t="s">
        <v>2366</v>
      </c>
      <c r="D256" s="188" t="s">
        <v>150</v>
      </c>
      <c r="E256" s="189" t="s">
        <v>2367</v>
      </c>
      <c r="F256" s="190" t="s">
        <v>2368</v>
      </c>
      <c r="G256" s="191" t="s">
        <v>1981</v>
      </c>
      <c r="H256" s="192">
        <v>1</v>
      </c>
      <c r="I256" s="193"/>
      <c r="J256" s="194">
        <f>ROUND(I256*H256,2)</f>
        <v>0</v>
      </c>
      <c r="K256" s="190" t="s">
        <v>35</v>
      </c>
      <c r="L256" s="47"/>
      <c r="M256" s="195" t="s">
        <v>35</v>
      </c>
      <c r="N256" s="196" t="s">
        <v>51</v>
      </c>
      <c r="O256" s="87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199" t="s">
        <v>164</v>
      </c>
      <c r="AT256" s="199" t="s">
        <v>150</v>
      </c>
      <c r="AU256" s="199" t="s">
        <v>90</v>
      </c>
      <c r="AY256" s="19" t="s">
        <v>155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9" t="s">
        <v>88</v>
      </c>
      <c r="BK256" s="200">
        <f>ROUND(I256*H256,2)</f>
        <v>0</v>
      </c>
      <c r="BL256" s="19" t="s">
        <v>164</v>
      </c>
      <c r="BM256" s="199" t="s">
        <v>2369</v>
      </c>
    </row>
    <row r="257" s="2" customFormat="1" ht="16.5" customHeight="1">
      <c r="A257" s="41"/>
      <c r="B257" s="42"/>
      <c r="C257" s="188" t="s">
        <v>2370</v>
      </c>
      <c r="D257" s="188" t="s">
        <v>150</v>
      </c>
      <c r="E257" s="189" t="s">
        <v>2371</v>
      </c>
      <c r="F257" s="190" t="s">
        <v>2372</v>
      </c>
      <c r="G257" s="191" t="s">
        <v>1981</v>
      </c>
      <c r="H257" s="192">
        <v>1</v>
      </c>
      <c r="I257" s="193"/>
      <c r="J257" s="194">
        <f>ROUND(I257*H257,2)</f>
        <v>0</v>
      </c>
      <c r="K257" s="190" t="s">
        <v>35</v>
      </c>
      <c r="L257" s="47"/>
      <c r="M257" s="195" t="s">
        <v>35</v>
      </c>
      <c r="N257" s="196" t="s">
        <v>51</v>
      </c>
      <c r="O257" s="87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199" t="s">
        <v>164</v>
      </c>
      <c r="AT257" s="199" t="s">
        <v>150</v>
      </c>
      <c r="AU257" s="199" t="s">
        <v>90</v>
      </c>
      <c r="AY257" s="19" t="s">
        <v>155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9" t="s">
        <v>88</v>
      </c>
      <c r="BK257" s="200">
        <f>ROUND(I257*H257,2)</f>
        <v>0</v>
      </c>
      <c r="BL257" s="19" t="s">
        <v>164</v>
      </c>
      <c r="BM257" s="199" t="s">
        <v>2373</v>
      </c>
    </row>
    <row r="258" s="2" customFormat="1" ht="16.5" customHeight="1">
      <c r="A258" s="41"/>
      <c r="B258" s="42"/>
      <c r="C258" s="188" t="s">
        <v>2374</v>
      </c>
      <c r="D258" s="188" t="s">
        <v>150</v>
      </c>
      <c r="E258" s="189" t="s">
        <v>2375</v>
      </c>
      <c r="F258" s="190" t="s">
        <v>2376</v>
      </c>
      <c r="G258" s="191" t="s">
        <v>1981</v>
      </c>
      <c r="H258" s="192">
        <v>15</v>
      </c>
      <c r="I258" s="193"/>
      <c r="J258" s="194">
        <f>ROUND(I258*H258,2)</f>
        <v>0</v>
      </c>
      <c r="K258" s="190" t="s">
        <v>35</v>
      </c>
      <c r="L258" s="47"/>
      <c r="M258" s="195" t="s">
        <v>35</v>
      </c>
      <c r="N258" s="196" t="s">
        <v>51</v>
      </c>
      <c r="O258" s="87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199" t="s">
        <v>164</v>
      </c>
      <c r="AT258" s="199" t="s">
        <v>150</v>
      </c>
      <c r="AU258" s="199" t="s">
        <v>90</v>
      </c>
      <c r="AY258" s="19" t="s">
        <v>155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9" t="s">
        <v>88</v>
      </c>
      <c r="BK258" s="200">
        <f>ROUND(I258*H258,2)</f>
        <v>0</v>
      </c>
      <c r="BL258" s="19" t="s">
        <v>164</v>
      </c>
      <c r="BM258" s="199" t="s">
        <v>2377</v>
      </c>
    </row>
    <row r="259" s="2" customFormat="1" ht="16.5" customHeight="1">
      <c r="A259" s="41"/>
      <c r="B259" s="42"/>
      <c r="C259" s="188" t="s">
        <v>2378</v>
      </c>
      <c r="D259" s="188" t="s">
        <v>150</v>
      </c>
      <c r="E259" s="189" t="s">
        <v>2379</v>
      </c>
      <c r="F259" s="190" t="s">
        <v>2380</v>
      </c>
      <c r="G259" s="191" t="s">
        <v>1981</v>
      </c>
      <c r="H259" s="192">
        <v>2</v>
      </c>
      <c r="I259" s="193"/>
      <c r="J259" s="194">
        <f>ROUND(I259*H259,2)</f>
        <v>0</v>
      </c>
      <c r="K259" s="190" t="s">
        <v>35</v>
      </c>
      <c r="L259" s="47"/>
      <c r="M259" s="195" t="s">
        <v>35</v>
      </c>
      <c r="N259" s="196" t="s">
        <v>51</v>
      </c>
      <c r="O259" s="87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199" t="s">
        <v>164</v>
      </c>
      <c r="AT259" s="199" t="s">
        <v>150</v>
      </c>
      <c r="AU259" s="199" t="s">
        <v>90</v>
      </c>
      <c r="AY259" s="19" t="s">
        <v>155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9" t="s">
        <v>88</v>
      </c>
      <c r="BK259" s="200">
        <f>ROUND(I259*H259,2)</f>
        <v>0</v>
      </c>
      <c r="BL259" s="19" t="s">
        <v>164</v>
      </c>
      <c r="BM259" s="199" t="s">
        <v>2381</v>
      </c>
    </row>
    <row r="260" s="2" customFormat="1" ht="16.5" customHeight="1">
      <c r="A260" s="41"/>
      <c r="B260" s="42"/>
      <c r="C260" s="188" t="s">
        <v>2382</v>
      </c>
      <c r="D260" s="188" t="s">
        <v>150</v>
      </c>
      <c r="E260" s="189" t="s">
        <v>2383</v>
      </c>
      <c r="F260" s="190" t="s">
        <v>2384</v>
      </c>
      <c r="G260" s="191" t="s">
        <v>1981</v>
      </c>
      <c r="H260" s="192">
        <v>2</v>
      </c>
      <c r="I260" s="193"/>
      <c r="J260" s="194">
        <f>ROUND(I260*H260,2)</f>
        <v>0</v>
      </c>
      <c r="K260" s="190" t="s">
        <v>35</v>
      </c>
      <c r="L260" s="47"/>
      <c r="M260" s="195" t="s">
        <v>35</v>
      </c>
      <c r="N260" s="196" t="s">
        <v>51</v>
      </c>
      <c r="O260" s="87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199" t="s">
        <v>164</v>
      </c>
      <c r="AT260" s="199" t="s">
        <v>150</v>
      </c>
      <c r="AU260" s="199" t="s">
        <v>90</v>
      </c>
      <c r="AY260" s="19" t="s">
        <v>155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9" t="s">
        <v>88</v>
      </c>
      <c r="BK260" s="200">
        <f>ROUND(I260*H260,2)</f>
        <v>0</v>
      </c>
      <c r="BL260" s="19" t="s">
        <v>164</v>
      </c>
      <c r="BM260" s="199" t="s">
        <v>2385</v>
      </c>
    </row>
    <row r="261" s="2" customFormat="1" ht="16.5" customHeight="1">
      <c r="A261" s="41"/>
      <c r="B261" s="42"/>
      <c r="C261" s="188" t="s">
        <v>2386</v>
      </c>
      <c r="D261" s="188" t="s">
        <v>150</v>
      </c>
      <c r="E261" s="189" t="s">
        <v>2387</v>
      </c>
      <c r="F261" s="190" t="s">
        <v>2388</v>
      </c>
      <c r="G261" s="191" t="s">
        <v>1981</v>
      </c>
      <c r="H261" s="192">
        <v>2</v>
      </c>
      <c r="I261" s="193"/>
      <c r="J261" s="194">
        <f>ROUND(I261*H261,2)</f>
        <v>0</v>
      </c>
      <c r="K261" s="190" t="s">
        <v>35</v>
      </c>
      <c r="L261" s="47"/>
      <c r="M261" s="195" t="s">
        <v>35</v>
      </c>
      <c r="N261" s="196" t="s">
        <v>51</v>
      </c>
      <c r="O261" s="87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199" t="s">
        <v>164</v>
      </c>
      <c r="AT261" s="199" t="s">
        <v>150</v>
      </c>
      <c r="AU261" s="199" t="s">
        <v>90</v>
      </c>
      <c r="AY261" s="19" t="s">
        <v>155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9" t="s">
        <v>88</v>
      </c>
      <c r="BK261" s="200">
        <f>ROUND(I261*H261,2)</f>
        <v>0</v>
      </c>
      <c r="BL261" s="19" t="s">
        <v>164</v>
      </c>
      <c r="BM261" s="199" t="s">
        <v>2389</v>
      </c>
    </row>
    <row r="262" s="2" customFormat="1" ht="16.5" customHeight="1">
      <c r="A262" s="41"/>
      <c r="B262" s="42"/>
      <c r="C262" s="188" t="s">
        <v>2390</v>
      </c>
      <c r="D262" s="188" t="s">
        <v>150</v>
      </c>
      <c r="E262" s="189" t="s">
        <v>2391</v>
      </c>
      <c r="F262" s="190" t="s">
        <v>2392</v>
      </c>
      <c r="G262" s="191" t="s">
        <v>1981</v>
      </c>
      <c r="H262" s="192">
        <v>4</v>
      </c>
      <c r="I262" s="193"/>
      <c r="J262" s="194">
        <f>ROUND(I262*H262,2)</f>
        <v>0</v>
      </c>
      <c r="K262" s="190" t="s">
        <v>35</v>
      </c>
      <c r="L262" s="47"/>
      <c r="M262" s="195" t="s">
        <v>35</v>
      </c>
      <c r="N262" s="196" t="s">
        <v>51</v>
      </c>
      <c r="O262" s="87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199" t="s">
        <v>164</v>
      </c>
      <c r="AT262" s="199" t="s">
        <v>150</v>
      </c>
      <c r="AU262" s="199" t="s">
        <v>90</v>
      </c>
      <c r="AY262" s="19" t="s">
        <v>155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9" t="s">
        <v>88</v>
      </c>
      <c r="BK262" s="200">
        <f>ROUND(I262*H262,2)</f>
        <v>0</v>
      </c>
      <c r="BL262" s="19" t="s">
        <v>164</v>
      </c>
      <c r="BM262" s="199" t="s">
        <v>2393</v>
      </c>
    </row>
    <row r="263" s="2" customFormat="1" ht="16.5" customHeight="1">
      <c r="A263" s="41"/>
      <c r="B263" s="42"/>
      <c r="C263" s="188" t="s">
        <v>2394</v>
      </c>
      <c r="D263" s="188" t="s">
        <v>150</v>
      </c>
      <c r="E263" s="189" t="s">
        <v>2395</v>
      </c>
      <c r="F263" s="190" t="s">
        <v>2396</v>
      </c>
      <c r="G263" s="191" t="s">
        <v>1981</v>
      </c>
      <c r="H263" s="192">
        <v>15</v>
      </c>
      <c r="I263" s="193"/>
      <c r="J263" s="194">
        <f>ROUND(I263*H263,2)</f>
        <v>0</v>
      </c>
      <c r="K263" s="190" t="s">
        <v>35</v>
      </c>
      <c r="L263" s="47"/>
      <c r="M263" s="195" t="s">
        <v>35</v>
      </c>
      <c r="N263" s="196" t="s">
        <v>51</v>
      </c>
      <c r="O263" s="87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199" t="s">
        <v>164</v>
      </c>
      <c r="AT263" s="199" t="s">
        <v>150</v>
      </c>
      <c r="AU263" s="199" t="s">
        <v>90</v>
      </c>
      <c r="AY263" s="19" t="s">
        <v>155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9" t="s">
        <v>88</v>
      </c>
      <c r="BK263" s="200">
        <f>ROUND(I263*H263,2)</f>
        <v>0</v>
      </c>
      <c r="BL263" s="19" t="s">
        <v>164</v>
      </c>
      <c r="BM263" s="199" t="s">
        <v>2397</v>
      </c>
    </row>
    <row r="264" s="2" customFormat="1" ht="16.5" customHeight="1">
      <c r="A264" s="41"/>
      <c r="B264" s="42"/>
      <c r="C264" s="188" t="s">
        <v>2398</v>
      </c>
      <c r="D264" s="188" t="s">
        <v>150</v>
      </c>
      <c r="E264" s="189" t="s">
        <v>2399</v>
      </c>
      <c r="F264" s="190" t="s">
        <v>2400</v>
      </c>
      <c r="G264" s="191" t="s">
        <v>1981</v>
      </c>
      <c r="H264" s="192">
        <v>20</v>
      </c>
      <c r="I264" s="193"/>
      <c r="J264" s="194">
        <f>ROUND(I264*H264,2)</f>
        <v>0</v>
      </c>
      <c r="K264" s="190" t="s">
        <v>35</v>
      </c>
      <c r="L264" s="47"/>
      <c r="M264" s="195" t="s">
        <v>35</v>
      </c>
      <c r="N264" s="196" t="s">
        <v>51</v>
      </c>
      <c r="O264" s="87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199" t="s">
        <v>164</v>
      </c>
      <c r="AT264" s="199" t="s">
        <v>150</v>
      </c>
      <c r="AU264" s="199" t="s">
        <v>90</v>
      </c>
      <c r="AY264" s="19" t="s">
        <v>155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9" t="s">
        <v>88</v>
      </c>
      <c r="BK264" s="200">
        <f>ROUND(I264*H264,2)</f>
        <v>0</v>
      </c>
      <c r="BL264" s="19" t="s">
        <v>164</v>
      </c>
      <c r="BM264" s="199" t="s">
        <v>2401</v>
      </c>
    </row>
    <row r="265" s="12" customFormat="1" ht="22.8" customHeight="1">
      <c r="A265" s="12"/>
      <c r="B265" s="222"/>
      <c r="C265" s="223"/>
      <c r="D265" s="224" t="s">
        <v>79</v>
      </c>
      <c r="E265" s="236" t="s">
        <v>2402</v>
      </c>
      <c r="F265" s="236" t="s">
        <v>2403</v>
      </c>
      <c r="G265" s="223"/>
      <c r="H265" s="223"/>
      <c r="I265" s="226"/>
      <c r="J265" s="237">
        <f>BK265</f>
        <v>0</v>
      </c>
      <c r="K265" s="223"/>
      <c r="L265" s="228"/>
      <c r="M265" s="229"/>
      <c r="N265" s="230"/>
      <c r="O265" s="230"/>
      <c r="P265" s="231">
        <f>SUM(P266:P270)</f>
        <v>0</v>
      </c>
      <c r="Q265" s="230"/>
      <c r="R265" s="231">
        <f>SUM(R266:R270)</f>
        <v>0</v>
      </c>
      <c r="S265" s="230"/>
      <c r="T265" s="232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3" t="s">
        <v>88</v>
      </c>
      <c r="AT265" s="234" t="s">
        <v>79</v>
      </c>
      <c r="AU265" s="234" t="s">
        <v>88</v>
      </c>
      <c r="AY265" s="233" t="s">
        <v>155</v>
      </c>
      <c r="BK265" s="235">
        <f>SUM(BK266:BK270)</f>
        <v>0</v>
      </c>
    </row>
    <row r="266" s="2" customFormat="1" ht="16.5" customHeight="1">
      <c r="A266" s="41"/>
      <c r="B266" s="42"/>
      <c r="C266" s="188" t="s">
        <v>2404</v>
      </c>
      <c r="D266" s="188" t="s">
        <v>150</v>
      </c>
      <c r="E266" s="189" t="s">
        <v>2405</v>
      </c>
      <c r="F266" s="190" t="s">
        <v>2406</v>
      </c>
      <c r="G266" s="191" t="s">
        <v>1981</v>
      </c>
      <c r="H266" s="192">
        <v>3</v>
      </c>
      <c r="I266" s="193"/>
      <c r="J266" s="194">
        <f>ROUND(I266*H266,2)</f>
        <v>0</v>
      </c>
      <c r="K266" s="190" t="s">
        <v>35</v>
      </c>
      <c r="L266" s="47"/>
      <c r="M266" s="195" t="s">
        <v>35</v>
      </c>
      <c r="N266" s="196" t="s">
        <v>51</v>
      </c>
      <c r="O266" s="87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199" t="s">
        <v>164</v>
      </c>
      <c r="AT266" s="199" t="s">
        <v>150</v>
      </c>
      <c r="AU266" s="199" t="s">
        <v>90</v>
      </c>
      <c r="AY266" s="19" t="s">
        <v>155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9" t="s">
        <v>88</v>
      </c>
      <c r="BK266" s="200">
        <f>ROUND(I266*H266,2)</f>
        <v>0</v>
      </c>
      <c r="BL266" s="19" t="s">
        <v>164</v>
      </c>
      <c r="BM266" s="199" t="s">
        <v>2407</v>
      </c>
    </row>
    <row r="267" s="2" customFormat="1" ht="16.5" customHeight="1">
      <c r="A267" s="41"/>
      <c r="B267" s="42"/>
      <c r="C267" s="188" t="s">
        <v>2408</v>
      </c>
      <c r="D267" s="188" t="s">
        <v>150</v>
      </c>
      <c r="E267" s="189" t="s">
        <v>2409</v>
      </c>
      <c r="F267" s="190" t="s">
        <v>2410</v>
      </c>
      <c r="G267" s="191" t="s">
        <v>153</v>
      </c>
      <c r="H267" s="192">
        <v>1</v>
      </c>
      <c r="I267" s="193"/>
      <c r="J267" s="194">
        <f>ROUND(I267*H267,2)</f>
        <v>0</v>
      </c>
      <c r="K267" s="190" t="s">
        <v>35</v>
      </c>
      <c r="L267" s="47"/>
      <c r="M267" s="195" t="s">
        <v>35</v>
      </c>
      <c r="N267" s="196" t="s">
        <v>51</v>
      </c>
      <c r="O267" s="87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199" t="s">
        <v>164</v>
      </c>
      <c r="AT267" s="199" t="s">
        <v>150</v>
      </c>
      <c r="AU267" s="199" t="s">
        <v>90</v>
      </c>
      <c r="AY267" s="19" t="s">
        <v>155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9" t="s">
        <v>88</v>
      </c>
      <c r="BK267" s="200">
        <f>ROUND(I267*H267,2)</f>
        <v>0</v>
      </c>
      <c r="BL267" s="19" t="s">
        <v>164</v>
      </c>
      <c r="BM267" s="199" t="s">
        <v>2411</v>
      </c>
    </row>
    <row r="268" s="2" customFormat="1" ht="16.5" customHeight="1">
      <c r="A268" s="41"/>
      <c r="B268" s="42"/>
      <c r="C268" s="188" t="s">
        <v>2412</v>
      </c>
      <c r="D268" s="188" t="s">
        <v>150</v>
      </c>
      <c r="E268" s="189" t="s">
        <v>2413</v>
      </c>
      <c r="F268" s="190" t="s">
        <v>2414</v>
      </c>
      <c r="G268" s="191" t="s">
        <v>153</v>
      </c>
      <c r="H268" s="192">
        <v>1</v>
      </c>
      <c r="I268" s="193"/>
      <c r="J268" s="194">
        <f>ROUND(I268*H268,2)</f>
        <v>0</v>
      </c>
      <c r="K268" s="190" t="s">
        <v>35</v>
      </c>
      <c r="L268" s="47"/>
      <c r="M268" s="195" t="s">
        <v>35</v>
      </c>
      <c r="N268" s="196" t="s">
        <v>51</v>
      </c>
      <c r="O268" s="87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199" t="s">
        <v>164</v>
      </c>
      <c r="AT268" s="199" t="s">
        <v>150</v>
      </c>
      <c r="AU268" s="199" t="s">
        <v>90</v>
      </c>
      <c r="AY268" s="19" t="s">
        <v>155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9" t="s">
        <v>88</v>
      </c>
      <c r="BK268" s="200">
        <f>ROUND(I268*H268,2)</f>
        <v>0</v>
      </c>
      <c r="BL268" s="19" t="s">
        <v>164</v>
      </c>
      <c r="BM268" s="199" t="s">
        <v>2415</v>
      </c>
    </row>
    <row r="269" s="2" customFormat="1" ht="16.5" customHeight="1">
      <c r="A269" s="41"/>
      <c r="B269" s="42"/>
      <c r="C269" s="188" t="s">
        <v>2416</v>
      </c>
      <c r="D269" s="188" t="s">
        <v>150</v>
      </c>
      <c r="E269" s="189" t="s">
        <v>2417</v>
      </c>
      <c r="F269" s="190" t="s">
        <v>2418</v>
      </c>
      <c r="G269" s="191" t="s">
        <v>153</v>
      </c>
      <c r="H269" s="192">
        <v>1</v>
      </c>
      <c r="I269" s="193"/>
      <c r="J269" s="194">
        <f>ROUND(I269*H269,2)</f>
        <v>0</v>
      </c>
      <c r="K269" s="190" t="s">
        <v>35</v>
      </c>
      <c r="L269" s="47"/>
      <c r="M269" s="195" t="s">
        <v>35</v>
      </c>
      <c r="N269" s="196" t="s">
        <v>51</v>
      </c>
      <c r="O269" s="87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199" t="s">
        <v>164</v>
      </c>
      <c r="AT269" s="199" t="s">
        <v>150</v>
      </c>
      <c r="AU269" s="199" t="s">
        <v>90</v>
      </c>
      <c r="AY269" s="19" t="s">
        <v>155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9" t="s">
        <v>88</v>
      </c>
      <c r="BK269" s="200">
        <f>ROUND(I269*H269,2)</f>
        <v>0</v>
      </c>
      <c r="BL269" s="19" t="s">
        <v>164</v>
      </c>
      <c r="BM269" s="199" t="s">
        <v>2419</v>
      </c>
    </row>
    <row r="270" s="2" customFormat="1" ht="16.5" customHeight="1">
      <c r="A270" s="41"/>
      <c r="B270" s="42"/>
      <c r="C270" s="188" t="s">
        <v>2420</v>
      </c>
      <c r="D270" s="188" t="s">
        <v>150</v>
      </c>
      <c r="E270" s="189" t="s">
        <v>2421</v>
      </c>
      <c r="F270" s="190" t="s">
        <v>2422</v>
      </c>
      <c r="G270" s="191" t="s">
        <v>153</v>
      </c>
      <c r="H270" s="192">
        <v>1</v>
      </c>
      <c r="I270" s="193"/>
      <c r="J270" s="194">
        <f>ROUND(I270*H270,2)</f>
        <v>0</v>
      </c>
      <c r="K270" s="190" t="s">
        <v>35</v>
      </c>
      <c r="L270" s="47"/>
      <c r="M270" s="195" t="s">
        <v>35</v>
      </c>
      <c r="N270" s="196" t="s">
        <v>51</v>
      </c>
      <c r="O270" s="87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199" t="s">
        <v>164</v>
      </c>
      <c r="AT270" s="199" t="s">
        <v>150</v>
      </c>
      <c r="AU270" s="199" t="s">
        <v>90</v>
      </c>
      <c r="AY270" s="19" t="s">
        <v>155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9" t="s">
        <v>88</v>
      </c>
      <c r="BK270" s="200">
        <f>ROUND(I270*H270,2)</f>
        <v>0</v>
      </c>
      <c r="BL270" s="19" t="s">
        <v>164</v>
      </c>
      <c r="BM270" s="199" t="s">
        <v>2423</v>
      </c>
    </row>
    <row r="271" s="12" customFormat="1" ht="22.8" customHeight="1">
      <c r="A271" s="12"/>
      <c r="B271" s="222"/>
      <c r="C271" s="223"/>
      <c r="D271" s="224" t="s">
        <v>79</v>
      </c>
      <c r="E271" s="236" t="s">
        <v>168</v>
      </c>
      <c r="F271" s="236" t="s">
        <v>243</v>
      </c>
      <c r="G271" s="223"/>
      <c r="H271" s="223"/>
      <c r="I271" s="226"/>
      <c r="J271" s="237">
        <f>BK271</f>
        <v>0</v>
      </c>
      <c r="K271" s="223"/>
      <c r="L271" s="228"/>
      <c r="M271" s="229"/>
      <c r="N271" s="230"/>
      <c r="O271" s="230"/>
      <c r="P271" s="231">
        <f>SUM(P272:P278)</f>
        <v>0</v>
      </c>
      <c r="Q271" s="230"/>
      <c r="R271" s="231">
        <f>SUM(R272:R278)</f>
        <v>0</v>
      </c>
      <c r="S271" s="230"/>
      <c r="T271" s="232">
        <f>SUM(T272:T278)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3" t="s">
        <v>88</v>
      </c>
      <c r="AT271" s="234" t="s">
        <v>79</v>
      </c>
      <c r="AU271" s="234" t="s">
        <v>88</v>
      </c>
      <c r="AY271" s="233" t="s">
        <v>155</v>
      </c>
      <c r="BK271" s="235">
        <f>SUM(BK272:BK278)</f>
        <v>0</v>
      </c>
    </row>
    <row r="272" s="2" customFormat="1" ht="16.5" customHeight="1">
      <c r="A272" s="41"/>
      <c r="B272" s="42"/>
      <c r="C272" s="188" t="s">
        <v>2424</v>
      </c>
      <c r="D272" s="188" t="s">
        <v>150</v>
      </c>
      <c r="E272" s="189" t="s">
        <v>2425</v>
      </c>
      <c r="F272" s="190" t="s">
        <v>2426</v>
      </c>
      <c r="G272" s="191" t="s">
        <v>1981</v>
      </c>
      <c r="H272" s="192">
        <v>1</v>
      </c>
      <c r="I272" s="193"/>
      <c r="J272" s="194">
        <f>ROUND(I272*H272,2)</f>
        <v>0</v>
      </c>
      <c r="K272" s="190" t="s">
        <v>35</v>
      </c>
      <c r="L272" s="47"/>
      <c r="M272" s="195" t="s">
        <v>35</v>
      </c>
      <c r="N272" s="196" t="s">
        <v>51</v>
      </c>
      <c r="O272" s="87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199" t="s">
        <v>164</v>
      </c>
      <c r="AT272" s="199" t="s">
        <v>150</v>
      </c>
      <c r="AU272" s="199" t="s">
        <v>90</v>
      </c>
      <c r="AY272" s="19" t="s">
        <v>155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9" t="s">
        <v>88</v>
      </c>
      <c r="BK272" s="200">
        <f>ROUND(I272*H272,2)</f>
        <v>0</v>
      </c>
      <c r="BL272" s="19" t="s">
        <v>164</v>
      </c>
      <c r="BM272" s="199" t="s">
        <v>2427</v>
      </c>
    </row>
    <row r="273" s="2" customFormat="1" ht="16.5" customHeight="1">
      <c r="A273" s="41"/>
      <c r="B273" s="42"/>
      <c r="C273" s="188" t="s">
        <v>2428</v>
      </c>
      <c r="D273" s="188" t="s">
        <v>150</v>
      </c>
      <c r="E273" s="189" t="s">
        <v>2429</v>
      </c>
      <c r="F273" s="190" t="s">
        <v>2430</v>
      </c>
      <c r="G273" s="191" t="s">
        <v>1981</v>
      </c>
      <c r="H273" s="192">
        <v>1</v>
      </c>
      <c r="I273" s="193"/>
      <c r="J273" s="194">
        <f>ROUND(I273*H273,2)</f>
        <v>0</v>
      </c>
      <c r="K273" s="190" t="s">
        <v>35</v>
      </c>
      <c r="L273" s="47"/>
      <c r="M273" s="195" t="s">
        <v>35</v>
      </c>
      <c r="N273" s="196" t="s">
        <v>51</v>
      </c>
      <c r="O273" s="87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199" t="s">
        <v>164</v>
      </c>
      <c r="AT273" s="199" t="s">
        <v>150</v>
      </c>
      <c r="AU273" s="199" t="s">
        <v>90</v>
      </c>
      <c r="AY273" s="19" t="s">
        <v>155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9" t="s">
        <v>88</v>
      </c>
      <c r="BK273" s="200">
        <f>ROUND(I273*H273,2)</f>
        <v>0</v>
      </c>
      <c r="BL273" s="19" t="s">
        <v>164</v>
      </c>
      <c r="BM273" s="199" t="s">
        <v>2431</v>
      </c>
    </row>
    <row r="274" s="2" customFormat="1" ht="16.5" customHeight="1">
      <c r="A274" s="41"/>
      <c r="B274" s="42"/>
      <c r="C274" s="188" t="s">
        <v>2432</v>
      </c>
      <c r="D274" s="188" t="s">
        <v>150</v>
      </c>
      <c r="E274" s="189" t="s">
        <v>2433</v>
      </c>
      <c r="F274" s="190" t="s">
        <v>2434</v>
      </c>
      <c r="G274" s="191" t="s">
        <v>1981</v>
      </c>
      <c r="H274" s="192">
        <v>1</v>
      </c>
      <c r="I274" s="193"/>
      <c r="J274" s="194">
        <f>ROUND(I274*H274,2)</f>
        <v>0</v>
      </c>
      <c r="K274" s="190" t="s">
        <v>35</v>
      </c>
      <c r="L274" s="47"/>
      <c r="M274" s="195" t="s">
        <v>35</v>
      </c>
      <c r="N274" s="196" t="s">
        <v>51</v>
      </c>
      <c r="O274" s="87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199" t="s">
        <v>164</v>
      </c>
      <c r="AT274" s="199" t="s">
        <v>150</v>
      </c>
      <c r="AU274" s="199" t="s">
        <v>90</v>
      </c>
      <c r="AY274" s="19" t="s">
        <v>155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9" t="s">
        <v>88</v>
      </c>
      <c r="BK274" s="200">
        <f>ROUND(I274*H274,2)</f>
        <v>0</v>
      </c>
      <c r="BL274" s="19" t="s">
        <v>164</v>
      </c>
      <c r="BM274" s="199" t="s">
        <v>2435</v>
      </c>
    </row>
    <row r="275" s="2" customFormat="1" ht="16.5" customHeight="1">
      <c r="A275" s="41"/>
      <c r="B275" s="42"/>
      <c r="C275" s="188" t="s">
        <v>2436</v>
      </c>
      <c r="D275" s="188" t="s">
        <v>150</v>
      </c>
      <c r="E275" s="189" t="s">
        <v>2437</v>
      </c>
      <c r="F275" s="190" t="s">
        <v>2438</v>
      </c>
      <c r="G275" s="191" t="s">
        <v>1981</v>
      </c>
      <c r="H275" s="192">
        <v>1</v>
      </c>
      <c r="I275" s="193"/>
      <c r="J275" s="194">
        <f>ROUND(I275*H275,2)</f>
        <v>0</v>
      </c>
      <c r="K275" s="190" t="s">
        <v>35</v>
      </c>
      <c r="L275" s="47"/>
      <c r="M275" s="195" t="s">
        <v>35</v>
      </c>
      <c r="N275" s="196" t="s">
        <v>51</v>
      </c>
      <c r="O275" s="87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199" t="s">
        <v>164</v>
      </c>
      <c r="AT275" s="199" t="s">
        <v>150</v>
      </c>
      <c r="AU275" s="199" t="s">
        <v>90</v>
      </c>
      <c r="AY275" s="19" t="s">
        <v>155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9" t="s">
        <v>88</v>
      </c>
      <c r="BK275" s="200">
        <f>ROUND(I275*H275,2)</f>
        <v>0</v>
      </c>
      <c r="BL275" s="19" t="s">
        <v>164</v>
      </c>
      <c r="BM275" s="199" t="s">
        <v>2439</v>
      </c>
    </row>
    <row r="276" s="2" customFormat="1" ht="16.5" customHeight="1">
      <c r="A276" s="41"/>
      <c r="B276" s="42"/>
      <c r="C276" s="188" t="s">
        <v>2440</v>
      </c>
      <c r="D276" s="188" t="s">
        <v>150</v>
      </c>
      <c r="E276" s="189" t="s">
        <v>2441</v>
      </c>
      <c r="F276" s="190" t="s">
        <v>2442</v>
      </c>
      <c r="G276" s="191" t="s">
        <v>1981</v>
      </c>
      <c r="H276" s="192">
        <v>1</v>
      </c>
      <c r="I276" s="193"/>
      <c r="J276" s="194">
        <f>ROUND(I276*H276,2)</f>
        <v>0</v>
      </c>
      <c r="K276" s="190" t="s">
        <v>35</v>
      </c>
      <c r="L276" s="47"/>
      <c r="M276" s="195" t="s">
        <v>35</v>
      </c>
      <c r="N276" s="196" t="s">
        <v>51</v>
      </c>
      <c r="O276" s="87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199" t="s">
        <v>164</v>
      </c>
      <c r="AT276" s="199" t="s">
        <v>150</v>
      </c>
      <c r="AU276" s="199" t="s">
        <v>90</v>
      </c>
      <c r="AY276" s="19" t="s">
        <v>155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9" t="s">
        <v>88</v>
      </c>
      <c r="BK276" s="200">
        <f>ROUND(I276*H276,2)</f>
        <v>0</v>
      </c>
      <c r="BL276" s="19" t="s">
        <v>164</v>
      </c>
      <c r="BM276" s="199" t="s">
        <v>2443</v>
      </c>
    </row>
    <row r="277" s="2" customFormat="1" ht="16.5" customHeight="1">
      <c r="A277" s="41"/>
      <c r="B277" s="42"/>
      <c r="C277" s="188" t="s">
        <v>2444</v>
      </c>
      <c r="D277" s="188" t="s">
        <v>150</v>
      </c>
      <c r="E277" s="189" t="s">
        <v>2445</v>
      </c>
      <c r="F277" s="190" t="s">
        <v>2446</v>
      </c>
      <c r="G277" s="191" t="s">
        <v>1981</v>
      </c>
      <c r="H277" s="192">
        <v>1</v>
      </c>
      <c r="I277" s="193"/>
      <c r="J277" s="194">
        <f>ROUND(I277*H277,2)</f>
        <v>0</v>
      </c>
      <c r="K277" s="190" t="s">
        <v>35</v>
      </c>
      <c r="L277" s="47"/>
      <c r="M277" s="195" t="s">
        <v>35</v>
      </c>
      <c r="N277" s="196" t="s">
        <v>51</v>
      </c>
      <c r="O277" s="87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199" t="s">
        <v>164</v>
      </c>
      <c r="AT277" s="199" t="s">
        <v>150</v>
      </c>
      <c r="AU277" s="199" t="s">
        <v>90</v>
      </c>
      <c r="AY277" s="19" t="s">
        <v>155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9" t="s">
        <v>88</v>
      </c>
      <c r="BK277" s="200">
        <f>ROUND(I277*H277,2)</f>
        <v>0</v>
      </c>
      <c r="BL277" s="19" t="s">
        <v>164</v>
      </c>
      <c r="BM277" s="199" t="s">
        <v>2447</v>
      </c>
    </row>
    <row r="278" s="2" customFormat="1" ht="16.5" customHeight="1">
      <c r="A278" s="41"/>
      <c r="B278" s="42"/>
      <c r="C278" s="188" t="s">
        <v>2448</v>
      </c>
      <c r="D278" s="188" t="s">
        <v>150</v>
      </c>
      <c r="E278" s="189" t="s">
        <v>2449</v>
      </c>
      <c r="F278" s="190" t="s">
        <v>2450</v>
      </c>
      <c r="G278" s="191" t="s">
        <v>1981</v>
      </c>
      <c r="H278" s="192">
        <v>1</v>
      </c>
      <c r="I278" s="193"/>
      <c r="J278" s="194">
        <f>ROUND(I278*H278,2)</f>
        <v>0</v>
      </c>
      <c r="K278" s="190" t="s">
        <v>35</v>
      </c>
      <c r="L278" s="47"/>
      <c r="M278" s="195" t="s">
        <v>35</v>
      </c>
      <c r="N278" s="196" t="s">
        <v>51</v>
      </c>
      <c r="O278" s="87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199" t="s">
        <v>164</v>
      </c>
      <c r="AT278" s="199" t="s">
        <v>150</v>
      </c>
      <c r="AU278" s="199" t="s">
        <v>90</v>
      </c>
      <c r="AY278" s="19" t="s">
        <v>155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9" t="s">
        <v>88</v>
      </c>
      <c r="BK278" s="200">
        <f>ROUND(I278*H278,2)</f>
        <v>0</v>
      </c>
      <c r="BL278" s="19" t="s">
        <v>164</v>
      </c>
      <c r="BM278" s="199" t="s">
        <v>2451</v>
      </c>
    </row>
    <row r="279" s="12" customFormat="1" ht="22.8" customHeight="1">
      <c r="A279" s="12"/>
      <c r="B279" s="222"/>
      <c r="C279" s="223"/>
      <c r="D279" s="224" t="s">
        <v>79</v>
      </c>
      <c r="E279" s="236" t="s">
        <v>172</v>
      </c>
      <c r="F279" s="236" t="s">
        <v>396</v>
      </c>
      <c r="G279" s="223"/>
      <c r="H279" s="223"/>
      <c r="I279" s="226"/>
      <c r="J279" s="237">
        <f>BK279</f>
        <v>0</v>
      </c>
      <c r="K279" s="223"/>
      <c r="L279" s="228"/>
      <c r="M279" s="229"/>
      <c r="N279" s="230"/>
      <c r="O279" s="230"/>
      <c r="P279" s="231">
        <f>SUM(P280:P281)</f>
        <v>0</v>
      </c>
      <c r="Q279" s="230"/>
      <c r="R279" s="231">
        <f>SUM(R280:R281)</f>
        <v>0</v>
      </c>
      <c r="S279" s="230"/>
      <c r="T279" s="232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3" t="s">
        <v>88</v>
      </c>
      <c r="AT279" s="234" t="s">
        <v>79</v>
      </c>
      <c r="AU279" s="234" t="s">
        <v>88</v>
      </c>
      <c r="AY279" s="233" t="s">
        <v>155</v>
      </c>
      <c r="BK279" s="235">
        <f>SUM(BK280:BK281)</f>
        <v>0</v>
      </c>
    </row>
    <row r="280" s="2" customFormat="1" ht="16.5" customHeight="1">
      <c r="A280" s="41"/>
      <c r="B280" s="42"/>
      <c r="C280" s="188" t="s">
        <v>2452</v>
      </c>
      <c r="D280" s="188" t="s">
        <v>150</v>
      </c>
      <c r="E280" s="189" t="s">
        <v>2453</v>
      </c>
      <c r="F280" s="190" t="s">
        <v>2454</v>
      </c>
      <c r="G280" s="191" t="s">
        <v>1981</v>
      </c>
      <c r="H280" s="192">
        <v>1</v>
      </c>
      <c r="I280" s="193"/>
      <c r="J280" s="194">
        <f>ROUND(I280*H280,2)</f>
        <v>0</v>
      </c>
      <c r="K280" s="190" t="s">
        <v>35</v>
      </c>
      <c r="L280" s="47"/>
      <c r="M280" s="195" t="s">
        <v>35</v>
      </c>
      <c r="N280" s="196" t="s">
        <v>51</v>
      </c>
      <c r="O280" s="87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199" t="s">
        <v>164</v>
      </c>
      <c r="AT280" s="199" t="s">
        <v>150</v>
      </c>
      <c r="AU280" s="199" t="s">
        <v>90</v>
      </c>
      <c r="AY280" s="19" t="s">
        <v>155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9" t="s">
        <v>88</v>
      </c>
      <c r="BK280" s="200">
        <f>ROUND(I280*H280,2)</f>
        <v>0</v>
      </c>
      <c r="BL280" s="19" t="s">
        <v>164</v>
      </c>
      <c r="BM280" s="199" t="s">
        <v>2455</v>
      </c>
    </row>
    <row r="281" s="2" customFormat="1" ht="16.5" customHeight="1">
      <c r="A281" s="41"/>
      <c r="B281" s="42"/>
      <c r="C281" s="188" t="s">
        <v>2456</v>
      </c>
      <c r="D281" s="188" t="s">
        <v>150</v>
      </c>
      <c r="E281" s="189" t="s">
        <v>2457</v>
      </c>
      <c r="F281" s="190" t="s">
        <v>2458</v>
      </c>
      <c r="G281" s="191" t="s">
        <v>1981</v>
      </c>
      <c r="H281" s="192">
        <v>1</v>
      </c>
      <c r="I281" s="193"/>
      <c r="J281" s="194">
        <f>ROUND(I281*H281,2)</f>
        <v>0</v>
      </c>
      <c r="K281" s="190" t="s">
        <v>35</v>
      </c>
      <c r="L281" s="47"/>
      <c r="M281" s="195" t="s">
        <v>35</v>
      </c>
      <c r="N281" s="196" t="s">
        <v>51</v>
      </c>
      <c r="O281" s="87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199" t="s">
        <v>164</v>
      </c>
      <c r="AT281" s="199" t="s">
        <v>150</v>
      </c>
      <c r="AU281" s="199" t="s">
        <v>90</v>
      </c>
      <c r="AY281" s="19" t="s">
        <v>155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9" t="s">
        <v>88</v>
      </c>
      <c r="BK281" s="200">
        <f>ROUND(I281*H281,2)</f>
        <v>0</v>
      </c>
      <c r="BL281" s="19" t="s">
        <v>164</v>
      </c>
      <c r="BM281" s="199" t="s">
        <v>2459</v>
      </c>
    </row>
    <row r="282" s="12" customFormat="1" ht="22.8" customHeight="1">
      <c r="A282" s="12"/>
      <c r="B282" s="222"/>
      <c r="C282" s="223"/>
      <c r="D282" s="224" t="s">
        <v>79</v>
      </c>
      <c r="E282" s="236" t="s">
        <v>176</v>
      </c>
      <c r="F282" s="236" t="s">
        <v>2460</v>
      </c>
      <c r="G282" s="223"/>
      <c r="H282" s="223"/>
      <c r="I282" s="226"/>
      <c r="J282" s="237">
        <f>BK282</f>
        <v>0</v>
      </c>
      <c r="K282" s="223"/>
      <c r="L282" s="228"/>
      <c r="M282" s="229"/>
      <c r="N282" s="230"/>
      <c r="O282" s="230"/>
      <c r="P282" s="231">
        <f>SUM(P283:P285)</f>
        <v>0</v>
      </c>
      <c r="Q282" s="230"/>
      <c r="R282" s="231">
        <f>SUM(R283:R285)</f>
        <v>0</v>
      </c>
      <c r="S282" s="230"/>
      <c r="T282" s="232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3" t="s">
        <v>88</v>
      </c>
      <c r="AT282" s="234" t="s">
        <v>79</v>
      </c>
      <c r="AU282" s="234" t="s">
        <v>88</v>
      </c>
      <c r="AY282" s="233" t="s">
        <v>155</v>
      </c>
      <c r="BK282" s="235">
        <f>SUM(BK283:BK285)</f>
        <v>0</v>
      </c>
    </row>
    <row r="283" s="2" customFormat="1" ht="16.5" customHeight="1">
      <c r="A283" s="41"/>
      <c r="B283" s="42"/>
      <c r="C283" s="188" t="s">
        <v>2461</v>
      </c>
      <c r="D283" s="188" t="s">
        <v>150</v>
      </c>
      <c r="E283" s="189" t="s">
        <v>2462</v>
      </c>
      <c r="F283" s="190" t="s">
        <v>2463</v>
      </c>
      <c r="G283" s="191" t="s">
        <v>153</v>
      </c>
      <c r="H283" s="192">
        <v>1</v>
      </c>
      <c r="I283" s="193"/>
      <c r="J283" s="194">
        <f>ROUND(I283*H283,2)</f>
        <v>0</v>
      </c>
      <c r="K283" s="190" t="s">
        <v>35</v>
      </c>
      <c r="L283" s="47"/>
      <c r="M283" s="195" t="s">
        <v>35</v>
      </c>
      <c r="N283" s="196" t="s">
        <v>51</v>
      </c>
      <c r="O283" s="87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199" t="s">
        <v>164</v>
      </c>
      <c r="AT283" s="199" t="s">
        <v>150</v>
      </c>
      <c r="AU283" s="199" t="s">
        <v>90</v>
      </c>
      <c r="AY283" s="19" t="s">
        <v>155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9" t="s">
        <v>88</v>
      </c>
      <c r="BK283" s="200">
        <f>ROUND(I283*H283,2)</f>
        <v>0</v>
      </c>
      <c r="BL283" s="19" t="s">
        <v>164</v>
      </c>
      <c r="BM283" s="199" t="s">
        <v>2464</v>
      </c>
    </row>
    <row r="284" s="2" customFormat="1" ht="16.5" customHeight="1">
      <c r="A284" s="41"/>
      <c r="B284" s="42"/>
      <c r="C284" s="188" t="s">
        <v>2465</v>
      </c>
      <c r="D284" s="188" t="s">
        <v>150</v>
      </c>
      <c r="E284" s="189" t="s">
        <v>2466</v>
      </c>
      <c r="F284" s="190" t="s">
        <v>2467</v>
      </c>
      <c r="G284" s="191" t="s">
        <v>153</v>
      </c>
      <c r="H284" s="192">
        <v>1</v>
      </c>
      <c r="I284" s="193"/>
      <c r="J284" s="194">
        <f>ROUND(I284*H284,2)</f>
        <v>0</v>
      </c>
      <c r="K284" s="190" t="s">
        <v>35</v>
      </c>
      <c r="L284" s="47"/>
      <c r="M284" s="195" t="s">
        <v>35</v>
      </c>
      <c r="N284" s="196" t="s">
        <v>51</v>
      </c>
      <c r="O284" s="87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199" t="s">
        <v>164</v>
      </c>
      <c r="AT284" s="199" t="s">
        <v>150</v>
      </c>
      <c r="AU284" s="199" t="s">
        <v>90</v>
      </c>
      <c r="AY284" s="19" t="s">
        <v>155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9" t="s">
        <v>88</v>
      </c>
      <c r="BK284" s="200">
        <f>ROUND(I284*H284,2)</f>
        <v>0</v>
      </c>
      <c r="BL284" s="19" t="s">
        <v>164</v>
      </c>
      <c r="BM284" s="199" t="s">
        <v>2468</v>
      </c>
    </row>
    <row r="285" s="2" customFormat="1" ht="16.5" customHeight="1">
      <c r="A285" s="41"/>
      <c r="B285" s="42"/>
      <c r="C285" s="188" t="s">
        <v>2469</v>
      </c>
      <c r="D285" s="188" t="s">
        <v>150</v>
      </c>
      <c r="E285" s="189" t="s">
        <v>2470</v>
      </c>
      <c r="F285" s="190" t="s">
        <v>2471</v>
      </c>
      <c r="G285" s="191" t="s">
        <v>153</v>
      </c>
      <c r="H285" s="192">
        <v>1</v>
      </c>
      <c r="I285" s="193"/>
      <c r="J285" s="194">
        <f>ROUND(I285*H285,2)</f>
        <v>0</v>
      </c>
      <c r="K285" s="190" t="s">
        <v>35</v>
      </c>
      <c r="L285" s="47"/>
      <c r="M285" s="195" t="s">
        <v>35</v>
      </c>
      <c r="N285" s="196" t="s">
        <v>51</v>
      </c>
      <c r="O285" s="87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199" t="s">
        <v>164</v>
      </c>
      <c r="AT285" s="199" t="s">
        <v>150</v>
      </c>
      <c r="AU285" s="199" t="s">
        <v>90</v>
      </c>
      <c r="AY285" s="19" t="s">
        <v>155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9" t="s">
        <v>88</v>
      </c>
      <c r="BK285" s="200">
        <f>ROUND(I285*H285,2)</f>
        <v>0</v>
      </c>
      <c r="BL285" s="19" t="s">
        <v>164</v>
      </c>
      <c r="BM285" s="199" t="s">
        <v>2472</v>
      </c>
    </row>
    <row r="286" s="12" customFormat="1" ht="22.8" customHeight="1">
      <c r="A286" s="12"/>
      <c r="B286" s="222"/>
      <c r="C286" s="223"/>
      <c r="D286" s="224" t="s">
        <v>79</v>
      </c>
      <c r="E286" s="236" t="s">
        <v>180</v>
      </c>
      <c r="F286" s="236" t="s">
        <v>98</v>
      </c>
      <c r="G286" s="223"/>
      <c r="H286" s="223"/>
      <c r="I286" s="226"/>
      <c r="J286" s="237">
        <f>BK286</f>
        <v>0</v>
      </c>
      <c r="K286" s="223"/>
      <c r="L286" s="228"/>
      <c r="M286" s="229"/>
      <c r="N286" s="230"/>
      <c r="O286" s="230"/>
      <c r="P286" s="231">
        <f>SUM(P287:P291)</f>
        <v>0</v>
      </c>
      <c r="Q286" s="230"/>
      <c r="R286" s="231">
        <f>SUM(R287:R291)</f>
        <v>0</v>
      </c>
      <c r="S286" s="230"/>
      <c r="T286" s="232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3" t="s">
        <v>88</v>
      </c>
      <c r="AT286" s="234" t="s">
        <v>79</v>
      </c>
      <c r="AU286" s="234" t="s">
        <v>88</v>
      </c>
      <c r="AY286" s="233" t="s">
        <v>155</v>
      </c>
      <c r="BK286" s="235">
        <f>SUM(BK287:BK291)</f>
        <v>0</v>
      </c>
    </row>
    <row r="287" s="2" customFormat="1" ht="16.5" customHeight="1">
      <c r="A287" s="41"/>
      <c r="B287" s="42"/>
      <c r="C287" s="188" t="s">
        <v>2473</v>
      </c>
      <c r="D287" s="188" t="s">
        <v>150</v>
      </c>
      <c r="E287" s="189" t="s">
        <v>2474</v>
      </c>
      <c r="F287" s="190" t="s">
        <v>2475</v>
      </c>
      <c r="G287" s="191" t="s">
        <v>1981</v>
      </c>
      <c r="H287" s="192">
        <v>1</v>
      </c>
      <c r="I287" s="193"/>
      <c r="J287" s="194">
        <f>ROUND(I287*H287,2)</f>
        <v>0</v>
      </c>
      <c r="K287" s="190" t="s">
        <v>35</v>
      </c>
      <c r="L287" s="47"/>
      <c r="M287" s="195" t="s">
        <v>35</v>
      </c>
      <c r="N287" s="196" t="s">
        <v>51</v>
      </c>
      <c r="O287" s="87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199" t="s">
        <v>164</v>
      </c>
      <c r="AT287" s="199" t="s">
        <v>150</v>
      </c>
      <c r="AU287" s="199" t="s">
        <v>90</v>
      </c>
      <c r="AY287" s="19" t="s">
        <v>155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9" t="s">
        <v>88</v>
      </c>
      <c r="BK287" s="200">
        <f>ROUND(I287*H287,2)</f>
        <v>0</v>
      </c>
      <c r="BL287" s="19" t="s">
        <v>164</v>
      </c>
      <c r="BM287" s="199" t="s">
        <v>2476</v>
      </c>
    </row>
    <row r="288" s="2" customFormat="1" ht="16.5" customHeight="1">
      <c r="A288" s="41"/>
      <c r="B288" s="42"/>
      <c r="C288" s="188" t="s">
        <v>2477</v>
      </c>
      <c r="D288" s="188" t="s">
        <v>150</v>
      </c>
      <c r="E288" s="189" t="s">
        <v>2478</v>
      </c>
      <c r="F288" s="190" t="s">
        <v>2479</v>
      </c>
      <c r="G288" s="191" t="s">
        <v>1981</v>
      </c>
      <c r="H288" s="192">
        <v>1</v>
      </c>
      <c r="I288" s="193"/>
      <c r="J288" s="194">
        <f>ROUND(I288*H288,2)</f>
        <v>0</v>
      </c>
      <c r="K288" s="190" t="s">
        <v>35</v>
      </c>
      <c r="L288" s="47"/>
      <c r="M288" s="195" t="s">
        <v>35</v>
      </c>
      <c r="N288" s="196" t="s">
        <v>51</v>
      </c>
      <c r="O288" s="87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199" t="s">
        <v>164</v>
      </c>
      <c r="AT288" s="199" t="s">
        <v>150</v>
      </c>
      <c r="AU288" s="199" t="s">
        <v>90</v>
      </c>
      <c r="AY288" s="19" t="s">
        <v>155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9" t="s">
        <v>88</v>
      </c>
      <c r="BK288" s="200">
        <f>ROUND(I288*H288,2)</f>
        <v>0</v>
      </c>
      <c r="BL288" s="19" t="s">
        <v>164</v>
      </c>
      <c r="BM288" s="199" t="s">
        <v>2480</v>
      </c>
    </row>
    <row r="289" s="2" customFormat="1" ht="16.5" customHeight="1">
      <c r="A289" s="41"/>
      <c r="B289" s="42"/>
      <c r="C289" s="188" t="s">
        <v>2481</v>
      </c>
      <c r="D289" s="188" t="s">
        <v>150</v>
      </c>
      <c r="E289" s="189" t="s">
        <v>2482</v>
      </c>
      <c r="F289" s="190" t="s">
        <v>2483</v>
      </c>
      <c r="G289" s="191" t="s">
        <v>1981</v>
      </c>
      <c r="H289" s="192">
        <v>1</v>
      </c>
      <c r="I289" s="193"/>
      <c r="J289" s="194">
        <f>ROUND(I289*H289,2)</f>
        <v>0</v>
      </c>
      <c r="K289" s="190" t="s">
        <v>35</v>
      </c>
      <c r="L289" s="47"/>
      <c r="M289" s="195" t="s">
        <v>35</v>
      </c>
      <c r="N289" s="196" t="s">
        <v>51</v>
      </c>
      <c r="O289" s="87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199" t="s">
        <v>164</v>
      </c>
      <c r="AT289" s="199" t="s">
        <v>150</v>
      </c>
      <c r="AU289" s="199" t="s">
        <v>90</v>
      </c>
      <c r="AY289" s="19" t="s">
        <v>155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9" t="s">
        <v>88</v>
      </c>
      <c r="BK289" s="200">
        <f>ROUND(I289*H289,2)</f>
        <v>0</v>
      </c>
      <c r="BL289" s="19" t="s">
        <v>164</v>
      </c>
      <c r="BM289" s="199" t="s">
        <v>2484</v>
      </c>
    </row>
    <row r="290" s="2" customFormat="1" ht="16.5" customHeight="1">
      <c r="A290" s="41"/>
      <c r="B290" s="42"/>
      <c r="C290" s="188" t="s">
        <v>2485</v>
      </c>
      <c r="D290" s="188" t="s">
        <v>150</v>
      </c>
      <c r="E290" s="189" t="s">
        <v>2486</v>
      </c>
      <c r="F290" s="190" t="s">
        <v>2487</v>
      </c>
      <c r="G290" s="191" t="s">
        <v>153</v>
      </c>
      <c r="H290" s="192">
        <v>1</v>
      </c>
      <c r="I290" s="193"/>
      <c r="J290" s="194">
        <f>ROUND(I290*H290,2)</f>
        <v>0</v>
      </c>
      <c r="K290" s="190" t="s">
        <v>35</v>
      </c>
      <c r="L290" s="47"/>
      <c r="M290" s="195" t="s">
        <v>35</v>
      </c>
      <c r="N290" s="196" t="s">
        <v>51</v>
      </c>
      <c r="O290" s="87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199" t="s">
        <v>164</v>
      </c>
      <c r="AT290" s="199" t="s">
        <v>150</v>
      </c>
      <c r="AU290" s="199" t="s">
        <v>90</v>
      </c>
      <c r="AY290" s="19" t="s">
        <v>155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9" t="s">
        <v>88</v>
      </c>
      <c r="BK290" s="200">
        <f>ROUND(I290*H290,2)</f>
        <v>0</v>
      </c>
      <c r="BL290" s="19" t="s">
        <v>164</v>
      </c>
      <c r="BM290" s="199" t="s">
        <v>2488</v>
      </c>
    </row>
    <row r="291" s="2" customFormat="1" ht="16.5" customHeight="1">
      <c r="A291" s="41"/>
      <c r="B291" s="42"/>
      <c r="C291" s="188" t="s">
        <v>2489</v>
      </c>
      <c r="D291" s="188" t="s">
        <v>150</v>
      </c>
      <c r="E291" s="189" t="s">
        <v>2490</v>
      </c>
      <c r="F291" s="190" t="s">
        <v>2491</v>
      </c>
      <c r="G291" s="191" t="s">
        <v>1981</v>
      </c>
      <c r="H291" s="192">
        <v>1</v>
      </c>
      <c r="I291" s="193"/>
      <c r="J291" s="194">
        <f>ROUND(I291*H291,2)</f>
        <v>0</v>
      </c>
      <c r="K291" s="190" t="s">
        <v>35</v>
      </c>
      <c r="L291" s="47"/>
      <c r="M291" s="195" t="s">
        <v>35</v>
      </c>
      <c r="N291" s="196" t="s">
        <v>51</v>
      </c>
      <c r="O291" s="87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199" t="s">
        <v>164</v>
      </c>
      <c r="AT291" s="199" t="s">
        <v>150</v>
      </c>
      <c r="AU291" s="199" t="s">
        <v>90</v>
      </c>
      <c r="AY291" s="19" t="s">
        <v>155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9" t="s">
        <v>88</v>
      </c>
      <c r="BK291" s="200">
        <f>ROUND(I291*H291,2)</f>
        <v>0</v>
      </c>
      <c r="BL291" s="19" t="s">
        <v>164</v>
      </c>
      <c r="BM291" s="199" t="s">
        <v>2492</v>
      </c>
    </row>
    <row r="292" s="12" customFormat="1" ht="22.8" customHeight="1">
      <c r="A292" s="12"/>
      <c r="B292" s="222"/>
      <c r="C292" s="223"/>
      <c r="D292" s="224" t="s">
        <v>79</v>
      </c>
      <c r="E292" s="236" t="s">
        <v>184</v>
      </c>
      <c r="F292" s="236" t="s">
        <v>2493</v>
      </c>
      <c r="G292" s="223"/>
      <c r="H292" s="223"/>
      <c r="I292" s="226"/>
      <c r="J292" s="237">
        <f>BK292</f>
        <v>0</v>
      </c>
      <c r="K292" s="223"/>
      <c r="L292" s="228"/>
      <c r="M292" s="229"/>
      <c r="N292" s="230"/>
      <c r="O292" s="230"/>
      <c r="P292" s="231">
        <f>SUM(P293:P303)</f>
        <v>0</v>
      </c>
      <c r="Q292" s="230"/>
      <c r="R292" s="231">
        <f>SUM(R293:R303)</f>
        <v>0</v>
      </c>
      <c r="S292" s="230"/>
      <c r="T292" s="232">
        <f>SUM(T293:T303)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33" t="s">
        <v>88</v>
      </c>
      <c r="AT292" s="234" t="s">
        <v>79</v>
      </c>
      <c r="AU292" s="234" t="s">
        <v>88</v>
      </c>
      <c r="AY292" s="233" t="s">
        <v>155</v>
      </c>
      <c r="BK292" s="235">
        <f>SUM(BK293:BK303)</f>
        <v>0</v>
      </c>
    </row>
    <row r="293" s="2" customFormat="1" ht="16.5" customHeight="1">
      <c r="A293" s="41"/>
      <c r="B293" s="42"/>
      <c r="C293" s="188" t="s">
        <v>2494</v>
      </c>
      <c r="D293" s="188" t="s">
        <v>150</v>
      </c>
      <c r="E293" s="189" t="s">
        <v>2495</v>
      </c>
      <c r="F293" s="190" t="s">
        <v>2496</v>
      </c>
      <c r="G293" s="191" t="s">
        <v>153</v>
      </c>
      <c r="H293" s="192">
        <v>1</v>
      </c>
      <c r="I293" s="193"/>
      <c r="J293" s="194">
        <f>ROUND(I293*H293,2)</f>
        <v>0</v>
      </c>
      <c r="K293" s="190" t="s">
        <v>35</v>
      </c>
      <c r="L293" s="47"/>
      <c r="M293" s="195" t="s">
        <v>35</v>
      </c>
      <c r="N293" s="196" t="s">
        <v>51</v>
      </c>
      <c r="O293" s="87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199" t="s">
        <v>164</v>
      </c>
      <c r="AT293" s="199" t="s">
        <v>150</v>
      </c>
      <c r="AU293" s="199" t="s">
        <v>90</v>
      </c>
      <c r="AY293" s="19" t="s">
        <v>155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9" t="s">
        <v>88</v>
      </c>
      <c r="BK293" s="200">
        <f>ROUND(I293*H293,2)</f>
        <v>0</v>
      </c>
      <c r="BL293" s="19" t="s">
        <v>164</v>
      </c>
      <c r="BM293" s="199" t="s">
        <v>2497</v>
      </c>
    </row>
    <row r="294" s="2" customFormat="1" ht="16.5" customHeight="1">
      <c r="A294" s="41"/>
      <c r="B294" s="42"/>
      <c r="C294" s="188" t="s">
        <v>2498</v>
      </c>
      <c r="D294" s="188" t="s">
        <v>150</v>
      </c>
      <c r="E294" s="189" t="s">
        <v>2499</v>
      </c>
      <c r="F294" s="190" t="s">
        <v>2500</v>
      </c>
      <c r="G294" s="191" t="s">
        <v>153</v>
      </c>
      <c r="H294" s="192">
        <v>1</v>
      </c>
      <c r="I294" s="193"/>
      <c r="J294" s="194">
        <f>ROUND(I294*H294,2)</f>
        <v>0</v>
      </c>
      <c r="K294" s="190" t="s">
        <v>35</v>
      </c>
      <c r="L294" s="47"/>
      <c r="M294" s="195" t="s">
        <v>35</v>
      </c>
      <c r="N294" s="196" t="s">
        <v>51</v>
      </c>
      <c r="O294" s="87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199" t="s">
        <v>164</v>
      </c>
      <c r="AT294" s="199" t="s">
        <v>150</v>
      </c>
      <c r="AU294" s="199" t="s">
        <v>90</v>
      </c>
      <c r="AY294" s="19" t="s">
        <v>155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9" t="s">
        <v>88</v>
      </c>
      <c r="BK294" s="200">
        <f>ROUND(I294*H294,2)</f>
        <v>0</v>
      </c>
      <c r="BL294" s="19" t="s">
        <v>164</v>
      </c>
      <c r="BM294" s="199" t="s">
        <v>2501</v>
      </c>
    </row>
    <row r="295" s="2" customFormat="1" ht="16.5" customHeight="1">
      <c r="A295" s="41"/>
      <c r="B295" s="42"/>
      <c r="C295" s="188" t="s">
        <v>2502</v>
      </c>
      <c r="D295" s="188" t="s">
        <v>150</v>
      </c>
      <c r="E295" s="189" t="s">
        <v>2503</v>
      </c>
      <c r="F295" s="190" t="s">
        <v>2504</v>
      </c>
      <c r="G295" s="191" t="s">
        <v>153</v>
      </c>
      <c r="H295" s="192">
        <v>1</v>
      </c>
      <c r="I295" s="193"/>
      <c r="J295" s="194">
        <f>ROUND(I295*H295,2)</f>
        <v>0</v>
      </c>
      <c r="K295" s="190" t="s">
        <v>35</v>
      </c>
      <c r="L295" s="47"/>
      <c r="M295" s="195" t="s">
        <v>35</v>
      </c>
      <c r="N295" s="196" t="s">
        <v>51</v>
      </c>
      <c r="O295" s="87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199" t="s">
        <v>164</v>
      </c>
      <c r="AT295" s="199" t="s">
        <v>150</v>
      </c>
      <c r="AU295" s="199" t="s">
        <v>90</v>
      </c>
      <c r="AY295" s="19" t="s">
        <v>155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9" t="s">
        <v>88</v>
      </c>
      <c r="BK295" s="200">
        <f>ROUND(I295*H295,2)</f>
        <v>0</v>
      </c>
      <c r="BL295" s="19" t="s">
        <v>164</v>
      </c>
      <c r="BM295" s="199" t="s">
        <v>2505</v>
      </c>
    </row>
    <row r="296" s="2" customFormat="1" ht="16.5" customHeight="1">
      <c r="A296" s="41"/>
      <c r="B296" s="42"/>
      <c r="C296" s="188" t="s">
        <v>2506</v>
      </c>
      <c r="D296" s="188" t="s">
        <v>150</v>
      </c>
      <c r="E296" s="189" t="s">
        <v>2507</v>
      </c>
      <c r="F296" s="190" t="s">
        <v>2508</v>
      </c>
      <c r="G296" s="191" t="s">
        <v>153</v>
      </c>
      <c r="H296" s="192">
        <v>1</v>
      </c>
      <c r="I296" s="193"/>
      <c r="J296" s="194">
        <f>ROUND(I296*H296,2)</f>
        <v>0</v>
      </c>
      <c r="K296" s="190" t="s">
        <v>35</v>
      </c>
      <c r="L296" s="47"/>
      <c r="M296" s="195" t="s">
        <v>35</v>
      </c>
      <c r="N296" s="196" t="s">
        <v>51</v>
      </c>
      <c r="O296" s="87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199" t="s">
        <v>164</v>
      </c>
      <c r="AT296" s="199" t="s">
        <v>150</v>
      </c>
      <c r="AU296" s="199" t="s">
        <v>90</v>
      </c>
      <c r="AY296" s="19" t="s">
        <v>155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9" t="s">
        <v>88</v>
      </c>
      <c r="BK296" s="200">
        <f>ROUND(I296*H296,2)</f>
        <v>0</v>
      </c>
      <c r="BL296" s="19" t="s">
        <v>164</v>
      </c>
      <c r="BM296" s="199" t="s">
        <v>2509</v>
      </c>
    </row>
    <row r="297" s="2" customFormat="1" ht="16.5" customHeight="1">
      <c r="A297" s="41"/>
      <c r="B297" s="42"/>
      <c r="C297" s="188" t="s">
        <v>2510</v>
      </c>
      <c r="D297" s="188" t="s">
        <v>150</v>
      </c>
      <c r="E297" s="189" t="s">
        <v>2511</v>
      </c>
      <c r="F297" s="190" t="s">
        <v>2512</v>
      </c>
      <c r="G297" s="191" t="s">
        <v>153</v>
      </c>
      <c r="H297" s="192">
        <v>1</v>
      </c>
      <c r="I297" s="193"/>
      <c r="J297" s="194">
        <f>ROUND(I297*H297,2)</f>
        <v>0</v>
      </c>
      <c r="K297" s="190" t="s">
        <v>35</v>
      </c>
      <c r="L297" s="47"/>
      <c r="M297" s="195" t="s">
        <v>35</v>
      </c>
      <c r="N297" s="196" t="s">
        <v>51</v>
      </c>
      <c r="O297" s="87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199" t="s">
        <v>164</v>
      </c>
      <c r="AT297" s="199" t="s">
        <v>150</v>
      </c>
      <c r="AU297" s="199" t="s">
        <v>90</v>
      </c>
      <c r="AY297" s="19" t="s">
        <v>155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9" t="s">
        <v>88</v>
      </c>
      <c r="BK297" s="200">
        <f>ROUND(I297*H297,2)</f>
        <v>0</v>
      </c>
      <c r="BL297" s="19" t="s">
        <v>164</v>
      </c>
      <c r="BM297" s="199" t="s">
        <v>2513</v>
      </c>
    </row>
    <row r="298" s="2" customFormat="1" ht="16.5" customHeight="1">
      <c r="A298" s="41"/>
      <c r="B298" s="42"/>
      <c r="C298" s="188" t="s">
        <v>2514</v>
      </c>
      <c r="D298" s="188" t="s">
        <v>150</v>
      </c>
      <c r="E298" s="189" t="s">
        <v>2515</v>
      </c>
      <c r="F298" s="190" t="s">
        <v>2516</v>
      </c>
      <c r="G298" s="191" t="s">
        <v>153</v>
      </c>
      <c r="H298" s="192">
        <v>1</v>
      </c>
      <c r="I298" s="193"/>
      <c r="J298" s="194">
        <f>ROUND(I298*H298,2)</f>
        <v>0</v>
      </c>
      <c r="K298" s="190" t="s">
        <v>35</v>
      </c>
      <c r="L298" s="47"/>
      <c r="M298" s="195" t="s">
        <v>35</v>
      </c>
      <c r="N298" s="196" t="s">
        <v>51</v>
      </c>
      <c r="O298" s="87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199" t="s">
        <v>164</v>
      </c>
      <c r="AT298" s="199" t="s">
        <v>150</v>
      </c>
      <c r="AU298" s="199" t="s">
        <v>90</v>
      </c>
      <c r="AY298" s="19" t="s">
        <v>155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9" t="s">
        <v>88</v>
      </c>
      <c r="BK298" s="200">
        <f>ROUND(I298*H298,2)</f>
        <v>0</v>
      </c>
      <c r="BL298" s="19" t="s">
        <v>164</v>
      </c>
      <c r="BM298" s="199" t="s">
        <v>2517</v>
      </c>
    </row>
    <row r="299" s="2" customFormat="1" ht="16.5" customHeight="1">
      <c r="A299" s="41"/>
      <c r="B299" s="42"/>
      <c r="C299" s="188" t="s">
        <v>2518</v>
      </c>
      <c r="D299" s="188" t="s">
        <v>150</v>
      </c>
      <c r="E299" s="189" t="s">
        <v>2519</v>
      </c>
      <c r="F299" s="190" t="s">
        <v>2520</v>
      </c>
      <c r="G299" s="191" t="s">
        <v>153</v>
      </c>
      <c r="H299" s="192">
        <v>1</v>
      </c>
      <c r="I299" s="193"/>
      <c r="J299" s="194">
        <f>ROUND(I299*H299,2)</f>
        <v>0</v>
      </c>
      <c r="K299" s="190" t="s">
        <v>35</v>
      </c>
      <c r="L299" s="47"/>
      <c r="M299" s="195" t="s">
        <v>35</v>
      </c>
      <c r="N299" s="196" t="s">
        <v>51</v>
      </c>
      <c r="O299" s="87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199" t="s">
        <v>164</v>
      </c>
      <c r="AT299" s="199" t="s">
        <v>150</v>
      </c>
      <c r="AU299" s="199" t="s">
        <v>90</v>
      </c>
      <c r="AY299" s="19" t="s">
        <v>155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9" t="s">
        <v>88</v>
      </c>
      <c r="BK299" s="200">
        <f>ROUND(I299*H299,2)</f>
        <v>0</v>
      </c>
      <c r="BL299" s="19" t="s">
        <v>164</v>
      </c>
      <c r="BM299" s="199" t="s">
        <v>2521</v>
      </c>
    </row>
    <row r="300" s="2" customFormat="1" ht="16.5" customHeight="1">
      <c r="A300" s="41"/>
      <c r="B300" s="42"/>
      <c r="C300" s="188" t="s">
        <v>2522</v>
      </c>
      <c r="D300" s="188" t="s">
        <v>150</v>
      </c>
      <c r="E300" s="189" t="s">
        <v>2523</v>
      </c>
      <c r="F300" s="190" t="s">
        <v>2524</v>
      </c>
      <c r="G300" s="191" t="s">
        <v>153</v>
      </c>
      <c r="H300" s="192">
        <v>1</v>
      </c>
      <c r="I300" s="193"/>
      <c r="J300" s="194">
        <f>ROUND(I300*H300,2)</f>
        <v>0</v>
      </c>
      <c r="K300" s="190" t="s">
        <v>35</v>
      </c>
      <c r="L300" s="47"/>
      <c r="M300" s="195" t="s">
        <v>35</v>
      </c>
      <c r="N300" s="196" t="s">
        <v>51</v>
      </c>
      <c r="O300" s="87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199" t="s">
        <v>164</v>
      </c>
      <c r="AT300" s="199" t="s">
        <v>150</v>
      </c>
      <c r="AU300" s="199" t="s">
        <v>90</v>
      </c>
      <c r="AY300" s="19" t="s">
        <v>155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9" t="s">
        <v>88</v>
      </c>
      <c r="BK300" s="200">
        <f>ROUND(I300*H300,2)</f>
        <v>0</v>
      </c>
      <c r="BL300" s="19" t="s">
        <v>164</v>
      </c>
      <c r="BM300" s="199" t="s">
        <v>2525</v>
      </c>
    </row>
    <row r="301" s="2" customFormat="1" ht="16.5" customHeight="1">
      <c r="A301" s="41"/>
      <c r="B301" s="42"/>
      <c r="C301" s="188" t="s">
        <v>2526</v>
      </c>
      <c r="D301" s="188" t="s">
        <v>150</v>
      </c>
      <c r="E301" s="189" t="s">
        <v>2527</v>
      </c>
      <c r="F301" s="190" t="s">
        <v>2528</v>
      </c>
      <c r="G301" s="191" t="s">
        <v>153</v>
      </c>
      <c r="H301" s="192">
        <v>1</v>
      </c>
      <c r="I301" s="193"/>
      <c r="J301" s="194">
        <f>ROUND(I301*H301,2)</f>
        <v>0</v>
      </c>
      <c r="K301" s="190" t="s">
        <v>35</v>
      </c>
      <c r="L301" s="47"/>
      <c r="M301" s="195" t="s">
        <v>35</v>
      </c>
      <c r="N301" s="196" t="s">
        <v>51</v>
      </c>
      <c r="O301" s="87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199" t="s">
        <v>164</v>
      </c>
      <c r="AT301" s="199" t="s">
        <v>150</v>
      </c>
      <c r="AU301" s="199" t="s">
        <v>90</v>
      </c>
      <c r="AY301" s="19" t="s">
        <v>155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9" t="s">
        <v>88</v>
      </c>
      <c r="BK301" s="200">
        <f>ROUND(I301*H301,2)</f>
        <v>0</v>
      </c>
      <c r="BL301" s="19" t="s">
        <v>164</v>
      </c>
      <c r="BM301" s="199" t="s">
        <v>2529</v>
      </c>
    </row>
    <row r="302" s="2" customFormat="1" ht="16.5" customHeight="1">
      <c r="A302" s="41"/>
      <c r="B302" s="42"/>
      <c r="C302" s="188" t="s">
        <v>2530</v>
      </c>
      <c r="D302" s="188" t="s">
        <v>150</v>
      </c>
      <c r="E302" s="189" t="s">
        <v>2531</v>
      </c>
      <c r="F302" s="190" t="s">
        <v>2532</v>
      </c>
      <c r="G302" s="191" t="s">
        <v>153</v>
      </c>
      <c r="H302" s="192">
        <v>1</v>
      </c>
      <c r="I302" s="193"/>
      <c r="J302" s="194">
        <f>ROUND(I302*H302,2)</f>
        <v>0</v>
      </c>
      <c r="K302" s="190" t="s">
        <v>35</v>
      </c>
      <c r="L302" s="47"/>
      <c r="M302" s="195" t="s">
        <v>35</v>
      </c>
      <c r="N302" s="196" t="s">
        <v>51</v>
      </c>
      <c r="O302" s="87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199" t="s">
        <v>164</v>
      </c>
      <c r="AT302" s="199" t="s">
        <v>150</v>
      </c>
      <c r="AU302" s="199" t="s">
        <v>90</v>
      </c>
      <c r="AY302" s="19" t="s">
        <v>155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9" t="s">
        <v>88</v>
      </c>
      <c r="BK302" s="200">
        <f>ROUND(I302*H302,2)</f>
        <v>0</v>
      </c>
      <c r="BL302" s="19" t="s">
        <v>164</v>
      </c>
      <c r="BM302" s="199" t="s">
        <v>2533</v>
      </c>
    </row>
    <row r="303" s="2" customFormat="1" ht="16.5" customHeight="1">
      <c r="A303" s="41"/>
      <c r="B303" s="42"/>
      <c r="C303" s="188" t="s">
        <v>2534</v>
      </c>
      <c r="D303" s="188" t="s">
        <v>150</v>
      </c>
      <c r="E303" s="189" t="s">
        <v>2535</v>
      </c>
      <c r="F303" s="190" t="s">
        <v>2536</v>
      </c>
      <c r="G303" s="191" t="s">
        <v>153</v>
      </c>
      <c r="H303" s="192">
        <v>1</v>
      </c>
      <c r="I303" s="193"/>
      <c r="J303" s="194">
        <f>ROUND(I303*H303,2)</f>
        <v>0</v>
      </c>
      <c r="K303" s="190" t="s">
        <v>35</v>
      </c>
      <c r="L303" s="47"/>
      <c r="M303" s="195" t="s">
        <v>35</v>
      </c>
      <c r="N303" s="196" t="s">
        <v>51</v>
      </c>
      <c r="O303" s="87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199" t="s">
        <v>164</v>
      </c>
      <c r="AT303" s="199" t="s">
        <v>150</v>
      </c>
      <c r="AU303" s="199" t="s">
        <v>90</v>
      </c>
      <c r="AY303" s="19" t="s">
        <v>155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9" t="s">
        <v>88</v>
      </c>
      <c r="BK303" s="200">
        <f>ROUND(I303*H303,2)</f>
        <v>0</v>
      </c>
      <c r="BL303" s="19" t="s">
        <v>164</v>
      </c>
      <c r="BM303" s="199" t="s">
        <v>2537</v>
      </c>
    </row>
    <row r="304" s="12" customFormat="1" ht="22.8" customHeight="1">
      <c r="A304" s="12"/>
      <c r="B304" s="222"/>
      <c r="C304" s="223"/>
      <c r="D304" s="224" t="s">
        <v>79</v>
      </c>
      <c r="E304" s="236" t="s">
        <v>188</v>
      </c>
      <c r="F304" s="236" t="s">
        <v>2538</v>
      </c>
      <c r="G304" s="223"/>
      <c r="H304" s="223"/>
      <c r="I304" s="226"/>
      <c r="J304" s="237">
        <f>BK304</f>
        <v>0</v>
      </c>
      <c r="K304" s="223"/>
      <c r="L304" s="228"/>
      <c r="M304" s="229"/>
      <c r="N304" s="230"/>
      <c r="O304" s="230"/>
      <c r="P304" s="231">
        <v>0</v>
      </c>
      <c r="Q304" s="230"/>
      <c r="R304" s="231">
        <v>0</v>
      </c>
      <c r="S304" s="230"/>
      <c r="T304" s="232"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3" t="s">
        <v>88</v>
      </c>
      <c r="AT304" s="234" t="s">
        <v>79</v>
      </c>
      <c r="AU304" s="234" t="s">
        <v>88</v>
      </c>
      <c r="AY304" s="233" t="s">
        <v>155</v>
      </c>
      <c r="BK304" s="235">
        <v>0</v>
      </c>
    </row>
    <row r="305" s="12" customFormat="1" ht="22.8" customHeight="1">
      <c r="A305" s="12"/>
      <c r="B305" s="222"/>
      <c r="C305" s="223"/>
      <c r="D305" s="224" t="s">
        <v>79</v>
      </c>
      <c r="E305" s="236" t="s">
        <v>2539</v>
      </c>
      <c r="F305" s="236" t="s">
        <v>2540</v>
      </c>
      <c r="G305" s="223"/>
      <c r="H305" s="223"/>
      <c r="I305" s="226"/>
      <c r="J305" s="237">
        <f>BK305</f>
        <v>0</v>
      </c>
      <c r="K305" s="223"/>
      <c r="L305" s="228"/>
      <c r="M305" s="229"/>
      <c r="N305" s="230"/>
      <c r="O305" s="230"/>
      <c r="P305" s="231">
        <f>SUM(P306:P313)</f>
        <v>0</v>
      </c>
      <c r="Q305" s="230"/>
      <c r="R305" s="231">
        <f>SUM(R306:R313)</f>
        <v>0</v>
      </c>
      <c r="S305" s="230"/>
      <c r="T305" s="232">
        <f>SUM(T306:T313)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3" t="s">
        <v>88</v>
      </c>
      <c r="AT305" s="234" t="s">
        <v>79</v>
      </c>
      <c r="AU305" s="234" t="s">
        <v>88</v>
      </c>
      <c r="AY305" s="233" t="s">
        <v>155</v>
      </c>
      <c r="BK305" s="235">
        <f>SUM(BK306:BK313)</f>
        <v>0</v>
      </c>
    </row>
    <row r="306" s="2" customFormat="1" ht="16.5" customHeight="1">
      <c r="A306" s="41"/>
      <c r="B306" s="42"/>
      <c r="C306" s="188" t="s">
        <v>2541</v>
      </c>
      <c r="D306" s="188" t="s">
        <v>150</v>
      </c>
      <c r="E306" s="189" t="s">
        <v>2542</v>
      </c>
      <c r="F306" s="190" t="s">
        <v>2543</v>
      </c>
      <c r="G306" s="191" t="s">
        <v>1981</v>
      </c>
      <c r="H306" s="192">
        <v>18</v>
      </c>
      <c r="I306" s="193"/>
      <c r="J306" s="194">
        <f>ROUND(I306*H306,2)</f>
        <v>0</v>
      </c>
      <c r="K306" s="190" t="s">
        <v>35</v>
      </c>
      <c r="L306" s="47"/>
      <c r="M306" s="195" t="s">
        <v>35</v>
      </c>
      <c r="N306" s="196" t="s">
        <v>51</v>
      </c>
      <c r="O306" s="87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199" t="s">
        <v>164</v>
      </c>
      <c r="AT306" s="199" t="s">
        <v>150</v>
      </c>
      <c r="AU306" s="199" t="s">
        <v>90</v>
      </c>
      <c r="AY306" s="19" t="s">
        <v>155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9" t="s">
        <v>88</v>
      </c>
      <c r="BK306" s="200">
        <f>ROUND(I306*H306,2)</f>
        <v>0</v>
      </c>
      <c r="BL306" s="19" t="s">
        <v>164</v>
      </c>
      <c r="BM306" s="199" t="s">
        <v>2544</v>
      </c>
    </row>
    <row r="307" s="2" customFormat="1" ht="16.5" customHeight="1">
      <c r="A307" s="41"/>
      <c r="B307" s="42"/>
      <c r="C307" s="188" t="s">
        <v>2545</v>
      </c>
      <c r="D307" s="188" t="s">
        <v>150</v>
      </c>
      <c r="E307" s="189" t="s">
        <v>2546</v>
      </c>
      <c r="F307" s="190" t="s">
        <v>2547</v>
      </c>
      <c r="G307" s="191" t="s">
        <v>1981</v>
      </c>
      <c r="H307" s="192">
        <v>10</v>
      </c>
      <c r="I307" s="193"/>
      <c r="J307" s="194">
        <f>ROUND(I307*H307,2)</f>
        <v>0</v>
      </c>
      <c r="K307" s="190" t="s">
        <v>35</v>
      </c>
      <c r="L307" s="47"/>
      <c r="M307" s="195" t="s">
        <v>35</v>
      </c>
      <c r="N307" s="196" t="s">
        <v>51</v>
      </c>
      <c r="O307" s="87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199" t="s">
        <v>164</v>
      </c>
      <c r="AT307" s="199" t="s">
        <v>150</v>
      </c>
      <c r="AU307" s="199" t="s">
        <v>90</v>
      </c>
      <c r="AY307" s="19" t="s">
        <v>155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9" t="s">
        <v>88</v>
      </c>
      <c r="BK307" s="200">
        <f>ROUND(I307*H307,2)</f>
        <v>0</v>
      </c>
      <c r="BL307" s="19" t="s">
        <v>164</v>
      </c>
      <c r="BM307" s="199" t="s">
        <v>2548</v>
      </c>
    </row>
    <row r="308" s="2" customFormat="1" ht="16.5" customHeight="1">
      <c r="A308" s="41"/>
      <c r="B308" s="42"/>
      <c r="C308" s="188" t="s">
        <v>2549</v>
      </c>
      <c r="D308" s="188" t="s">
        <v>150</v>
      </c>
      <c r="E308" s="189" t="s">
        <v>2550</v>
      </c>
      <c r="F308" s="190" t="s">
        <v>2551</v>
      </c>
      <c r="G308" s="191" t="s">
        <v>1981</v>
      </c>
      <c r="H308" s="192">
        <v>10</v>
      </c>
      <c r="I308" s="193"/>
      <c r="J308" s="194">
        <f>ROUND(I308*H308,2)</f>
        <v>0</v>
      </c>
      <c r="K308" s="190" t="s">
        <v>35</v>
      </c>
      <c r="L308" s="47"/>
      <c r="M308" s="195" t="s">
        <v>35</v>
      </c>
      <c r="N308" s="196" t="s">
        <v>51</v>
      </c>
      <c r="O308" s="87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199" t="s">
        <v>164</v>
      </c>
      <c r="AT308" s="199" t="s">
        <v>150</v>
      </c>
      <c r="AU308" s="199" t="s">
        <v>90</v>
      </c>
      <c r="AY308" s="19" t="s">
        <v>155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9" t="s">
        <v>88</v>
      </c>
      <c r="BK308" s="200">
        <f>ROUND(I308*H308,2)</f>
        <v>0</v>
      </c>
      <c r="BL308" s="19" t="s">
        <v>164</v>
      </c>
      <c r="BM308" s="199" t="s">
        <v>2552</v>
      </c>
    </row>
    <row r="309" s="2" customFormat="1" ht="16.5" customHeight="1">
      <c r="A309" s="41"/>
      <c r="B309" s="42"/>
      <c r="C309" s="188" t="s">
        <v>2553</v>
      </c>
      <c r="D309" s="188" t="s">
        <v>150</v>
      </c>
      <c r="E309" s="189" t="s">
        <v>2554</v>
      </c>
      <c r="F309" s="190" t="s">
        <v>2555</v>
      </c>
      <c r="G309" s="191" t="s">
        <v>275</v>
      </c>
      <c r="H309" s="192">
        <v>30</v>
      </c>
      <c r="I309" s="193"/>
      <c r="J309" s="194">
        <f>ROUND(I309*H309,2)</f>
        <v>0</v>
      </c>
      <c r="K309" s="190" t="s">
        <v>35</v>
      </c>
      <c r="L309" s="47"/>
      <c r="M309" s="195" t="s">
        <v>35</v>
      </c>
      <c r="N309" s="196" t="s">
        <v>51</v>
      </c>
      <c r="O309" s="87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199" t="s">
        <v>164</v>
      </c>
      <c r="AT309" s="199" t="s">
        <v>150</v>
      </c>
      <c r="AU309" s="199" t="s">
        <v>90</v>
      </c>
      <c r="AY309" s="19" t="s">
        <v>155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9" t="s">
        <v>88</v>
      </c>
      <c r="BK309" s="200">
        <f>ROUND(I309*H309,2)</f>
        <v>0</v>
      </c>
      <c r="BL309" s="19" t="s">
        <v>164</v>
      </c>
      <c r="BM309" s="199" t="s">
        <v>2556</v>
      </c>
    </row>
    <row r="310" s="2" customFormat="1" ht="16.5" customHeight="1">
      <c r="A310" s="41"/>
      <c r="B310" s="42"/>
      <c r="C310" s="188" t="s">
        <v>2557</v>
      </c>
      <c r="D310" s="188" t="s">
        <v>150</v>
      </c>
      <c r="E310" s="189" t="s">
        <v>2558</v>
      </c>
      <c r="F310" s="190" t="s">
        <v>2559</v>
      </c>
      <c r="G310" s="191" t="s">
        <v>275</v>
      </c>
      <c r="H310" s="192">
        <v>12</v>
      </c>
      <c r="I310" s="193"/>
      <c r="J310" s="194">
        <f>ROUND(I310*H310,2)</f>
        <v>0</v>
      </c>
      <c r="K310" s="190" t="s">
        <v>35</v>
      </c>
      <c r="L310" s="47"/>
      <c r="M310" s="195" t="s">
        <v>35</v>
      </c>
      <c r="N310" s="196" t="s">
        <v>51</v>
      </c>
      <c r="O310" s="87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199" t="s">
        <v>164</v>
      </c>
      <c r="AT310" s="199" t="s">
        <v>150</v>
      </c>
      <c r="AU310" s="199" t="s">
        <v>90</v>
      </c>
      <c r="AY310" s="19" t="s">
        <v>155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9" t="s">
        <v>88</v>
      </c>
      <c r="BK310" s="200">
        <f>ROUND(I310*H310,2)</f>
        <v>0</v>
      </c>
      <c r="BL310" s="19" t="s">
        <v>164</v>
      </c>
      <c r="BM310" s="199" t="s">
        <v>2560</v>
      </c>
    </row>
    <row r="311" s="2" customFormat="1" ht="16.5" customHeight="1">
      <c r="A311" s="41"/>
      <c r="B311" s="42"/>
      <c r="C311" s="188" t="s">
        <v>2561</v>
      </c>
      <c r="D311" s="188" t="s">
        <v>150</v>
      </c>
      <c r="E311" s="189" t="s">
        <v>2562</v>
      </c>
      <c r="F311" s="190" t="s">
        <v>2563</v>
      </c>
      <c r="G311" s="191" t="s">
        <v>1981</v>
      </c>
      <c r="H311" s="192">
        <v>5</v>
      </c>
      <c r="I311" s="193"/>
      <c r="J311" s="194">
        <f>ROUND(I311*H311,2)</f>
        <v>0</v>
      </c>
      <c r="K311" s="190" t="s">
        <v>35</v>
      </c>
      <c r="L311" s="47"/>
      <c r="M311" s="195" t="s">
        <v>35</v>
      </c>
      <c r="N311" s="196" t="s">
        <v>51</v>
      </c>
      <c r="O311" s="87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199" t="s">
        <v>164</v>
      </c>
      <c r="AT311" s="199" t="s">
        <v>150</v>
      </c>
      <c r="AU311" s="199" t="s">
        <v>90</v>
      </c>
      <c r="AY311" s="19" t="s">
        <v>155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9" t="s">
        <v>88</v>
      </c>
      <c r="BK311" s="200">
        <f>ROUND(I311*H311,2)</f>
        <v>0</v>
      </c>
      <c r="BL311" s="19" t="s">
        <v>164</v>
      </c>
      <c r="BM311" s="199" t="s">
        <v>2564</v>
      </c>
    </row>
    <row r="312" s="2" customFormat="1" ht="16.5" customHeight="1">
      <c r="A312" s="41"/>
      <c r="B312" s="42"/>
      <c r="C312" s="188" t="s">
        <v>2565</v>
      </c>
      <c r="D312" s="188" t="s">
        <v>150</v>
      </c>
      <c r="E312" s="189" t="s">
        <v>2566</v>
      </c>
      <c r="F312" s="190" t="s">
        <v>2567</v>
      </c>
      <c r="G312" s="191" t="s">
        <v>275</v>
      </c>
      <c r="H312" s="192">
        <v>20</v>
      </c>
      <c r="I312" s="193"/>
      <c r="J312" s="194">
        <f>ROUND(I312*H312,2)</f>
        <v>0</v>
      </c>
      <c r="K312" s="190" t="s">
        <v>35</v>
      </c>
      <c r="L312" s="47"/>
      <c r="M312" s="195" t="s">
        <v>35</v>
      </c>
      <c r="N312" s="196" t="s">
        <v>51</v>
      </c>
      <c r="O312" s="87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199" t="s">
        <v>164</v>
      </c>
      <c r="AT312" s="199" t="s">
        <v>150</v>
      </c>
      <c r="AU312" s="199" t="s">
        <v>90</v>
      </c>
      <c r="AY312" s="19" t="s">
        <v>155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9" t="s">
        <v>88</v>
      </c>
      <c r="BK312" s="200">
        <f>ROUND(I312*H312,2)</f>
        <v>0</v>
      </c>
      <c r="BL312" s="19" t="s">
        <v>164</v>
      </c>
      <c r="BM312" s="199" t="s">
        <v>2568</v>
      </c>
    </row>
    <row r="313" s="2" customFormat="1" ht="16.5" customHeight="1">
      <c r="A313" s="41"/>
      <c r="B313" s="42"/>
      <c r="C313" s="188" t="s">
        <v>2569</v>
      </c>
      <c r="D313" s="188" t="s">
        <v>150</v>
      </c>
      <c r="E313" s="189" t="s">
        <v>2570</v>
      </c>
      <c r="F313" s="190" t="s">
        <v>2571</v>
      </c>
      <c r="G313" s="191" t="s">
        <v>1981</v>
      </c>
      <c r="H313" s="192">
        <v>30</v>
      </c>
      <c r="I313" s="193"/>
      <c r="J313" s="194">
        <f>ROUND(I313*H313,2)</f>
        <v>0</v>
      </c>
      <c r="K313" s="190" t="s">
        <v>35</v>
      </c>
      <c r="L313" s="47"/>
      <c r="M313" s="195" t="s">
        <v>35</v>
      </c>
      <c r="N313" s="196" t="s">
        <v>51</v>
      </c>
      <c r="O313" s="87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199" t="s">
        <v>164</v>
      </c>
      <c r="AT313" s="199" t="s">
        <v>150</v>
      </c>
      <c r="AU313" s="199" t="s">
        <v>90</v>
      </c>
      <c r="AY313" s="19" t="s">
        <v>155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9" t="s">
        <v>88</v>
      </c>
      <c r="BK313" s="200">
        <f>ROUND(I313*H313,2)</f>
        <v>0</v>
      </c>
      <c r="BL313" s="19" t="s">
        <v>164</v>
      </c>
      <c r="BM313" s="199" t="s">
        <v>2572</v>
      </c>
    </row>
    <row r="314" s="12" customFormat="1" ht="22.8" customHeight="1">
      <c r="A314" s="12"/>
      <c r="B314" s="222"/>
      <c r="C314" s="223"/>
      <c r="D314" s="224" t="s">
        <v>79</v>
      </c>
      <c r="E314" s="236" t="s">
        <v>2573</v>
      </c>
      <c r="F314" s="236" t="s">
        <v>2574</v>
      </c>
      <c r="G314" s="223"/>
      <c r="H314" s="223"/>
      <c r="I314" s="226"/>
      <c r="J314" s="237">
        <f>BK314</f>
        <v>0</v>
      </c>
      <c r="K314" s="223"/>
      <c r="L314" s="228"/>
      <c r="M314" s="229"/>
      <c r="N314" s="230"/>
      <c r="O314" s="230"/>
      <c r="P314" s="231">
        <f>SUM(P315:P323)</f>
        <v>0</v>
      </c>
      <c r="Q314" s="230"/>
      <c r="R314" s="231">
        <f>SUM(R315:R323)</f>
        <v>0</v>
      </c>
      <c r="S314" s="230"/>
      <c r="T314" s="232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3" t="s">
        <v>88</v>
      </c>
      <c r="AT314" s="234" t="s">
        <v>79</v>
      </c>
      <c r="AU314" s="234" t="s">
        <v>88</v>
      </c>
      <c r="AY314" s="233" t="s">
        <v>155</v>
      </c>
      <c r="BK314" s="235">
        <f>SUM(BK315:BK323)</f>
        <v>0</v>
      </c>
    </row>
    <row r="315" s="2" customFormat="1" ht="16.5" customHeight="1">
      <c r="A315" s="41"/>
      <c r="B315" s="42"/>
      <c r="C315" s="188" t="s">
        <v>2575</v>
      </c>
      <c r="D315" s="188" t="s">
        <v>150</v>
      </c>
      <c r="E315" s="189" t="s">
        <v>2576</v>
      </c>
      <c r="F315" s="190" t="s">
        <v>2577</v>
      </c>
      <c r="G315" s="191" t="s">
        <v>275</v>
      </c>
      <c r="H315" s="192">
        <v>5</v>
      </c>
      <c r="I315" s="193"/>
      <c r="J315" s="194">
        <f>ROUND(I315*H315,2)</f>
        <v>0</v>
      </c>
      <c r="K315" s="190" t="s">
        <v>35</v>
      </c>
      <c r="L315" s="47"/>
      <c r="M315" s="195" t="s">
        <v>35</v>
      </c>
      <c r="N315" s="196" t="s">
        <v>51</v>
      </c>
      <c r="O315" s="87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199" t="s">
        <v>164</v>
      </c>
      <c r="AT315" s="199" t="s">
        <v>150</v>
      </c>
      <c r="AU315" s="199" t="s">
        <v>90</v>
      </c>
      <c r="AY315" s="19" t="s">
        <v>155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9" t="s">
        <v>88</v>
      </c>
      <c r="BK315" s="200">
        <f>ROUND(I315*H315,2)</f>
        <v>0</v>
      </c>
      <c r="BL315" s="19" t="s">
        <v>164</v>
      </c>
      <c r="BM315" s="199" t="s">
        <v>2578</v>
      </c>
    </row>
    <row r="316" s="2" customFormat="1" ht="16.5" customHeight="1">
      <c r="A316" s="41"/>
      <c r="B316" s="42"/>
      <c r="C316" s="188" t="s">
        <v>2579</v>
      </c>
      <c r="D316" s="188" t="s">
        <v>150</v>
      </c>
      <c r="E316" s="189" t="s">
        <v>2580</v>
      </c>
      <c r="F316" s="190" t="s">
        <v>2581</v>
      </c>
      <c r="G316" s="191" t="s">
        <v>275</v>
      </c>
      <c r="H316" s="192">
        <v>2</v>
      </c>
      <c r="I316" s="193"/>
      <c r="J316" s="194">
        <f>ROUND(I316*H316,2)</f>
        <v>0</v>
      </c>
      <c r="K316" s="190" t="s">
        <v>35</v>
      </c>
      <c r="L316" s="47"/>
      <c r="M316" s="195" t="s">
        <v>35</v>
      </c>
      <c r="N316" s="196" t="s">
        <v>51</v>
      </c>
      <c r="O316" s="87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199" t="s">
        <v>164</v>
      </c>
      <c r="AT316" s="199" t="s">
        <v>150</v>
      </c>
      <c r="AU316" s="199" t="s">
        <v>90</v>
      </c>
      <c r="AY316" s="19" t="s">
        <v>155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9" t="s">
        <v>88</v>
      </c>
      <c r="BK316" s="200">
        <f>ROUND(I316*H316,2)</f>
        <v>0</v>
      </c>
      <c r="BL316" s="19" t="s">
        <v>164</v>
      </c>
      <c r="BM316" s="199" t="s">
        <v>2582</v>
      </c>
    </row>
    <row r="317" s="2" customFormat="1" ht="16.5" customHeight="1">
      <c r="A317" s="41"/>
      <c r="B317" s="42"/>
      <c r="C317" s="188" t="s">
        <v>2583</v>
      </c>
      <c r="D317" s="188" t="s">
        <v>150</v>
      </c>
      <c r="E317" s="189" t="s">
        <v>2584</v>
      </c>
      <c r="F317" s="190" t="s">
        <v>2585</v>
      </c>
      <c r="G317" s="191" t="s">
        <v>275</v>
      </c>
      <c r="H317" s="192">
        <v>50</v>
      </c>
      <c r="I317" s="193"/>
      <c r="J317" s="194">
        <f>ROUND(I317*H317,2)</f>
        <v>0</v>
      </c>
      <c r="K317" s="190" t="s">
        <v>35</v>
      </c>
      <c r="L317" s="47"/>
      <c r="M317" s="195" t="s">
        <v>35</v>
      </c>
      <c r="N317" s="196" t="s">
        <v>51</v>
      </c>
      <c r="O317" s="87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199" t="s">
        <v>164</v>
      </c>
      <c r="AT317" s="199" t="s">
        <v>150</v>
      </c>
      <c r="AU317" s="199" t="s">
        <v>90</v>
      </c>
      <c r="AY317" s="19" t="s">
        <v>155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9" t="s">
        <v>88</v>
      </c>
      <c r="BK317" s="200">
        <f>ROUND(I317*H317,2)</f>
        <v>0</v>
      </c>
      <c r="BL317" s="19" t="s">
        <v>164</v>
      </c>
      <c r="BM317" s="199" t="s">
        <v>2586</v>
      </c>
    </row>
    <row r="318" s="2" customFormat="1" ht="16.5" customHeight="1">
      <c r="A318" s="41"/>
      <c r="B318" s="42"/>
      <c r="C318" s="188" t="s">
        <v>2587</v>
      </c>
      <c r="D318" s="188" t="s">
        <v>150</v>
      </c>
      <c r="E318" s="189" t="s">
        <v>2588</v>
      </c>
      <c r="F318" s="190" t="s">
        <v>2589</v>
      </c>
      <c r="G318" s="191" t="s">
        <v>275</v>
      </c>
      <c r="H318" s="192">
        <v>25</v>
      </c>
      <c r="I318" s="193"/>
      <c r="J318" s="194">
        <f>ROUND(I318*H318,2)</f>
        <v>0</v>
      </c>
      <c r="K318" s="190" t="s">
        <v>35</v>
      </c>
      <c r="L318" s="47"/>
      <c r="M318" s="195" t="s">
        <v>35</v>
      </c>
      <c r="N318" s="196" t="s">
        <v>51</v>
      </c>
      <c r="O318" s="87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199" t="s">
        <v>164</v>
      </c>
      <c r="AT318" s="199" t="s">
        <v>150</v>
      </c>
      <c r="AU318" s="199" t="s">
        <v>90</v>
      </c>
      <c r="AY318" s="19" t="s">
        <v>155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9" t="s">
        <v>88</v>
      </c>
      <c r="BK318" s="200">
        <f>ROUND(I318*H318,2)</f>
        <v>0</v>
      </c>
      <c r="BL318" s="19" t="s">
        <v>164</v>
      </c>
      <c r="BM318" s="199" t="s">
        <v>2590</v>
      </c>
    </row>
    <row r="319" s="2" customFormat="1" ht="16.5" customHeight="1">
      <c r="A319" s="41"/>
      <c r="B319" s="42"/>
      <c r="C319" s="188" t="s">
        <v>2591</v>
      </c>
      <c r="D319" s="188" t="s">
        <v>150</v>
      </c>
      <c r="E319" s="189" t="s">
        <v>2592</v>
      </c>
      <c r="F319" s="190" t="s">
        <v>2593</v>
      </c>
      <c r="G319" s="191" t="s">
        <v>275</v>
      </c>
      <c r="H319" s="192">
        <v>20</v>
      </c>
      <c r="I319" s="193"/>
      <c r="J319" s="194">
        <f>ROUND(I319*H319,2)</f>
        <v>0</v>
      </c>
      <c r="K319" s="190" t="s">
        <v>35</v>
      </c>
      <c r="L319" s="47"/>
      <c r="M319" s="195" t="s">
        <v>35</v>
      </c>
      <c r="N319" s="196" t="s">
        <v>51</v>
      </c>
      <c r="O319" s="87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199" t="s">
        <v>164</v>
      </c>
      <c r="AT319" s="199" t="s">
        <v>150</v>
      </c>
      <c r="AU319" s="199" t="s">
        <v>90</v>
      </c>
      <c r="AY319" s="19" t="s">
        <v>155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9" t="s">
        <v>88</v>
      </c>
      <c r="BK319" s="200">
        <f>ROUND(I319*H319,2)</f>
        <v>0</v>
      </c>
      <c r="BL319" s="19" t="s">
        <v>164</v>
      </c>
      <c r="BM319" s="199" t="s">
        <v>2594</v>
      </c>
    </row>
    <row r="320" s="2" customFormat="1" ht="16.5" customHeight="1">
      <c r="A320" s="41"/>
      <c r="B320" s="42"/>
      <c r="C320" s="188" t="s">
        <v>2595</v>
      </c>
      <c r="D320" s="188" t="s">
        <v>150</v>
      </c>
      <c r="E320" s="189" t="s">
        <v>2596</v>
      </c>
      <c r="F320" s="190" t="s">
        <v>2597</v>
      </c>
      <c r="G320" s="191" t="s">
        <v>275</v>
      </c>
      <c r="H320" s="192">
        <v>120</v>
      </c>
      <c r="I320" s="193"/>
      <c r="J320" s="194">
        <f>ROUND(I320*H320,2)</f>
        <v>0</v>
      </c>
      <c r="K320" s="190" t="s">
        <v>35</v>
      </c>
      <c r="L320" s="47"/>
      <c r="M320" s="195" t="s">
        <v>35</v>
      </c>
      <c r="N320" s="196" t="s">
        <v>51</v>
      </c>
      <c r="O320" s="87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199" t="s">
        <v>164</v>
      </c>
      <c r="AT320" s="199" t="s">
        <v>150</v>
      </c>
      <c r="AU320" s="199" t="s">
        <v>90</v>
      </c>
      <c r="AY320" s="19" t="s">
        <v>155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9" t="s">
        <v>88</v>
      </c>
      <c r="BK320" s="200">
        <f>ROUND(I320*H320,2)</f>
        <v>0</v>
      </c>
      <c r="BL320" s="19" t="s">
        <v>164</v>
      </c>
      <c r="BM320" s="199" t="s">
        <v>2598</v>
      </c>
    </row>
    <row r="321" s="2" customFormat="1" ht="16.5" customHeight="1">
      <c r="A321" s="41"/>
      <c r="B321" s="42"/>
      <c r="C321" s="188" t="s">
        <v>2599</v>
      </c>
      <c r="D321" s="188" t="s">
        <v>150</v>
      </c>
      <c r="E321" s="189" t="s">
        <v>2600</v>
      </c>
      <c r="F321" s="190" t="s">
        <v>2601</v>
      </c>
      <c r="G321" s="191" t="s">
        <v>275</v>
      </c>
      <c r="H321" s="192">
        <v>3</v>
      </c>
      <c r="I321" s="193"/>
      <c r="J321" s="194">
        <f>ROUND(I321*H321,2)</f>
        <v>0</v>
      </c>
      <c r="K321" s="190" t="s">
        <v>35</v>
      </c>
      <c r="L321" s="47"/>
      <c r="M321" s="195" t="s">
        <v>35</v>
      </c>
      <c r="N321" s="196" t="s">
        <v>51</v>
      </c>
      <c r="O321" s="87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199" t="s">
        <v>164</v>
      </c>
      <c r="AT321" s="199" t="s">
        <v>150</v>
      </c>
      <c r="AU321" s="199" t="s">
        <v>90</v>
      </c>
      <c r="AY321" s="19" t="s">
        <v>155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9" t="s">
        <v>88</v>
      </c>
      <c r="BK321" s="200">
        <f>ROUND(I321*H321,2)</f>
        <v>0</v>
      </c>
      <c r="BL321" s="19" t="s">
        <v>164</v>
      </c>
      <c r="BM321" s="199" t="s">
        <v>2602</v>
      </c>
    </row>
    <row r="322" s="2" customFormat="1" ht="16.5" customHeight="1">
      <c r="A322" s="41"/>
      <c r="B322" s="42"/>
      <c r="C322" s="188" t="s">
        <v>2603</v>
      </c>
      <c r="D322" s="188" t="s">
        <v>150</v>
      </c>
      <c r="E322" s="189" t="s">
        <v>2604</v>
      </c>
      <c r="F322" s="190" t="s">
        <v>2605</v>
      </c>
      <c r="G322" s="191" t="s">
        <v>275</v>
      </c>
      <c r="H322" s="192">
        <v>50</v>
      </c>
      <c r="I322" s="193"/>
      <c r="J322" s="194">
        <f>ROUND(I322*H322,2)</f>
        <v>0</v>
      </c>
      <c r="K322" s="190" t="s">
        <v>35</v>
      </c>
      <c r="L322" s="47"/>
      <c r="M322" s="195" t="s">
        <v>35</v>
      </c>
      <c r="N322" s="196" t="s">
        <v>51</v>
      </c>
      <c r="O322" s="87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199" t="s">
        <v>164</v>
      </c>
      <c r="AT322" s="199" t="s">
        <v>150</v>
      </c>
      <c r="AU322" s="199" t="s">
        <v>90</v>
      </c>
      <c r="AY322" s="19" t="s">
        <v>155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9" t="s">
        <v>88</v>
      </c>
      <c r="BK322" s="200">
        <f>ROUND(I322*H322,2)</f>
        <v>0</v>
      </c>
      <c r="BL322" s="19" t="s">
        <v>164</v>
      </c>
      <c r="BM322" s="199" t="s">
        <v>2606</v>
      </c>
    </row>
    <row r="323" s="2" customFormat="1" ht="16.5" customHeight="1">
      <c r="A323" s="41"/>
      <c r="B323" s="42"/>
      <c r="C323" s="188" t="s">
        <v>2607</v>
      </c>
      <c r="D323" s="188" t="s">
        <v>150</v>
      </c>
      <c r="E323" s="189" t="s">
        <v>2608</v>
      </c>
      <c r="F323" s="190" t="s">
        <v>2609</v>
      </c>
      <c r="G323" s="191" t="s">
        <v>275</v>
      </c>
      <c r="H323" s="192">
        <v>5</v>
      </c>
      <c r="I323" s="193"/>
      <c r="J323" s="194">
        <f>ROUND(I323*H323,2)</f>
        <v>0</v>
      </c>
      <c r="K323" s="190" t="s">
        <v>35</v>
      </c>
      <c r="L323" s="47"/>
      <c r="M323" s="195" t="s">
        <v>35</v>
      </c>
      <c r="N323" s="196" t="s">
        <v>51</v>
      </c>
      <c r="O323" s="87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199" t="s">
        <v>164</v>
      </c>
      <c r="AT323" s="199" t="s">
        <v>150</v>
      </c>
      <c r="AU323" s="199" t="s">
        <v>90</v>
      </c>
      <c r="AY323" s="19" t="s">
        <v>155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9" t="s">
        <v>88</v>
      </c>
      <c r="BK323" s="200">
        <f>ROUND(I323*H323,2)</f>
        <v>0</v>
      </c>
      <c r="BL323" s="19" t="s">
        <v>164</v>
      </c>
      <c r="BM323" s="199" t="s">
        <v>2610</v>
      </c>
    </row>
    <row r="324" s="12" customFormat="1" ht="22.8" customHeight="1">
      <c r="A324" s="12"/>
      <c r="B324" s="222"/>
      <c r="C324" s="223"/>
      <c r="D324" s="224" t="s">
        <v>79</v>
      </c>
      <c r="E324" s="236" t="s">
        <v>2611</v>
      </c>
      <c r="F324" s="236" t="s">
        <v>2612</v>
      </c>
      <c r="G324" s="223"/>
      <c r="H324" s="223"/>
      <c r="I324" s="226"/>
      <c r="J324" s="237">
        <f>BK324</f>
        <v>0</v>
      </c>
      <c r="K324" s="223"/>
      <c r="L324" s="228"/>
      <c r="M324" s="229"/>
      <c r="N324" s="230"/>
      <c r="O324" s="230"/>
      <c r="P324" s="231">
        <f>SUM(P325:P326)</f>
        <v>0</v>
      </c>
      <c r="Q324" s="230"/>
      <c r="R324" s="231">
        <f>SUM(R325:R326)</f>
        <v>0</v>
      </c>
      <c r="S324" s="230"/>
      <c r="T324" s="23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3" t="s">
        <v>88</v>
      </c>
      <c r="AT324" s="234" t="s">
        <v>79</v>
      </c>
      <c r="AU324" s="234" t="s">
        <v>88</v>
      </c>
      <c r="AY324" s="233" t="s">
        <v>155</v>
      </c>
      <c r="BK324" s="235">
        <f>SUM(BK325:BK326)</f>
        <v>0</v>
      </c>
    </row>
    <row r="325" s="2" customFormat="1" ht="16.5" customHeight="1">
      <c r="A325" s="41"/>
      <c r="B325" s="42"/>
      <c r="C325" s="188" t="s">
        <v>2613</v>
      </c>
      <c r="D325" s="188" t="s">
        <v>150</v>
      </c>
      <c r="E325" s="189" t="s">
        <v>2614</v>
      </c>
      <c r="F325" s="190" t="s">
        <v>2615</v>
      </c>
      <c r="G325" s="191" t="s">
        <v>575</v>
      </c>
      <c r="H325" s="192">
        <v>1</v>
      </c>
      <c r="I325" s="193"/>
      <c r="J325" s="194">
        <f>ROUND(I325*H325,2)</f>
        <v>0</v>
      </c>
      <c r="K325" s="190" t="s">
        <v>35</v>
      </c>
      <c r="L325" s="47"/>
      <c r="M325" s="195" t="s">
        <v>35</v>
      </c>
      <c r="N325" s="196" t="s">
        <v>51</v>
      </c>
      <c r="O325" s="87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199" t="s">
        <v>164</v>
      </c>
      <c r="AT325" s="199" t="s">
        <v>150</v>
      </c>
      <c r="AU325" s="199" t="s">
        <v>90</v>
      </c>
      <c r="AY325" s="19" t="s">
        <v>155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9" t="s">
        <v>88</v>
      </c>
      <c r="BK325" s="200">
        <f>ROUND(I325*H325,2)</f>
        <v>0</v>
      </c>
      <c r="BL325" s="19" t="s">
        <v>164</v>
      </c>
      <c r="BM325" s="199" t="s">
        <v>2616</v>
      </c>
    </row>
    <row r="326" s="2" customFormat="1" ht="24.15" customHeight="1">
      <c r="A326" s="41"/>
      <c r="B326" s="42"/>
      <c r="C326" s="188" t="s">
        <v>2617</v>
      </c>
      <c r="D326" s="188" t="s">
        <v>150</v>
      </c>
      <c r="E326" s="189" t="s">
        <v>2618</v>
      </c>
      <c r="F326" s="190" t="s">
        <v>2619</v>
      </c>
      <c r="G326" s="191" t="s">
        <v>1981</v>
      </c>
      <c r="H326" s="192">
        <v>1</v>
      </c>
      <c r="I326" s="193"/>
      <c r="J326" s="194">
        <f>ROUND(I326*H326,2)</f>
        <v>0</v>
      </c>
      <c r="K326" s="190" t="s">
        <v>35</v>
      </c>
      <c r="L326" s="47"/>
      <c r="M326" s="195" t="s">
        <v>35</v>
      </c>
      <c r="N326" s="196" t="s">
        <v>51</v>
      </c>
      <c r="O326" s="87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199" t="s">
        <v>164</v>
      </c>
      <c r="AT326" s="199" t="s">
        <v>150</v>
      </c>
      <c r="AU326" s="199" t="s">
        <v>90</v>
      </c>
      <c r="AY326" s="19" t="s">
        <v>155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9" t="s">
        <v>88</v>
      </c>
      <c r="BK326" s="200">
        <f>ROUND(I326*H326,2)</f>
        <v>0</v>
      </c>
      <c r="BL326" s="19" t="s">
        <v>164</v>
      </c>
      <c r="BM326" s="199" t="s">
        <v>2620</v>
      </c>
    </row>
    <row r="327" s="12" customFormat="1" ht="22.8" customHeight="1">
      <c r="A327" s="12"/>
      <c r="B327" s="222"/>
      <c r="C327" s="223"/>
      <c r="D327" s="224" t="s">
        <v>79</v>
      </c>
      <c r="E327" s="236" t="s">
        <v>2621</v>
      </c>
      <c r="F327" s="236" t="s">
        <v>2622</v>
      </c>
      <c r="G327" s="223"/>
      <c r="H327" s="223"/>
      <c r="I327" s="226"/>
      <c r="J327" s="237">
        <f>BK327</f>
        <v>0</v>
      </c>
      <c r="K327" s="223"/>
      <c r="L327" s="228"/>
      <c r="M327" s="229"/>
      <c r="N327" s="230"/>
      <c r="O327" s="230"/>
      <c r="P327" s="231">
        <f>SUM(P328:P330)</f>
        <v>0</v>
      </c>
      <c r="Q327" s="230"/>
      <c r="R327" s="231">
        <f>SUM(R328:R330)</f>
        <v>0</v>
      </c>
      <c r="S327" s="230"/>
      <c r="T327" s="23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33" t="s">
        <v>88</v>
      </c>
      <c r="AT327" s="234" t="s">
        <v>79</v>
      </c>
      <c r="AU327" s="234" t="s">
        <v>88</v>
      </c>
      <c r="AY327" s="233" t="s">
        <v>155</v>
      </c>
      <c r="BK327" s="235">
        <f>SUM(BK328:BK330)</f>
        <v>0</v>
      </c>
    </row>
    <row r="328" s="2" customFormat="1" ht="16.5" customHeight="1">
      <c r="A328" s="41"/>
      <c r="B328" s="42"/>
      <c r="C328" s="188" t="s">
        <v>2623</v>
      </c>
      <c r="D328" s="188" t="s">
        <v>150</v>
      </c>
      <c r="E328" s="189" t="s">
        <v>2624</v>
      </c>
      <c r="F328" s="190" t="s">
        <v>2625</v>
      </c>
      <c r="G328" s="191" t="s">
        <v>1981</v>
      </c>
      <c r="H328" s="192">
        <v>1</v>
      </c>
      <c r="I328" s="193"/>
      <c r="J328" s="194">
        <f>ROUND(I328*H328,2)</f>
        <v>0</v>
      </c>
      <c r="K328" s="190" t="s">
        <v>35</v>
      </c>
      <c r="L328" s="47"/>
      <c r="M328" s="195" t="s">
        <v>35</v>
      </c>
      <c r="N328" s="196" t="s">
        <v>51</v>
      </c>
      <c r="O328" s="87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199" t="s">
        <v>164</v>
      </c>
      <c r="AT328" s="199" t="s">
        <v>150</v>
      </c>
      <c r="AU328" s="199" t="s">
        <v>90</v>
      </c>
      <c r="AY328" s="19" t="s">
        <v>155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9" t="s">
        <v>88</v>
      </c>
      <c r="BK328" s="200">
        <f>ROUND(I328*H328,2)</f>
        <v>0</v>
      </c>
      <c r="BL328" s="19" t="s">
        <v>164</v>
      </c>
      <c r="BM328" s="199" t="s">
        <v>2626</v>
      </c>
    </row>
    <row r="329" s="2" customFormat="1" ht="16.5" customHeight="1">
      <c r="A329" s="41"/>
      <c r="B329" s="42"/>
      <c r="C329" s="188" t="s">
        <v>2627</v>
      </c>
      <c r="D329" s="188" t="s">
        <v>150</v>
      </c>
      <c r="E329" s="189" t="s">
        <v>2628</v>
      </c>
      <c r="F329" s="190" t="s">
        <v>2629</v>
      </c>
      <c r="G329" s="191" t="s">
        <v>1981</v>
      </c>
      <c r="H329" s="192">
        <v>1</v>
      </c>
      <c r="I329" s="193"/>
      <c r="J329" s="194">
        <f>ROUND(I329*H329,2)</f>
        <v>0</v>
      </c>
      <c r="K329" s="190" t="s">
        <v>35</v>
      </c>
      <c r="L329" s="47"/>
      <c r="M329" s="195" t="s">
        <v>35</v>
      </c>
      <c r="N329" s="196" t="s">
        <v>51</v>
      </c>
      <c r="O329" s="87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199" t="s">
        <v>164</v>
      </c>
      <c r="AT329" s="199" t="s">
        <v>150</v>
      </c>
      <c r="AU329" s="199" t="s">
        <v>90</v>
      </c>
      <c r="AY329" s="19" t="s">
        <v>155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9" t="s">
        <v>88</v>
      </c>
      <c r="BK329" s="200">
        <f>ROUND(I329*H329,2)</f>
        <v>0</v>
      </c>
      <c r="BL329" s="19" t="s">
        <v>164</v>
      </c>
      <c r="BM329" s="199" t="s">
        <v>2630</v>
      </c>
    </row>
    <row r="330" s="2" customFormat="1" ht="16.5" customHeight="1">
      <c r="A330" s="41"/>
      <c r="B330" s="42"/>
      <c r="C330" s="188" t="s">
        <v>2631</v>
      </c>
      <c r="D330" s="188" t="s">
        <v>150</v>
      </c>
      <c r="E330" s="189" t="s">
        <v>2632</v>
      </c>
      <c r="F330" s="190" t="s">
        <v>2633</v>
      </c>
      <c r="G330" s="191" t="s">
        <v>1981</v>
      </c>
      <c r="H330" s="192">
        <v>10</v>
      </c>
      <c r="I330" s="193"/>
      <c r="J330" s="194">
        <f>ROUND(I330*H330,2)</f>
        <v>0</v>
      </c>
      <c r="K330" s="190" t="s">
        <v>35</v>
      </c>
      <c r="L330" s="47"/>
      <c r="M330" s="195" t="s">
        <v>35</v>
      </c>
      <c r="N330" s="196" t="s">
        <v>51</v>
      </c>
      <c r="O330" s="87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199" t="s">
        <v>164</v>
      </c>
      <c r="AT330" s="199" t="s">
        <v>150</v>
      </c>
      <c r="AU330" s="199" t="s">
        <v>90</v>
      </c>
      <c r="AY330" s="19" t="s">
        <v>155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9" t="s">
        <v>88</v>
      </c>
      <c r="BK330" s="200">
        <f>ROUND(I330*H330,2)</f>
        <v>0</v>
      </c>
      <c r="BL330" s="19" t="s">
        <v>164</v>
      </c>
      <c r="BM330" s="199" t="s">
        <v>2634</v>
      </c>
    </row>
    <row r="331" s="12" customFormat="1" ht="22.8" customHeight="1">
      <c r="A331" s="12"/>
      <c r="B331" s="222"/>
      <c r="C331" s="223"/>
      <c r="D331" s="224" t="s">
        <v>79</v>
      </c>
      <c r="E331" s="236" t="s">
        <v>2635</v>
      </c>
      <c r="F331" s="236" t="s">
        <v>2636</v>
      </c>
      <c r="G331" s="223"/>
      <c r="H331" s="223"/>
      <c r="I331" s="226"/>
      <c r="J331" s="237">
        <f>BK331</f>
        <v>0</v>
      </c>
      <c r="K331" s="223"/>
      <c r="L331" s="228"/>
      <c r="M331" s="229"/>
      <c r="N331" s="230"/>
      <c r="O331" s="230"/>
      <c r="P331" s="231">
        <f>SUM(P332:P336)</f>
        <v>0</v>
      </c>
      <c r="Q331" s="230"/>
      <c r="R331" s="231">
        <f>SUM(R332:R336)</f>
        <v>0</v>
      </c>
      <c r="S331" s="230"/>
      <c r="T331" s="232">
        <f>SUM(T332:T336)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33" t="s">
        <v>88</v>
      </c>
      <c r="AT331" s="234" t="s">
        <v>79</v>
      </c>
      <c r="AU331" s="234" t="s">
        <v>88</v>
      </c>
      <c r="AY331" s="233" t="s">
        <v>155</v>
      </c>
      <c r="BK331" s="235">
        <f>SUM(BK332:BK336)</f>
        <v>0</v>
      </c>
    </row>
    <row r="332" s="2" customFormat="1" ht="16.5" customHeight="1">
      <c r="A332" s="41"/>
      <c r="B332" s="42"/>
      <c r="C332" s="188" t="s">
        <v>2637</v>
      </c>
      <c r="D332" s="188" t="s">
        <v>150</v>
      </c>
      <c r="E332" s="189" t="s">
        <v>2638</v>
      </c>
      <c r="F332" s="190" t="s">
        <v>2639</v>
      </c>
      <c r="G332" s="191" t="s">
        <v>1981</v>
      </c>
      <c r="H332" s="192">
        <v>2</v>
      </c>
      <c r="I332" s="193"/>
      <c r="J332" s="194">
        <f>ROUND(I332*H332,2)</f>
        <v>0</v>
      </c>
      <c r="K332" s="190" t="s">
        <v>35</v>
      </c>
      <c r="L332" s="47"/>
      <c r="M332" s="195" t="s">
        <v>35</v>
      </c>
      <c r="N332" s="196" t="s">
        <v>51</v>
      </c>
      <c r="O332" s="87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199" t="s">
        <v>164</v>
      </c>
      <c r="AT332" s="199" t="s">
        <v>150</v>
      </c>
      <c r="AU332" s="199" t="s">
        <v>90</v>
      </c>
      <c r="AY332" s="19" t="s">
        <v>155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9" t="s">
        <v>88</v>
      </c>
      <c r="BK332" s="200">
        <f>ROUND(I332*H332,2)</f>
        <v>0</v>
      </c>
      <c r="BL332" s="19" t="s">
        <v>164</v>
      </c>
      <c r="BM332" s="199" t="s">
        <v>2640</v>
      </c>
    </row>
    <row r="333" s="2" customFormat="1" ht="16.5" customHeight="1">
      <c r="A333" s="41"/>
      <c r="B333" s="42"/>
      <c r="C333" s="188" t="s">
        <v>2641</v>
      </c>
      <c r="D333" s="188" t="s">
        <v>150</v>
      </c>
      <c r="E333" s="189" t="s">
        <v>2642</v>
      </c>
      <c r="F333" s="190" t="s">
        <v>2643</v>
      </c>
      <c r="G333" s="191" t="s">
        <v>1981</v>
      </c>
      <c r="H333" s="192">
        <v>1</v>
      </c>
      <c r="I333" s="193"/>
      <c r="J333" s="194">
        <f>ROUND(I333*H333,2)</f>
        <v>0</v>
      </c>
      <c r="K333" s="190" t="s">
        <v>35</v>
      </c>
      <c r="L333" s="47"/>
      <c r="M333" s="195" t="s">
        <v>35</v>
      </c>
      <c r="N333" s="196" t="s">
        <v>51</v>
      </c>
      <c r="O333" s="87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199" t="s">
        <v>164</v>
      </c>
      <c r="AT333" s="199" t="s">
        <v>150</v>
      </c>
      <c r="AU333" s="199" t="s">
        <v>90</v>
      </c>
      <c r="AY333" s="19" t="s">
        <v>155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9" t="s">
        <v>88</v>
      </c>
      <c r="BK333" s="200">
        <f>ROUND(I333*H333,2)</f>
        <v>0</v>
      </c>
      <c r="BL333" s="19" t="s">
        <v>164</v>
      </c>
      <c r="BM333" s="199" t="s">
        <v>2644</v>
      </c>
    </row>
    <row r="334" s="2" customFormat="1" ht="16.5" customHeight="1">
      <c r="A334" s="41"/>
      <c r="B334" s="42"/>
      <c r="C334" s="188" t="s">
        <v>2645</v>
      </c>
      <c r="D334" s="188" t="s">
        <v>150</v>
      </c>
      <c r="E334" s="189" t="s">
        <v>2646</v>
      </c>
      <c r="F334" s="190" t="s">
        <v>2647</v>
      </c>
      <c r="G334" s="191" t="s">
        <v>1981</v>
      </c>
      <c r="H334" s="192">
        <v>1</v>
      </c>
      <c r="I334" s="193"/>
      <c r="J334" s="194">
        <f>ROUND(I334*H334,2)</f>
        <v>0</v>
      </c>
      <c r="K334" s="190" t="s">
        <v>35</v>
      </c>
      <c r="L334" s="47"/>
      <c r="M334" s="195" t="s">
        <v>35</v>
      </c>
      <c r="N334" s="196" t="s">
        <v>51</v>
      </c>
      <c r="O334" s="87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199" t="s">
        <v>164</v>
      </c>
      <c r="AT334" s="199" t="s">
        <v>150</v>
      </c>
      <c r="AU334" s="199" t="s">
        <v>90</v>
      </c>
      <c r="AY334" s="19" t="s">
        <v>155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9" t="s">
        <v>88</v>
      </c>
      <c r="BK334" s="200">
        <f>ROUND(I334*H334,2)</f>
        <v>0</v>
      </c>
      <c r="BL334" s="19" t="s">
        <v>164</v>
      </c>
      <c r="BM334" s="199" t="s">
        <v>2648</v>
      </c>
    </row>
    <row r="335" s="2" customFormat="1" ht="16.5" customHeight="1">
      <c r="A335" s="41"/>
      <c r="B335" s="42"/>
      <c r="C335" s="188" t="s">
        <v>2649</v>
      </c>
      <c r="D335" s="188" t="s">
        <v>150</v>
      </c>
      <c r="E335" s="189" t="s">
        <v>2650</v>
      </c>
      <c r="F335" s="190" t="s">
        <v>2651</v>
      </c>
      <c r="G335" s="191" t="s">
        <v>1981</v>
      </c>
      <c r="H335" s="192">
        <v>1</v>
      </c>
      <c r="I335" s="193"/>
      <c r="J335" s="194">
        <f>ROUND(I335*H335,2)</f>
        <v>0</v>
      </c>
      <c r="K335" s="190" t="s">
        <v>35</v>
      </c>
      <c r="L335" s="47"/>
      <c r="M335" s="195" t="s">
        <v>35</v>
      </c>
      <c r="N335" s="196" t="s">
        <v>51</v>
      </c>
      <c r="O335" s="87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199" t="s">
        <v>164</v>
      </c>
      <c r="AT335" s="199" t="s">
        <v>150</v>
      </c>
      <c r="AU335" s="199" t="s">
        <v>90</v>
      </c>
      <c r="AY335" s="19" t="s">
        <v>155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9" t="s">
        <v>88</v>
      </c>
      <c r="BK335" s="200">
        <f>ROUND(I335*H335,2)</f>
        <v>0</v>
      </c>
      <c r="BL335" s="19" t="s">
        <v>164</v>
      </c>
      <c r="BM335" s="199" t="s">
        <v>2652</v>
      </c>
    </row>
    <row r="336" s="2" customFormat="1" ht="16.5" customHeight="1">
      <c r="A336" s="41"/>
      <c r="B336" s="42"/>
      <c r="C336" s="188" t="s">
        <v>2653</v>
      </c>
      <c r="D336" s="188" t="s">
        <v>150</v>
      </c>
      <c r="E336" s="189" t="s">
        <v>2654</v>
      </c>
      <c r="F336" s="190" t="s">
        <v>2655</v>
      </c>
      <c r="G336" s="191" t="s">
        <v>1981</v>
      </c>
      <c r="H336" s="192">
        <v>1</v>
      </c>
      <c r="I336" s="193"/>
      <c r="J336" s="194">
        <f>ROUND(I336*H336,2)</f>
        <v>0</v>
      </c>
      <c r="K336" s="190" t="s">
        <v>35</v>
      </c>
      <c r="L336" s="47"/>
      <c r="M336" s="195" t="s">
        <v>35</v>
      </c>
      <c r="N336" s="196" t="s">
        <v>51</v>
      </c>
      <c r="O336" s="87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199" t="s">
        <v>164</v>
      </c>
      <c r="AT336" s="199" t="s">
        <v>150</v>
      </c>
      <c r="AU336" s="199" t="s">
        <v>90</v>
      </c>
      <c r="AY336" s="19" t="s">
        <v>155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9" t="s">
        <v>88</v>
      </c>
      <c r="BK336" s="200">
        <f>ROUND(I336*H336,2)</f>
        <v>0</v>
      </c>
      <c r="BL336" s="19" t="s">
        <v>164</v>
      </c>
      <c r="BM336" s="199" t="s">
        <v>2656</v>
      </c>
    </row>
    <row r="337" s="12" customFormat="1" ht="22.8" customHeight="1">
      <c r="A337" s="12"/>
      <c r="B337" s="222"/>
      <c r="C337" s="223"/>
      <c r="D337" s="224" t="s">
        <v>79</v>
      </c>
      <c r="E337" s="236" t="s">
        <v>2657</v>
      </c>
      <c r="F337" s="236" t="s">
        <v>2658</v>
      </c>
      <c r="G337" s="223"/>
      <c r="H337" s="223"/>
      <c r="I337" s="226"/>
      <c r="J337" s="237">
        <f>BK337</f>
        <v>0</v>
      </c>
      <c r="K337" s="223"/>
      <c r="L337" s="228"/>
      <c r="M337" s="229"/>
      <c r="N337" s="230"/>
      <c r="O337" s="230"/>
      <c r="P337" s="231">
        <f>P338</f>
        <v>0</v>
      </c>
      <c r="Q337" s="230"/>
      <c r="R337" s="231">
        <f>R338</f>
        <v>0</v>
      </c>
      <c r="S337" s="230"/>
      <c r="T337" s="232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33" t="s">
        <v>88</v>
      </c>
      <c r="AT337" s="234" t="s">
        <v>79</v>
      </c>
      <c r="AU337" s="234" t="s">
        <v>88</v>
      </c>
      <c r="AY337" s="233" t="s">
        <v>155</v>
      </c>
      <c r="BK337" s="235">
        <f>BK338</f>
        <v>0</v>
      </c>
    </row>
    <row r="338" s="2" customFormat="1" ht="16.5" customHeight="1">
      <c r="A338" s="41"/>
      <c r="B338" s="42"/>
      <c r="C338" s="188" t="s">
        <v>2659</v>
      </c>
      <c r="D338" s="188" t="s">
        <v>150</v>
      </c>
      <c r="E338" s="189" t="s">
        <v>2660</v>
      </c>
      <c r="F338" s="190" t="s">
        <v>2661</v>
      </c>
      <c r="G338" s="191" t="s">
        <v>1981</v>
      </c>
      <c r="H338" s="192">
        <v>1</v>
      </c>
      <c r="I338" s="193"/>
      <c r="J338" s="194">
        <f>ROUND(I338*H338,2)</f>
        <v>0</v>
      </c>
      <c r="K338" s="190" t="s">
        <v>35</v>
      </c>
      <c r="L338" s="47"/>
      <c r="M338" s="195" t="s">
        <v>35</v>
      </c>
      <c r="N338" s="196" t="s">
        <v>51</v>
      </c>
      <c r="O338" s="87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199" t="s">
        <v>164</v>
      </c>
      <c r="AT338" s="199" t="s">
        <v>150</v>
      </c>
      <c r="AU338" s="199" t="s">
        <v>90</v>
      </c>
      <c r="AY338" s="19" t="s">
        <v>155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9" t="s">
        <v>88</v>
      </c>
      <c r="BK338" s="200">
        <f>ROUND(I338*H338,2)</f>
        <v>0</v>
      </c>
      <c r="BL338" s="19" t="s">
        <v>164</v>
      </c>
      <c r="BM338" s="199" t="s">
        <v>2662</v>
      </c>
    </row>
    <row r="339" s="12" customFormat="1" ht="22.8" customHeight="1">
      <c r="A339" s="12"/>
      <c r="B339" s="222"/>
      <c r="C339" s="223"/>
      <c r="D339" s="224" t="s">
        <v>79</v>
      </c>
      <c r="E339" s="236" t="s">
        <v>194</v>
      </c>
      <c r="F339" s="236" t="s">
        <v>2663</v>
      </c>
      <c r="G339" s="223"/>
      <c r="H339" s="223"/>
      <c r="I339" s="226"/>
      <c r="J339" s="237">
        <f>BK339</f>
        <v>0</v>
      </c>
      <c r="K339" s="223"/>
      <c r="L339" s="228"/>
      <c r="M339" s="229"/>
      <c r="N339" s="230"/>
      <c r="O339" s="230"/>
      <c r="P339" s="231">
        <f>P340</f>
        <v>0</v>
      </c>
      <c r="Q339" s="230"/>
      <c r="R339" s="231">
        <f>R340</f>
        <v>0</v>
      </c>
      <c r="S339" s="230"/>
      <c r="T339" s="232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33" t="s">
        <v>88</v>
      </c>
      <c r="AT339" s="234" t="s">
        <v>79</v>
      </c>
      <c r="AU339" s="234" t="s">
        <v>88</v>
      </c>
      <c r="AY339" s="233" t="s">
        <v>155</v>
      </c>
      <c r="BK339" s="235">
        <f>BK340</f>
        <v>0</v>
      </c>
    </row>
    <row r="340" s="2" customFormat="1" ht="24.15" customHeight="1">
      <c r="A340" s="41"/>
      <c r="B340" s="42"/>
      <c r="C340" s="188" t="s">
        <v>2664</v>
      </c>
      <c r="D340" s="188" t="s">
        <v>150</v>
      </c>
      <c r="E340" s="189" t="s">
        <v>2665</v>
      </c>
      <c r="F340" s="190" t="s">
        <v>2666</v>
      </c>
      <c r="G340" s="191" t="s">
        <v>1981</v>
      </c>
      <c r="H340" s="192">
        <v>1</v>
      </c>
      <c r="I340" s="193"/>
      <c r="J340" s="194">
        <f>ROUND(I340*H340,2)</f>
        <v>0</v>
      </c>
      <c r="K340" s="190" t="s">
        <v>35</v>
      </c>
      <c r="L340" s="47"/>
      <c r="M340" s="195" t="s">
        <v>35</v>
      </c>
      <c r="N340" s="196" t="s">
        <v>51</v>
      </c>
      <c r="O340" s="87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199" t="s">
        <v>164</v>
      </c>
      <c r="AT340" s="199" t="s">
        <v>150</v>
      </c>
      <c r="AU340" s="199" t="s">
        <v>90</v>
      </c>
      <c r="AY340" s="19" t="s">
        <v>155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9" t="s">
        <v>88</v>
      </c>
      <c r="BK340" s="200">
        <f>ROUND(I340*H340,2)</f>
        <v>0</v>
      </c>
      <c r="BL340" s="19" t="s">
        <v>164</v>
      </c>
      <c r="BM340" s="199" t="s">
        <v>2667</v>
      </c>
    </row>
    <row r="341" s="12" customFormat="1" ht="22.8" customHeight="1">
      <c r="A341" s="12"/>
      <c r="B341" s="222"/>
      <c r="C341" s="223"/>
      <c r="D341" s="224" t="s">
        <v>79</v>
      </c>
      <c r="E341" s="236" t="s">
        <v>198</v>
      </c>
      <c r="F341" s="236" t="s">
        <v>2668</v>
      </c>
      <c r="G341" s="223"/>
      <c r="H341" s="223"/>
      <c r="I341" s="226"/>
      <c r="J341" s="237">
        <f>BK341</f>
        <v>0</v>
      </c>
      <c r="K341" s="223"/>
      <c r="L341" s="228"/>
      <c r="M341" s="229"/>
      <c r="N341" s="230"/>
      <c r="O341" s="230"/>
      <c r="P341" s="231">
        <f>P342</f>
        <v>0</v>
      </c>
      <c r="Q341" s="230"/>
      <c r="R341" s="231">
        <f>R342</f>
        <v>0</v>
      </c>
      <c r="S341" s="230"/>
      <c r="T341" s="232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33" t="s">
        <v>88</v>
      </c>
      <c r="AT341" s="234" t="s">
        <v>79</v>
      </c>
      <c r="AU341" s="234" t="s">
        <v>88</v>
      </c>
      <c r="AY341" s="233" t="s">
        <v>155</v>
      </c>
      <c r="BK341" s="235">
        <f>BK342</f>
        <v>0</v>
      </c>
    </row>
    <row r="342" s="2" customFormat="1" ht="16.5" customHeight="1">
      <c r="A342" s="41"/>
      <c r="B342" s="42"/>
      <c r="C342" s="188" t="s">
        <v>2669</v>
      </c>
      <c r="D342" s="188" t="s">
        <v>150</v>
      </c>
      <c r="E342" s="189" t="s">
        <v>2670</v>
      </c>
      <c r="F342" s="190" t="s">
        <v>2671</v>
      </c>
      <c r="G342" s="191" t="s">
        <v>153</v>
      </c>
      <c r="H342" s="192">
        <v>1</v>
      </c>
      <c r="I342" s="193"/>
      <c r="J342" s="194">
        <f>ROUND(I342*H342,2)</f>
        <v>0</v>
      </c>
      <c r="K342" s="190" t="s">
        <v>35</v>
      </c>
      <c r="L342" s="47"/>
      <c r="M342" s="195" t="s">
        <v>35</v>
      </c>
      <c r="N342" s="196" t="s">
        <v>51</v>
      </c>
      <c r="O342" s="87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199" t="s">
        <v>164</v>
      </c>
      <c r="AT342" s="199" t="s">
        <v>150</v>
      </c>
      <c r="AU342" s="199" t="s">
        <v>90</v>
      </c>
      <c r="AY342" s="19" t="s">
        <v>155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9" t="s">
        <v>88</v>
      </c>
      <c r="BK342" s="200">
        <f>ROUND(I342*H342,2)</f>
        <v>0</v>
      </c>
      <c r="BL342" s="19" t="s">
        <v>164</v>
      </c>
      <c r="BM342" s="199" t="s">
        <v>2672</v>
      </c>
    </row>
    <row r="343" s="12" customFormat="1" ht="22.8" customHeight="1">
      <c r="A343" s="12"/>
      <c r="B343" s="222"/>
      <c r="C343" s="223"/>
      <c r="D343" s="224" t="s">
        <v>79</v>
      </c>
      <c r="E343" s="236" t="s">
        <v>202</v>
      </c>
      <c r="F343" s="236" t="s">
        <v>2673</v>
      </c>
      <c r="G343" s="223"/>
      <c r="H343" s="223"/>
      <c r="I343" s="226"/>
      <c r="J343" s="237">
        <f>BK343</f>
        <v>0</v>
      </c>
      <c r="K343" s="223"/>
      <c r="L343" s="228"/>
      <c r="M343" s="229"/>
      <c r="N343" s="230"/>
      <c r="O343" s="230"/>
      <c r="P343" s="231">
        <f>P344</f>
        <v>0</v>
      </c>
      <c r="Q343" s="230"/>
      <c r="R343" s="231">
        <f>R344</f>
        <v>0</v>
      </c>
      <c r="S343" s="230"/>
      <c r="T343" s="232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33" t="s">
        <v>88</v>
      </c>
      <c r="AT343" s="234" t="s">
        <v>79</v>
      </c>
      <c r="AU343" s="234" t="s">
        <v>88</v>
      </c>
      <c r="AY343" s="233" t="s">
        <v>155</v>
      </c>
      <c r="BK343" s="235">
        <f>BK344</f>
        <v>0</v>
      </c>
    </row>
    <row r="344" s="2" customFormat="1" ht="16.5" customHeight="1">
      <c r="A344" s="41"/>
      <c r="B344" s="42"/>
      <c r="C344" s="188" t="s">
        <v>2674</v>
      </c>
      <c r="D344" s="188" t="s">
        <v>150</v>
      </c>
      <c r="E344" s="189" t="s">
        <v>2675</v>
      </c>
      <c r="F344" s="190" t="s">
        <v>2676</v>
      </c>
      <c r="G344" s="191" t="s">
        <v>1981</v>
      </c>
      <c r="H344" s="192">
        <v>1</v>
      </c>
      <c r="I344" s="193"/>
      <c r="J344" s="194">
        <f>ROUND(I344*H344,2)</f>
        <v>0</v>
      </c>
      <c r="K344" s="190" t="s">
        <v>35</v>
      </c>
      <c r="L344" s="47"/>
      <c r="M344" s="206" t="s">
        <v>35</v>
      </c>
      <c r="N344" s="207" t="s">
        <v>51</v>
      </c>
      <c r="O344" s="208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199" t="s">
        <v>164</v>
      </c>
      <c r="AT344" s="199" t="s">
        <v>150</v>
      </c>
      <c r="AU344" s="199" t="s">
        <v>90</v>
      </c>
      <c r="AY344" s="19" t="s">
        <v>155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9" t="s">
        <v>88</v>
      </c>
      <c r="BK344" s="200">
        <f>ROUND(I344*H344,2)</f>
        <v>0</v>
      </c>
      <c r="BL344" s="19" t="s">
        <v>164</v>
      </c>
      <c r="BM344" s="199" t="s">
        <v>2677</v>
      </c>
    </row>
    <row r="345" s="2" customFormat="1" ht="6.96" customHeight="1">
      <c r="A345" s="41"/>
      <c r="B345" s="62"/>
      <c r="C345" s="63"/>
      <c r="D345" s="63"/>
      <c r="E345" s="63"/>
      <c r="F345" s="63"/>
      <c r="G345" s="63"/>
      <c r="H345" s="63"/>
      <c r="I345" s="63"/>
      <c r="J345" s="63"/>
      <c r="K345" s="63"/>
      <c r="L345" s="47"/>
      <c r="M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</sheetData>
  <sheetProtection sheet="1" autoFilter="0" formatColumns="0" formatRows="0" objects="1" scenarios="1" spinCount="100000" saltValue="jmzKwWAVBzVkpbJwCxaqXtJ/doIF/DTKofFlvDtMte4JfcK+6V9dShTAw+yzQP0C+SDK+3tFa9zckAVmyqz83Q==" hashValue="ZkIBcK2tUmGDrXbAxtsGYG2QYPlXRtyPwmVRrhhZ8lYA5w2Teif2dbi4bG7HMGW6m/YNuKS7JEWiZvjtew1zEQ==" algorithmName="SHA-512" password="CC35"/>
  <autoFilter ref="C115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4:H104"/>
    <mergeCell ref="E106:H106"/>
    <mergeCell ref="E108:H108"/>
    <mergeCell ref="L2:V2"/>
  </mergeCells>
  <hyperlinks>
    <hyperlink ref="F120" r:id="rId1" display="https://podminky.urs.cz/item/CS_URS_2024_01/460171322"/>
    <hyperlink ref="F126" r:id="rId2" display="https://podminky.urs.cz/item/CS_URS_2024_01/162651112"/>
    <hyperlink ref="F129" r:id="rId3" display="https://podminky.urs.cz/item/CS_URS_2024_01/171201231"/>
    <hyperlink ref="F134" r:id="rId4" display="https://podminky.urs.cz/item/CS_URS_2024_01/171251201"/>
    <hyperlink ref="F137" r:id="rId5" display="https://podminky.urs.cz/item/CS_URS_2024_01/460451331"/>
    <hyperlink ref="F147" r:id="rId6" display="https://podminky.urs.cz/item/CS_URS_2024_01/741110053"/>
    <hyperlink ref="F152" r:id="rId7" display="https://podminky.urs.cz/item/CS_URS_2024_01/871260310"/>
    <hyperlink ref="F158" r:id="rId8" display="https://podminky.urs.cz/item/CS_URS_2024_01/877260310"/>
    <hyperlink ref="F164" r:id="rId9" display="https://podminky.urs.cz/item/CS_URS_2024_01/89972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130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Stavební úpravy přečerpávací stanice a odlehčovací komory 10 v ulici Sportovní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131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2678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35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31. 1. 2024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35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36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38</v>
      </c>
      <c r="E20" s="41"/>
      <c r="F20" s="41"/>
      <c r="G20" s="41"/>
      <c r="H20" s="41"/>
      <c r="I20" s="145" t="s">
        <v>31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35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">
        <v>42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5" t="s">
        <v>34</v>
      </c>
      <c r="J24" s="136" t="s">
        <v>35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46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48</v>
      </c>
      <c r="G32" s="41"/>
      <c r="H32" s="41"/>
      <c r="I32" s="157" t="s">
        <v>47</v>
      </c>
      <c r="J32" s="157" t="s">
        <v>49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50</v>
      </c>
      <c r="E33" s="145" t="s">
        <v>51</v>
      </c>
      <c r="F33" s="159">
        <f>ROUND((SUM(BE86:BE255)),  2)</f>
        <v>0</v>
      </c>
      <c r="G33" s="41"/>
      <c r="H33" s="41"/>
      <c r="I33" s="160">
        <v>0.20999999999999999</v>
      </c>
      <c r="J33" s="159">
        <f>ROUND(((SUM(BE86:BE255))*I33),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52</v>
      </c>
      <c r="F34" s="159">
        <f>ROUND((SUM(BF86:BF255)),  2)</f>
        <v>0</v>
      </c>
      <c r="G34" s="41"/>
      <c r="H34" s="41"/>
      <c r="I34" s="160">
        <v>0.14999999999999999</v>
      </c>
      <c r="J34" s="159">
        <f>ROUND(((SUM(BF86:BF255))*I34),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53</v>
      </c>
      <c r="F35" s="159">
        <f>ROUND((SUM(BG86:BG255)),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54</v>
      </c>
      <c r="F36" s="159">
        <f>ROUND((SUM(BH86:BH255)),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ROUND((SUM(BI86:BI255)),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56</v>
      </c>
      <c r="E39" s="163"/>
      <c r="F39" s="163"/>
      <c r="G39" s="164" t="s">
        <v>57</v>
      </c>
      <c r="H39" s="165" t="s">
        <v>58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133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přečerpávací stanice a odlehčovací komory 10 v ulici Sportovní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Výšková úprava vodovodu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Český Brod</v>
      </c>
      <c r="G52" s="43"/>
      <c r="H52" s="43"/>
      <c r="I52" s="34" t="s">
        <v>24</v>
      </c>
      <c r="J52" s="75" t="str">
        <f>IF(J12="","",J12)</f>
        <v>31. 1. 2024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Český Brod</v>
      </c>
      <c r="G54" s="43"/>
      <c r="H54" s="43"/>
      <c r="I54" s="34" t="s">
        <v>38</v>
      </c>
      <c r="J54" s="39" t="str">
        <f>E21</f>
        <v>Ing. Petr Koblenc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Vodohospodářský rozvoj a výstavba a.s.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134</v>
      </c>
      <c r="D57" s="174"/>
      <c r="E57" s="174"/>
      <c r="F57" s="174"/>
      <c r="G57" s="174"/>
      <c r="H57" s="174"/>
      <c r="I57" s="174"/>
      <c r="J57" s="175" t="s">
        <v>135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136</v>
      </c>
    </row>
    <row r="60" s="10" customFormat="1" ht="24.96" customHeight="1">
      <c r="A60" s="10"/>
      <c r="B60" s="211"/>
      <c r="C60" s="212"/>
      <c r="D60" s="213" t="s">
        <v>226</v>
      </c>
      <c r="E60" s="214"/>
      <c r="F60" s="214"/>
      <c r="G60" s="214"/>
      <c r="H60" s="214"/>
      <c r="I60" s="214"/>
      <c r="J60" s="215">
        <f>J87</f>
        <v>0</v>
      </c>
      <c r="K60" s="212"/>
      <c r="L60" s="21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1" customFormat="1" ht="19.92" customHeight="1">
      <c r="A61" s="11"/>
      <c r="B61" s="217"/>
      <c r="C61" s="128"/>
      <c r="D61" s="218" t="s">
        <v>639</v>
      </c>
      <c r="E61" s="219"/>
      <c r="F61" s="219"/>
      <c r="G61" s="219"/>
      <c r="H61" s="219"/>
      <c r="I61" s="219"/>
      <c r="J61" s="220">
        <f>J88</f>
        <v>0</v>
      </c>
      <c r="K61" s="128"/>
      <c r="L61" s="22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="11" customFormat="1" ht="19.92" customHeight="1">
      <c r="A62" s="11"/>
      <c r="B62" s="217"/>
      <c r="C62" s="128"/>
      <c r="D62" s="218" t="s">
        <v>640</v>
      </c>
      <c r="E62" s="219"/>
      <c r="F62" s="219"/>
      <c r="G62" s="219"/>
      <c r="H62" s="219"/>
      <c r="I62" s="219"/>
      <c r="J62" s="220">
        <f>J131</f>
        <v>0</v>
      </c>
      <c r="K62" s="128"/>
      <c r="L62" s="22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="11" customFormat="1" ht="19.92" customHeight="1">
      <c r="A63" s="11"/>
      <c r="B63" s="217"/>
      <c r="C63" s="128"/>
      <c r="D63" s="218" t="s">
        <v>641</v>
      </c>
      <c r="E63" s="219"/>
      <c r="F63" s="219"/>
      <c r="G63" s="219"/>
      <c r="H63" s="219"/>
      <c r="I63" s="219"/>
      <c r="J63" s="220">
        <f>J146</f>
        <v>0</v>
      </c>
      <c r="K63" s="128"/>
      <c r="L63" s="22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="11" customFormat="1" ht="19.92" customHeight="1">
      <c r="A64" s="11"/>
      <c r="B64" s="217"/>
      <c r="C64" s="128"/>
      <c r="D64" s="218" t="s">
        <v>855</v>
      </c>
      <c r="E64" s="219"/>
      <c r="F64" s="219"/>
      <c r="G64" s="219"/>
      <c r="H64" s="219"/>
      <c r="I64" s="219"/>
      <c r="J64" s="220">
        <f>J167</f>
        <v>0</v>
      </c>
      <c r="K64" s="128"/>
      <c r="L64" s="22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1" customFormat="1" ht="19.92" customHeight="1">
      <c r="A65" s="11"/>
      <c r="B65" s="217"/>
      <c r="C65" s="128"/>
      <c r="D65" s="218" t="s">
        <v>857</v>
      </c>
      <c r="E65" s="219"/>
      <c r="F65" s="219"/>
      <c r="G65" s="219"/>
      <c r="H65" s="219"/>
      <c r="I65" s="219"/>
      <c r="J65" s="220">
        <f>J224</f>
        <v>0</v>
      </c>
      <c r="K65" s="128"/>
      <c r="L65" s="22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="11" customFormat="1" ht="19.92" customHeight="1">
      <c r="A66" s="11"/>
      <c r="B66" s="217"/>
      <c r="C66" s="128"/>
      <c r="D66" s="218" t="s">
        <v>240</v>
      </c>
      <c r="E66" s="219"/>
      <c r="F66" s="219"/>
      <c r="G66" s="219"/>
      <c r="H66" s="219"/>
      <c r="I66" s="219"/>
      <c r="J66" s="220">
        <f>J253</f>
        <v>0</v>
      </c>
      <c r="K66" s="128"/>
      <c r="L66" s="22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přečerpávací stanice a odlehčovací komory 10 v ulici Sportovní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131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 06 - Výšková úprava vodovodu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Český Brod</v>
      </c>
      <c r="G80" s="43"/>
      <c r="H80" s="43"/>
      <c r="I80" s="34" t="s">
        <v>24</v>
      </c>
      <c r="J80" s="75" t="str">
        <f>IF(J12="","",J12)</f>
        <v>31. 1. 2024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30</v>
      </c>
      <c r="D82" s="43"/>
      <c r="E82" s="43"/>
      <c r="F82" s="29" t="str">
        <f>E15</f>
        <v>Město Český Brod</v>
      </c>
      <c r="G82" s="43"/>
      <c r="H82" s="43"/>
      <c r="I82" s="34" t="s">
        <v>38</v>
      </c>
      <c r="J82" s="39" t="str">
        <f>E21</f>
        <v>Ing. Petr Koblenc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41</v>
      </c>
      <c r="J83" s="39" t="str">
        <f>E24</f>
        <v>Vodohospodářský rozvoj a výstavba a.s.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9" customFormat="1" ht="29.28" customHeight="1">
      <c r="A85" s="177"/>
      <c r="B85" s="178"/>
      <c r="C85" s="179" t="s">
        <v>138</v>
      </c>
      <c r="D85" s="180" t="s">
        <v>65</v>
      </c>
      <c r="E85" s="180" t="s">
        <v>61</v>
      </c>
      <c r="F85" s="180" t="s">
        <v>62</v>
      </c>
      <c r="G85" s="180" t="s">
        <v>139</v>
      </c>
      <c r="H85" s="180" t="s">
        <v>140</v>
      </c>
      <c r="I85" s="180" t="s">
        <v>141</v>
      </c>
      <c r="J85" s="180" t="s">
        <v>135</v>
      </c>
      <c r="K85" s="181" t="s">
        <v>142</v>
      </c>
      <c r="L85" s="182"/>
      <c r="M85" s="95" t="s">
        <v>35</v>
      </c>
      <c r="N85" s="96" t="s">
        <v>50</v>
      </c>
      <c r="O85" s="96" t="s">
        <v>143</v>
      </c>
      <c r="P85" s="96" t="s">
        <v>144</v>
      </c>
      <c r="Q85" s="96" t="s">
        <v>145</v>
      </c>
      <c r="R85" s="96" t="s">
        <v>146</v>
      </c>
      <c r="S85" s="96" t="s">
        <v>147</v>
      </c>
      <c r="T85" s="97" t="s">
        <v>148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41"/>
      <c r="B86" s="42"/>
      <c r="C86" s="102" t="s">
        <v>149</v>
      </c>
      <c r="D86" s="43"/>
      <c r="E86" s="43"/>
      <c r="F86" s="43"/>
      <c r="G86" s="43"/>
      <c r="H86" s="43"/>
      <c r="I86" s="43"/>
      <c r="J86" s="183">
        <f>BK86</f>
        <v>0</v>
      </c>
      <c r="K86" s="43"/>
      <c r="L86" s="47"/>
      <c r="M86" s="98"/>
      <c r="N86" s="184"/>
      <c r="O86" s="99"/>
      <c r="P86" s="185">
        <f>P87</f>
        <v>0</v>
      </c>
      <c r="Q86" s="99"/>
      <c r="R86" s="185">
        <f>R87</f>
        <v>3.0787148000000002</v>
      </c>
      <c r="S86" s="99"/>
      <c r="T86" s="186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79</v>
      </c>
      <c r="AU86" s="19" t="s">
        <v>136</v>
      </c>
      <c r="BK86" s="187">
        <f>BK87</f>
        <v>0</v>
      </c>
    </row>
    <row r="87" s="12" customFormat="1" ht="25.92" customHeight="1">
      <c r="A87" s="12"/>
      <c r="B87" s="222"/>
      <c r="C87" s="223"/>
      <c r="D87" s="224" t="s">
        <v>79</v>
      </c>
      <c r="E87" s="225" t="s">
        <v>241</v>
      </c>
      <c r="F87" s="225" t="s">
        <v>242</v>
      </c>
      <c r="G87" s="223"/>
      <c r="H87" s="223"/>
      <c r="I87" s="226"/>
      <c r="J87" s="227">
        <f>BK87</f>
        <v>0</v>
      </c>
      <c r="K87" s="223"/>
      <c r="L87" s="228"/>
      <c r="M87" s="229"/>
      <c r="N87" s="230"/>
      <c r="O87" s="230"/>
      <c r="P87" s="231">
        <f>P88+P131+P146+P167+P224+P253</f>
        <v>0</v>
      </c>
      <c r="Q87" s="230"/>
      <c r="R87" s="231">
        <f>R88+R131+R146+R167+R224+R253</f>
        <v>3.0787148000000002</v>
      </c>
      <c r="S87" s="230"/>
      <c r="T87" s="232">
        <f>T88+T131+T146+T167+T224+T253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33" t="s">
        <v>88</v>
      </c>
      <c r="AT87" s="234" t="s">
        <v>79</v>
      </c>
      <c r="AU87" s="234" t="s">
        <v>80</v>
      </c>
      <c r="AY87" s="233" t="s">
        <v>155</v>
      </c>
      <c r="BK87" s="235">
        <f>BK88+BK131+BK146+BK167+BK224+BK253</f>
        <v>0</v>
      </c>
    </row>
    <row r="88" s="12" customFormat="1" ht="22.8" customHeight="1">
      <c r="A88" s="12"/>
      <c r="B88" s="222"/>
      <c r="C88" s="223"/>
      <c r="D88" s="224" t="s">
        <v>79</v>
      </c>
      <c r="E88" s="236" t="s">
        <v>643</v>
      </c>
      <c r="F88" s="236" t="s">
        <v>644</v>
      </c>
      <c r="G88" s="223"/>
      <c r="H88" s="223"/>
      <c r="I88" s="226"/>
      <c r="J88" s="237">
        <f>BK88</f>
        <v>0</v>
      </c>
      <c r="K88" s="223"/>
      <c r="L88" s="228"/>
      <c r="M88" s="229"/>
      <c r="N88" s="230"/>
      <c r="O88" s="230"/>
      <c r="P88" s="231">
        <f>SUM(P89:P130)</f>
        <v>0</v>
      </c>
      <c r="Q88" s="230"/>
      <c r="R88" s="231">
        <f>SUM(R89:R130)</f>
        <v>0.6598248000000001</v>
      </c>
      <c r="S88" s="230"/>
      <c r="T88" s="232">
        <f>SUM(T89:T130)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33" t="s">
        <v>88</v>
      </c>
      <c r="AT88" s="234" t="s">
        <v>79</v>
      </c>
      <c r="AU88" s="234" t="s">
        <v>88</v>
      </c>
      <c r="AY88" s="233" t="s">
        <v>155</v>
      </c>
      <c r="BK88" s="235">
        <f>SUM(BK89:BK130)</f>
        <v>0</v>
      </c>
    </row>
    <row r="89" s="2" customFormat="1" ht="21.75" customHeight="1">
      <c r="A89" s="41"/>
      <c r="B89" s="42"/>
      <c r="C89" s="188" t="s">
        <v>88</v>
      </c>
      <c r="D89" s="188" t="s">
        <v>150</v>
      </c>
      <c r="E89" s="189" t="s">
        <v>858</v>
      </c>
      <c r="F89" s="190" t="s">
        <v>859</v>
      </c>
      <c r="G89" s="191" t="s">
        <v>860</v>
      </c>
      <c r="H89" s="192">
        <v>25</v>
      </c>
      <c r="I89" s="193"/>
      <c r="J89" s="194">
        <f>ROUND(I89*H89,2)</f>
        <v>0</v>
      </c>
      <c r="K89" s="190" t="s">
        <v>252</v>
      </c>
      <c r="L89" s="47"/>
      <c r="M89" s="195" t="s">
        <v>35</v>
      </c>
      <c r="N89" s="196" t="s">
        <v>51</v>
      </c>
      <c r="O89" s="87"/>
      <c r="P89" s="197">
        <f>O89*H89</f>
        <v>0</v>
      </c>
      <c r="Q89" s="197">
        <v>4.0000000000000003E-05</v>
      </c>
      <c r="R89" s="197">
        <f>Q89*H89</f>
        <v>0.001</v>
      </c>
      <c r="S89" s="197">
        <v>0</v>
      </c>
      <c r="T89" s="19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199" t="s">
        <v>164</v>
      </c>
      <c r="AT89" s="199" t="s">
        <v>150</v>
      </c>
      <c r="AU89" s="199" t="s">
        <v>90</v>
      </c>
      <c r="AY89" s="19" t="s">
        <v>155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9" t="s">
        <v>88</v>
      </c>
      <c r="BK89" s="200">
        <f>ROUND(I89*H89,2)</f>
        <v>0</v>
      </c>
      <c r="BL89" s="19" t="s">
        <v>164</v>
      </c>
      <c r="BM89" s="199" t="s">
        <v>2679</v>
      </c>
    </row>
    <row r="90" s="2" customFormat="1">
      <c r="A90" s="41"/>
      <c r="B90" s="42"/>
      <c r="C90" s="43"/>
      <c r="D90" s="249" t="s">
        <v>254</v>
      </c>
      <c r="E90" s="43"/>
      <c r="F90" s="250" t="s">
        <v>862</v>
      </c>
      <c r="G90" s="43"/>
      <c r="H90" s="43"/>
      <c r="I90" s="203"/>
      <c r="J90" s="43"/>
      <c r="K90" s="43"/>
      <c r="L90" s="47"/>
      <c r="M90" s="204"/>
      <c r="N90" s="20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254</v>
      </c>
      <c r="AU90" s="19" t="s">
        <v>90</v>
      </c>
    </row>
    <row r="91" s="13" customFormat="1">
      <c r="A91" s="13"/>
      <c r="B91" s="238"/>
      <c r="C91" s="239"/>
      <c r="D91" s="201" t="s">
        <v>248</v>
      </c>
      <c r="E91" s="240" t="s">
        <v>35</v>
      </c>
      <c r="F91" s="241" t="s">
        <v>1386</v>
      </c>
      <c r="G91" s="239"/>
      <c r="H91" s="242">
        <v>25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8" t="s">
        <v>248</v>
      </c>
      <c r="AU91" s="248" t="s">
        <v>90</v>
      </c>
      <c r="AV91" s="13" t="s">
        <v>90</v>
      </c>
      <c r="AW91" s="13" t="s">
        <v>40</v>
      </c>
      <c r="AX91" s="13" t="s">
        <v>88</v>
      </c>
      <c r="AY91" s="248" t="s">
        <v>155</v>
      </c>
    </row>
    <row r="92" s="2" customFormat="1" ht="24.15" customHeight="1">
      <c r="A92" s="41"/>
      <c r="B92" s="42"/>
      <c r="C92" s="188" t="s">
        <v>90</v>
      </c>
      <c r="D92" s="188" t="s">
        <v>150</v>
      </c>
      <c r="E92" s="189" t="s">
        <v>869</v>
      </c>
      <c r="F92" s="190" t="s">
        <v>870</v>
      </c>
      <c r="G92" s="191" t="s">
        <v>871</v>
      </c>
      <c r="H92" s="192">
        <v>30</v>
      </c>
      <c r="I92" s="193"/>
      <c r="J92" s="194">
        <f>ROUND(I92*H92,2)</f>
        <v>0</v>
      </c>
      <c r="K92" s="190" t="s">
        <v>252</v>
      </c>
      <c r="L92" s="47"/>
      <c r="M92" s="195" t="s">
        <v>35</v>
      </c>
      <c r="N92" s="196" t="s">
        <v>51</v>
      </c>
      <c r="O92" s="87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199" t="s">
        <v>164</v>
      </c>
      <c r="AT92" s="199" t="s">
        <v>150</v>
      </c>
      <c r="AU92" s="199" t="s">
        <v>90</v>
      </c>
      <c r="AY92" s="19" t="s">
        <v>155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9" t="s">
        <v>88</v>
      </c>
      <c r="BK92" s="200">
        <f>ROUND(I92*H92,2)</f>
        <v>0</v>
      </c>
      <c r="BL92" s="19" t="s">
        <v>164</v>
      </c>
      <c r="BM92" s="199" t="s">
        <v>2680</v>
      </c>
    </row>
    <row r="93" s="2" customFormat="1">
      <c r="A93" s="41"/>
      <c r="B93" s="42"/>
      <c r="C93" s="43"/>
      <c r="D93" s="249" t="s">
        <v>254</v>
      </c>
      <c r="E93" s="43"/>
      <c r="F93" s="250" t="s">
        <v>873</v>
      </c>
      <c r="G93" s="43"/>
      <c r="H93" s="43"/>
      <c r="I93" s="203"/>
      <c r="J93" s="43"/>
      <c r="K93" s="43"/>
      <c r="L93" s="47"/>
      <c r="M93" s="204"/>
      <c r="N93" s="20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254</v>
      </c>
      <c r="AU93" s="19" t="s">
        <v>90</v>
      </c>
    </row>
    <row r="94" s="13" customFormat="1">
      <c r="A94" s="13"/>
      <c r="B94" s="238"/>
      <c r="C94" s="239"/>
      <c r="D94" s="201" t="s">
        <v>248</v>
      </c>
      <c r="E94" s="240" t="s">
        <v>35</v>
      </c>
      <c r="F94" s="241" t="s">
        <v>1388</v>
      </c>
      <c r="G94" s="239"/>
      <c r="H94" s="242">
        <v>30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8" t="s">
        <v>248</v>
      </c>
      <c r="AU94" s="248" t="s">
        <v>90</v>
      </c>
      <c r="AV94" s="13" t="s">
        <v>90</v>
      </c>
      <c r="AW94" s="13" t="s">
        <v>40</v>
      </c>
      <c r="AX94" s="13" t="s">
        <v>88</v>
      </c>
      <c r="AY94" s="248" t="s">
        <v>155</v>
      </c>
    </row>
    <row r="95" s="2" customFormat="1" ht="49.05" customHeight="1">
      <c r="A95" s="41"/>
      <c r="B95" s="42"/>
      <c r="C95" s="188" t="s">
        <v>160</v>
      </c>
      <c r="D95" s="188" t="s">
        <v>150</v>
      </c>
      <c r="E95" s="189" t="s">
        <v>645</v>
      </c>
      <c r="F95" s="190" t="s">
        <v>646</v>
      </c>
      <c r="G95" s="191" t="s">
        <v>275</v>
      </c>
      <c r="H95" s="192">
        <v>16.100000000000001</v>
      </c>
      <c r="I95" s="193"/>
      <c r="J95" s="194">
        <f>ROUND(I95*H95,2)</f>
        <v>0</v>
      </c>
      <c r="K95" s="190" t="s">
        <v>252</v>
      </c>
      <c r="L95" s="47"/>
      <c r="M95" s="195" t="s">
        <v>35</v>
      </c>
      <c r="N95" s="196" t="s">
        <v>51</v>
      </c>
      <c r="O95" s="87"/>
      <c r="P95" s="197">
        <f>O95*H95</f>
        <v>0</v>
      </c>
      <c r="Q95" s="197">
        <v>0.036900000000000002</v>
      </c>
      <c r="R95" s="197">
        <f>Q95*H95</f>
        <v>0.59409000000000012</v>
      </c>
      <c r="S95" s="197">
        <v>0</v>
      </c>
      <c r="T95" s="19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199" t="s">
        <v>164</v>
      </c>
      <c r="AT95" s="199" t="s">
        <v>150</v>
      </c>
      <c r="AU95" s="199" t="s">
        <v>90</v>
      </c>
      <c r="AY95" s="19" t="s">
        <v>155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9" t="s">
        <v>88</v>
      </c>
      <c r="BK95" s="200">
        <f>ROUND(I95*H95,2)</f>
        <v>0</v>
      </c>
      <c r="BL95" s="19" t="s">
        <v>164</v>
      </c>
      <c r="BM95" s="199" t="s">
        <v>2681</v>
      </c>
    </row>
    <row r="96" s="2" customFormat="1">
      <c r="A96" s="41"/>
      <c r="B96" s="42"/>
      <c r="C96" s="43"/>
      <c r="D96" s="249" t="s">
        <v>254</v>
      </c>
      <c r="E96" s="43"/>
      <c r="F96" s="250" t="s">
        <v>648</v>
      </c>
      <c r="G96" s="43"/>
      <c r="H96" s="43"/>
      <c r="I96" s="203"/>
      <c r="J96" s="43"/>
      <c r="K96" s="43"/>
      <c r="L96" s="47"/>
      <c r="M96" s="204"/>
      <c r="N96" s="20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254</v>
      </c>
      <c r="AU96" s="19" t="s">
        <v>90</v>
      </c>
    </row>
    <row r="97" s="13" customFormat="1">
      <c r="A97" s="13"/>
      <c r="B97" s="238"/>
      <c r="C97" s="239"/>
      <c r="D97" s="201" t="s">
        <v>248</v>
      </c>
      <c r="E97" s="240" t="s">
        <v>35</v>
      </c>
      <c r="F97" s="241" t="s">
        <v>2682</v>
      </c>
      <c r="G97" s="239"/>
      <c r="H97" s="242">
        <v>1.1000000000000001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248</v>
      </c>
      <c r="AU97" s="248" t="s">
        <v>90</v>
      </c>
      <c r="AV97" s="13" t="s">
        <v>90</v>
      </c>
      <c r="AW97" s="13" t="s">
        <v>40</v>
      </c>
      <c r="AX97" s="13" t="s">
        <v>80</v>
      </c>
      <c r="AY97" s="248" t="s">
        <v>155</v>
      </c>
    </row>
    <row r="98" s="13" customFormat="1">
      <c r="A98" s="13"/>
      <c r="B98" s="238"/>
      <c r="C98" s="239"/>
      <c r="D98" s="201" t="s">
        <v>248</v>
      </c>
      <c r="E98" s="240" t="s">
        <v>35</v>
      </c>
      <c r="F98" s="241" t="s">
        <v>2683</v>
      </c>
      <c r="G98" s="239"/>
      <c r="H98" s="242">
        <v>15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248</v>
      </c>
      <c r="AU98" s="248" t="s">
        <v>90</v>
      </c>
      <c r="AV98" s="13" t="s">
        <v>90</v>
      </c>
      <c r="AW98" s="13" t="s">
        <v>40</v>
      </c>
      <c r="AX98" s="13" t="s">
        <v>80</v>
      </c>
      <c r="AY98" s="248" t="s">
        <v>155</v>
      </c>
    </row>
    <row r="99" s="14" customFormat="1">
      <c r="A99" s="14"/>
      <c r="B99" s="251"/>
      <c r="C99" s="252"/>
      <c r="D99" s="201" t="s">
        <v>248</v>
      </c>
      <c r="E99" s="253" t="s">
        <v>35</v>
      </c>
      <c r="F99" s="254" t="s">
        <v>268</v>
      </c>
      <c r="G99" s="252"/>
      <c r="H99" s="255">
        <v>16.100000000000001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1" t="s">
        <v>248</v>
      </c>
      <c r="AU99" s="261" t="s">
        <v>90</v>
      </c>
      <c r="AV99" s="14" t="s">
        <v>164</v>
      </c>
      <c r="AW99" s="14" t="s">
        <v>40</v>
      </c>
      <c r="AX99" s="14" t="s">
        <v>88</v>
      </c>
      <c r="AY99" s="261" t="s">
        <v>155</v>
      </c>
    </row>
    <row r="100" s="2" customFormat="1" ht="24.15" customHeight="1">
      <c r="A100" s="41"/>
      <c r="B100" s="42"/>
      <c r="C100" s="188" t="s">
        <v>164</v>
      </c>
      <c r="D100" s="188" t="s">
        <v>150</v>
      </c>
      <c r="E100" s="189" t="s">
        <v>661</v>
      </c>
      <c r="F100" s="190" t="s">
        <v>662</v>
      </c>
      <c r="G100" s="191" t="s">
        <v>663</v>
      </c>
      <c r="H100" s="192">
        <v>24.149999999999999</v>
      </c>
      <c r="I100" s="193"/>
      <c r="J100" s="194">
        <f>ROUND(I100*H100,2)</f>
        <v>0</v>
      </c>
      <c r="K100" s="190" t="s">
        <v>252</v>
      </c>
      <c r="L100" s="47"/>
      <c r="M100" s="195" t="s">
        <v>35</v>
      </c>
      <c r="N100" s="196" t="s">
        <v>51</v>
      </c>
      <c r="O100" s="87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199" t="s">
        <v>164</v>
      </c>
      <c r="AT100" s="199" t="s">
        <v>150</v>
      </c>
      <c r="AU100" s="199" t="s">
        <v>90</v>
      </c>
      <c r="AY100" s="19" t="s">
        <v>155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9" t="s">
        <v>88</v>
      </c>
      <c r="BK100" s="200">
        <f>ROUND(I100*H100,2)</f>
        <v>0</v>
      </c>
      <c r="BL100" s="19" t="s">
        <v>164</v>
      </c>
      <c r="BM100" s="199" t="s">
        <v>2684</v>
      </c>
    </row>
    <row r="101" s="2" customFormat="1">
      <c r="A101" s="41"/>
      <c r="B101" s="42"/>
      <c r="C101" s="43"/>
      <c r="D101" s="249" t="s">
        <v>254</v>
      </c>
      <c r="E101" s="43"/>
      <c r="F101" s="250" t="s">
        <v>665</v>
      </c>
      <c r="G101" s="43"/>
      <c r="H101" s="43"/>
      <c r="I101" s="203"/>
      <c r="J101" s="43"/>
      <c r="K101" s="43"/>
      <c r="L101" s="47"/>
      <c r="M101" s="204"/>
      <c r="N101" s="20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254</v>
      </c>
      <c r="AU101" s="19" t="s">
        <v>90</v>
      </c>
    </row>
    <row r="102" s="13" customFormat="1">
      <c r="A102" s="13"/>
      <c r="B102" s="238"/>
      <c r="C102" s="239"/>
      <c r="D102" s="201" t="s">
        <v>248</v>
      </c>
      <c r="E102" s="240" t="s">
        <v>35</v>
      </c>
      <c r="F102" s="241" t="s">
        <v>2685</v>
      </c>
      <c r="G102" s="239"/>
      <c r="H102" s="242">
        <v>1.6499999999999999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248</v>
      </c>
      <c r="AU102" s="248" t="s">
        <v>90</v>
      </c>
      <c r="AV102" s="13" t="s">
        <v>90</v>
      </c>
      <c r="AW102" s="13" t="s">
        <v>40</v>
      </c>
      <c r="AX102" s="13" t="s">
        <v>80</v>
      </c>
      <c r="AY102" s="248" t="s">
        <v>155</v>
      </c>
    </row>
    <row r="103" s="13" customFormat="1">
      <c r="A103" s="13"/>
      <c r="B103" s="238"/>
      <c r="C103" s="239"/>
      <c r="D103" s="201" t="s">
        <v>248</v>
      </c>
      <c r="E103" s="240" t="s">
        <v>35</v>
      </c>
      <c r="F103" s="241" t="s">
        <v>2686</v>
      </c>
      <c r="G103" s="239"/>
      <c r="H103" s="242">
        <v>22.5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248</v>
      </c>
      <c r="AU103" s="248" t="s">
        <v>90</v>
      </c>
      <c r="AV103" s="13" t="s">
        <v>90</v>
      </c>
      <c r="AW103" s="13" t="s">
        <v>40</v>
      </c>
      <c r="AX103" s="13" t="s">
        <v>80</v>
      </c>
      <c r="AY103" s="248" t="s">
        <v>155</v>
      </c>
    </row>
    <row r="104" s="14" customFormat="1">
      <c r="A104" s="14"/>
      <c r="B104" s="251"/>
      <c r="C104" s="252"/>
      <c r="D104" s="201" t="s">
        <v>248</v>
      </c>
      <c r="E104" s="253" t="s">
        <v>35</v>
      </c>
      <c r="F104" s="254" t="s">
        <v>268</v>
      </c>
      <c r="G104" s="252"/>
      <c r="H104" s="255">
        <v>24.149999999999999</v>
      </c>
      <c r="I104" s="256"/>
      <c r="J104" s="252"/>
      <c r="K104" s="252"/>
      <c r="L104" s="257"/>
      <c r="M104" s="258"/>
      <c r="N104" s="259"/>
      <c r="O104" s="259"/>
      <c r="P104" s="259"/>
      <c r="Q104" s="259"/>
      <c r="R104" s="259"/>
      <c r="S104" s="259"/>
      <c r="T104" s="26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1" t="s">
        <v>248</v>
      </c>
      <c r="AU104" s="261" t="s">
        <v>90</v>
      </c>
      <c r="AV104" s="14" t="s">
        <v>164</v>
      </c>
      <c r="AW104" s="14" t="s">
        <v>40</v>
      </c>
      <c r="AX104" s="14" t="s">
        <v>88</v>
      </c>
      <c r="AY104" s="261" t="s">
        <v>155</v>
      </c>
    </row>
    <row r="105" s="2" customFormat="1" ht="24.15" customHeight="1">
      <c r="A105" s="41"/>
      <c r="B105" s="42"/>
      <c r="C105" s="188" t="s">
        <v>168</v>
      </c>
      <c r="D105" s="188" t="s">
        <v>150</v>
      </c>
      <c r="E105" s="189" t="s">
        <v>1401</v>
      </c>
      <c r="F105" s="190" t="s">
        <v>1402</v>
      </c>
      <c r="G105" s="191" t="s">
        <v>663</v>
      </c>
      <c r="H105" s="192">
        <v>14.831</v>
      </c>
      <c r="I105" s="193"/>
      <c r="J105" s="194">
        <f>ROUND(I105*H105,2)</f>
        <v>0</v>
      </c>
      <c r="K105" s="190" t="s">
        <v>252</v>
      </c>
      <c r="L105" s="47"/>
      <c r="M105" s="195" t="s">
        <v>35</v>
      </c>
      <c r="N105" s="196" t="s">
        <v>51</v>
      </c>
      <c r="O105" s="87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199" t="s">
        <v>164</v>
      </c>
      <c r="AT105" s="199" t="s">
        <v>150</v>
      </c>
      <c r="AU105" s="199" t="s">
        <v>90</v>
      </c>
      <c r="AY105" s="19" t="s">
        <v>155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" t="s">
        <v>88</v>
      </c>
      <c r="BK105" s="200">
        <f>ROUND(I105*H105,2)</f>
        <v>0</v>
      </c>
      <c r="BL105" s="19" t="s">
        <v>164</v>
      </c>
      <c r="BM105" s="199" t="s">
        <v>2687</v>
      </c>
    </row>
    <row r="106" s="2" customFormat="1">
      <c r="A106" s="41"/>
      <c r="B106" s="42"/>
      <c r="C106" s="43"/>
      <c r="D106" s="249" t="s">
        <v>254</v>
      </c>
      <c r="E106" s="43"/>
      <c r="F106" s="250" t="s">
        <v>1404</v>
      </c>
      <c r="G106" s="43"/>
      <c r="H106" s="43"/>
      <c r="I106" s="203"/>
      <c r="J106" s="43"/>
      <c r="K106" s="43"/>
      <c r="L106" s="47"/>
      <c r="M106" s="204"/>
      <c r="N106" s="20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254</v>
      </c>
      <c r="AU106" s="19" t="s">
        <v>90</v>
      </c>
    </row>
    <row r="107" s="13" customFormat="1">
      <c r="A107" s="13"/>
      <c r="B107" s="238"/>
      <c r="C107" s="239"/>
      <c r="D107" s="201" t="s">
        <v>248</v>
      </c>
      <c r="E107" s="240" t="s">
        <v>35</v>
      </c>
      <c r="F107" s="241" t="s">
        <v>2688</v>
      </c>
      <c r="G107" s="239"/>
      <c r="H107" s="242">
        <v>49.436999999999998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248</v>
      </c>
      <c r="AU107" s="248" t="s">
        <v>90</v>
      </c>
      <c r="AV107" s="13" t="s">
        <v>90</v>
      </c>
      <c r="AW107" s="13" t="s">
        <v>40</v>
      </c>
      <c r="AX107" s="13" t="s">
        <v>80</v>
      </c>
      <c r="AY107" s="248" t="s">
        <v>155</v>
      </c>
    </row>
    <row r="108" s="15" customFormat="1">
      <c r="A108" s="15"/>
      <c r="B108" s="272"/>
      <c r="C108" s="273"/>
      <c r="D108" s="201" t="s">
        <v>248</v>
      </c>
      <c r="E108" s="274" t="s">
        <v>35</v>
      </c>
      <c r="F108" s="275" t="s">
        <v>483</v>
      </c>
      <c r="G108" s="273"/>
      <c r="H108" s="276">
        <v>49.436999999999998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2" t="s">
        <v>248</v>
      </c>
      <c r="AU108" s="282" t="s">
        <v>90</v>
      </c>
      <c r="AV108" s="15" t="s">
        <v>160</v>
      </c>
      <c r="AW108" s="15" t="s">
        <v>40</v>
      </c>
      <c r="AX108" s="15" t="s">
        <v>80</v>
      </c>
      <c r="AY108" s="282" t="s">
        <v>155</v>
      </c>
    </row>
    <row r="109" s="13" customFormat="1">
      <c r="A109" s="13"/>
      <c r="B109" s="238"/>
      <c r="C109" s="239"/>
      <c r="D109" s="201" t="s">
        <v>248</v>
      </c>
      <c r="E109" s="240" t="s">
        <v>35</v>
      </c>
      <c r="F109" s="241" t="s">
        <v>2689</v>
      </c>
      <c r="G109" s="239"/>
      <c r="H109" s="242">
        <v>14.831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248</v>
      </c>
      <c r="AU109" s="248" t="s">
        <v>90</v>
      </c>
      <c r="AV109" s="13" t="s">
        <v>90</v>
      </c>
      <c r="AW109" s="13" t="s">
        <v>40</v>
      </c>
      <c r="AX109" s="13" t="s">
        <v>88</v>
      </c>
      <c r="AY109" s="248" t="s">
        <v>155</v>
      </c>
    </row>
    <row r="110" s="2" customFormat="1" ht="24.15" customHeight="1">
      <c r="A110" s="41"/>
      <c r="B110" s="42"/>
      <c r="C110" s="188" t="s">
        <v>172</v>
      </c>
      <c r="D110" s="188" t="s">
        <v>150</v>
      </c>
      <c r="E110" s="189" t="s">
        <v>1407</v>
      </c>
      <c r="F110" s="190" t="s">
        <v>1408</v>
      </c>
      <c r="G110" s="191" t="s">
        <v>663</v>
      </c>
      <c r="H110" s="192">
        <v>9.8870000000000005</v>
      </c>
      <c r="I110" s="193"/>
      <c r="J110" s="194">
        <f>ROUND(I110*H110,2)</f>
        <v>0</v>
      </c>
      <c r="K110" s="190" t="s">
        <v>252</v>
      </c>
      <c r="L110" s="47"/>
      <c r="M110" s="195" t="s">
        <v>35</v>
      </c>
      <c r="N110" s="196" t="s">
        <v>51</v>
      </c>
      <c r="O110" s="87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199" t="s">
        <v>164</v>
      </c>
      <c r="AT110" s="199" t="s">
        <v>150</v>
      </c>
      <c r="AU110" s="199" t="s">
        <v>90</v>
      </c>
      <c r="AY110" s="19" t="s">
        <v>155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" t="s">
        <v>88</v>
      </c>
      <c r="BK110" s="200">
        <f>ROUND(I110*H110,2)</f>
        <v>0</v>
      </c>
      <c r="BL110" s="19" t="s">
        <v>164</v>
      </c>
      <c r="BM110" s="199" t="s">
        <v>2690</v>
      </c>
    </row>
    <row r="111" s="2" customFormat="1">
      <c r="A111" s="41"/>
      <c r="B111" s="42"/>
      <c r="C111" s="43"/>
      <c r="D111" s="249" t="s">
        <v>254</v>
      </c>
      <c r="E111" s="43"/>
      <c r="F111" s="250" t="s">
        <v>1410</v>
      </c>
      <c r="G111" s="43"/>
      <c r="H111" s="43"/>
      <c r="I111" s="203"/>
      <c r="J111" s="43"/>
      <c r="K111" s="43"/>
      <c r="L111" s="47"/>
      <c r="M111" s="204"/>
      <c r="N111" s="20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254</v>
      </c>
      <c r="AU111" s="19" t="s">
        <v>90</v>
      </c>
    </row>
    <row r="112" s="13" customFormat="1">
      <c r="A112" s="13"/>
      <c r="B112" s="238"/>
      <c r="C112" s="239"/>
      <c r="D112" s="201" t="s">
        <v>248</v>
      </c>
      <c r="E112" s="240" t="s">
        <v>35</v>
      </c>
      <c r="F112" s="241" t="s">
        <v>2688</v>
      </c>
      <c r="G112" s="239"/>
      <c r="H112" s="242">
        <v>49.436999999999998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248</v>
      </c>
      <c r="AU112" s="248" t="s">
        <v>90</v>
      </c>
      <c r="AV112" s="13" t="s">
        <v>90</v>
      </c>
      <c r="AW112" s="13" t="s">
        <v>40</v>
      </c>
      <c r="AX112" s="13" t="s">
        <v>80</v>
      </c>
      <c r="AY112" s="248" t="s">
        <v>155</v>
      </c>
    </row>
    <row r="113" s="15" customFormat="1">
      <c r="A113" s="15"/>
      <c r="B113" s="272"/>
      <c r="C113" s="273"/>
      <c r="D113" s="201" t="s">
        <v>248</v>
      </c>
      <c r="E113" s="274" t="s">
        <v>35</v>
      </c>
      <c r="F113" s="275" t="s">
        <v>483</v>
      </c>
      <c r="G113" s="273"/>
      <c r="H113" s="276">
        <v>49.436999999999998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82" t="s">
        <v>248</v>
      </c>
      <c r="AU113" s="282" t="s">
        <v>90</v>
      </c>
      <c r="AV113" s="15" t="s">
        <v>160</v>
      </c>
      <c r="AW113" s="15" t="s">
        <v>40</v>
      </c>
      <c r="AX113" s="15" t="s">
        <v>80</v>
      </c>
      <c r="AY113" s="282" t="s">
        <v>155</v>
      </c>
    </row>
    <row r="114" s="13" customFormat="1">
      <c r="A114" s="13"/>
      <c r="B114" s="238"/>
      <c r="C114" s="239"/>
      <c r="D114" s="201" t="s">
        <v>248</v>
      </c>
      <c r="E114" s="240" t="s">
        <v>35</v>
      </c>
      <c r="F114" s="241" t="s">
        <v>2691</v>
      </c>
      <c r="G114" s="239"/>
      <c r="H114" s="242">
        <v>9.8870000000000005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248</v>
      </c>
      <c r="AU114" s="248" t="s">
        <v>90</v>
      </c>
      <c r="AV114" s="13" t="s">
        <v>90</v>
      </c>
      <c r="AW114" s="13" t="s">
        <v>40</v>
      </c>
      <c r="AX114" s="13" t="s">
        <v>88</v>
      </c>
      <c r="AY114" s="248" t="s">
        <v>155</v>
      </c>
    </row>
    <row r="115" s="2" customFormat="1" ht="24.15" customHeight="1">
      <c r="A115" s="41"/>
      <c r="B115" s="42"/>
      <c r="C115" s="188" t="s">
        <v>176</v>
      </c>
      <c r="D115" s="188" t="s">
        <v>150</v>
      </c>
      <c r="E115" s="189" t="s">
        <v>1412</v>
      </c>
      <c r="F115" s="190" t="s">
        <v>1413</v>
      </c>
      <c r="G115" s="191" t="s">
        <v>663</v>
      </c>
      <c r="H115" s="192">
        <v>14.831</v>
      </c>
      <c r="I115" s="193"/>
      <c r="J115" s="194">
        <f>ROUND(I115*H115,2)</f>
        <v>0</v>
      </c>
      <c r="K115" s="190" t="s">
        <v>252</v>
      </c>
      <c r="L115" s="47"/>
      <c r="M115" s="195" t="s">
        <v>35</v>
      </c>
      <c r="N115" s="196" t="s">
        <v>51</v>
      </c>
      <c r="O115" s="87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199" t="s">
        <v>164</v>
      </c>
      <c r="AT115" s="199" t="s">
        <v>150</v>
      </c>
      <c r="AU115" s="199" t="s">
        <v>90</v>
      </c>
      <c r="AY115" s="19" t="s">
        <v>155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9" t="s">
        <v>88</v>
      </c>
      <c r="BK115" s="200">
        <f>ROUND(I115*H115,2)</f>
        <v>0</v>
      </c>
      <c r="BL115" s="19" t="s">
        <v>164</v>
      </c>
      <c r="BM115" s="199" t="s">
        <v>2692</v>
      </c>
    </row>
    <row r="116" s="2" customFormat="1">
      <c r="A116" s="41"/>
      <c r="B116" s="42"/>
      <c r="C116" s="43"/>
      <c r="D116" s="249" t="s">
        <v>254</v>
      </c>
      <c r="E116" s="43"/>
      <c r="F116" s="250" t="s">
        <v>1415</v>
      </c>
      <c r="G116" s="43"/>
      <c r="H116" s="43"/>
      <c r="I116" s="203"/>
      <c r="J116" s="43"/>
      <c r="K116" s="43"/>
      <c r="L116" s="47"/>
      <c r="M116" s="204"/>
      <c r="N116" s="20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254</v>
      </c>
      <c r="AU116" s="19" t="s">
        <v>90</v>
      </c>
    </row>
    <row r="117" s="13" customFormat="1">
      <c r="A117" s="13"/>
      <c r="B117" s="238"/>
      <c r="C117" s="239"/>
      <c r="D117" s="201" t="s">
        <v>248</v>
      </c>
      <c r="E117" s="240" t="s">
        <v>35</v>
      </c>
      <c r="F117" s="241" t="s">
        <v>2688</v>
      </c>
      <c r="G117" s="239"/>
      <c r="H117" s="242">
        <v>49.436999999999998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248</v>
      </c>
      <c r="AU117" s="248" t="s">
        <v>90</v>
      </c>
      <c r="AV117" s="13" t="s">
        <v>90</v>
      </c>
      <c r="AW117" s="13" t="s">
        <v>40</v>
      </c>
      <c r="AX117" s="13" t="s">
        <v>80</v>
      </c>
      <c r="AY117" s="248" t="s">
        <v>155</v>
      </c>
    </row>
    <row r="118" s="15" customFormat="1">
      <c r="A118" s="15"/>
      <c r="B118" s="272"/>
      <c r="C118" s="273"/>
      <c r="D118" s="201" t="s">
        <v>248</v>
      </c>
      <c r="E118" s="274" t="s">
        <v>35</v>
      </c>
      <c r="F118" s="275" t="s">
        <v>483</v>
      </c>
      <c r="G118" s="273"/>
      <c r="H118" s="276">
        <v>49.436999999999998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248</v>
      </c>
      <c r="AU118" s="282" t="s">
        <v>90</v>
      </c>
      <c r="AV118" s="15" t="s">
        <v>160</v>
      </c>
      <c r="AW118" s="15" t="s">
        <v>40</v>
      </c>
      <c r="AX118" s="15" t="s">
        <v>80</v>
      </c>
      <c r="AY118" s="282" t="s">
        <v>155</v>
      </c>
    </row>
    <row r="119" s="13" customFormat="1">
      <c r="A119" s="13"/>
      <c r="B119" s="238"/>
      <c r="C119" s="239"/>
      <c r="D119" s="201" t="s">
        <v>248</v>
      </c>
      <c r="E119" s="240" t="s">
        <v>35</v>
      </c>
      <c r="F119" s="241" t="s">
        <v>2689</v>
      </c>
      <c r="G119" s="239"/>
      <c r="H119" s="242">
        <v>14.831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248</v>
      </c>
      <c r="AU119" s="248" t="s">
        <v>90</v>
      </c>
      <c r="AV119" s="13" t="s">
        <v>90</v>
      </c>
      <c r="AW119" s="13" t="s">
        <v>40</v>
      </c>
      <c r="AX119" s="13" t="s">
        <v>88</v>
      </c>
      <c r="AY119" s="248" t="s">
        <v>155</v>
      </c>
    </row>
    <row r="120" s="2" customFormat="1" ht="24.15" customHeight="1">
      <c r="A120" s="41"/>
      <c r="B120" s="42"/>
      <c r="C120" s="188" t="s">
        <v>180</v>
      </c>
      <c r="D120" s="188" t="s">
        <v>150</v>
      </c>
      <c r="E120" s="189" t="s">
        <v>1416</v>
      </c>
      <c r="F120" s="190" t="s">
        <v>1417</v>
      </c>
      <c r="G120" s="191" t="s">
        <v>663</v>
      </c>
      <c r="H120" s="192">
        <v>9.8870000000000005</v>
      </c>
      <c r="I120" s="193"/>
      <c r="J120" s="194">
        <f>ROUND(I120*H120,2)</f>
        <v>0</v>
      </c>
      <c r="K120" s="190" t="s">
        <v>252</v>
      </c>
      <c r="L120" s="47"/>
      <c r="M120" s="195" t="s">
        <v>35</v>
      </c>
      <c r="N120" s="196" t="s">
        <v>51</v>
      </c>
      <c r="O120" s="87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199" t="s">
        <v>164</v>
      </c>
      <c r="AT120" s="199" t="s">
        <v>150</v>
      </c>
      <c r="AU120" s="199" t="s">
        <v>90</v>
      </c>
      <c r="AY120" s="19" t="s">
        <v>155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" t="s">
        <v>88</v>
      </c>
      <c r="BK120" s="200">
        <f>ROUND(I120*H120,2)</f>
        <v>0</v>
      </c>
      <c r="BL120" s="19" t="s">
        <v>164</v>
      </c>
      <c r="BM120" s="199" t="s">
        <v>2693</v>
      </c>
    </row>
    <row r="121" s="2" customFormat="1">
      <c r="A121" s="41"/>
      <c r="B121" s="42"/>
      <c r="C121" s="43"/>
      <c r="D121" s="249" t="s">
        <v>254</v>
      </c>
      <c r="E121" s="43"/>
      <c r="F121" s="250" t="s">
        <v>1419</v>
      </c>
      <c r="G121" s="43"/>
      <c r="H121" s="43"/>
      <c r="I121" s="203"/>
      <c r="J121" s="43"/>
      <c r="K121" s="43"/>
      <c r="L121" s="47"/>
      <c r="M121" s="204"/>
      <c r="N121" s="20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254</v>
      </c>
      <c r="AU121" s="19" t="s">
        <v>90</v>
      </c>
    </row>
    <row r="122" s="13" customFormat="1">
      <c r="A122" s="13"/>
      <c r="B122" s="238"/>
      <c r="C122" s="239"/>
      <c r="D122" s="201" t="s">
        <v>248</v>
      </c>
      <c r="E122" s="240" t="s">
        <v>35</v>
      </c>
      <c r="F122" s="241" t="s">
        <v>2688</v>
      </c>
      <c r="G122" s="239"/>
      <c r="H122" s="242">
        <v>49.436999999999998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248</v>
      </c>
      <c r="AU122" s="248" t="s">
        <v>90</v>
      </c>
      <c r="AV122" s="13" t="s">
        <v>90</v>
      </c>
      <c r="AW122" s="13" t="s">
        <v>40</v>
      </c>
      <c r="AX122" s="13" t="s">
        <v>80</v>
      </c>
      <c r="AY122" s="248" t="s">
        <v>155</v>
      </c>
    </row>
    <row r="123" s="15" customFormat="1">
      <c r="A123" s="15"/>
      <c r="B123" s="272"/>
      <c r="C123" s="273"/>
      <c r="D123" s="201" t="s">
        <v>248</v>
      </c>
      <c r="E123" s="274" t="s">
        <v>35</v>
      </c>
      <c r="F123" s="275" t="s">
        <v>483</v>
      </c>
      <c r="G123" s="273"/>
      <c r="H123" s="276">
        <v>49.436999999999998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2" t="s">
        <v>248</v>
      </c>
      <c r="AU123" s="282" t="s">
        <v>90</v>
      </c>
      <c r="AV123" s="15" t="s">
        <v>160</v>
      </c>
      <c r="AW123" s="15" t="s">
        <v>40</v>
      </c>
      <c r="AX123" s="15" t="s">
        <v>80</v>
      </c>
      <c r="AY123" s="282" t="s">
        <v>155</v>
      </c>
    </row>
    <row r="124" s="13" customFormat="1">
      <c r="A124" s="13"/>
      <c r="B124" s="238"/>
      <c r="C124" s="239"/>
      <c r="D124" s="201" t="s">
        <v>248</v>
      </c>
      <c r="E124" s="240" t="s">
        <v>35</v>
      </c>
      <c r="F124" s="241" t="s">
        <v>2691</v>
      </c>
      <c r="G124" s="239"/>
      <c r="H124" s="242">
        <v>9.8870000000000005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248</v>
      </c>
      <c r="AU124" s="248" t="s">
        <v>90</v>
      </c>
      <c r="AV124" s="13" t="s">
        <v>90</v>
      </c>
      <c r="AW124" s="13" t="s">
        <v>40</v>
      </c>
      <c r="AX124" s="13" t="s">
        <v>88</v>
      </c>
      <c r="AY124" s="248" t="s">
        <v>155</v>
      </c>
    </row>
    <row r="125" s="2" customFormat="1" ht="24.15" customHeight="1">
      <c r="A125" s="41"/>
      <c r="B125" s="42"/>
      <c r="C125" s="188" t="s">
        <v>184</v>
      </c>
      <c r="D125" s="188" t="s">
        <v>150</v>
      </c>
      <c r="E125" s="189" t="s">
        <v>684</v>
      </c>
      <c r="F125" s="190" t="s">
        <v>685</v>
      </c>
      <c r="G125" s="191" t="s">
        <v>309</v>
      </c>
      <c r="H125" s="192">
        <v>109.72</v>
      </c>
      <c r="I125" s="193"/>
      <c r="J125" s="194">
        <f>ROUND(I125*H125,2)</f>
        <v>0</v>
      </c>
      <c r="K125" s="190" t="s">
        <v>252</v>
      </c>
      <c r="L125" s="47"/>
      <c r="M125" s="195" t="s">
        <v>35</v>
      </c>
      <c r="N125" s="196" t="s">
        <v>51</v>
      </c>
      <c r="O125" s="87"/>
      <c r="P125" s="197">
        <f>O125*H125</f>
        <v>0</v>
      </c>
      <c r="Q125" s="197">
        <v>0.00059000000000000003</v>
      </c>
      <c r="R125" s="197">
        <f>Q125*H125</f>
        <v>0.064734800000000009</v>
      </c>
      <c r="S125" s="197">
        <v>0</v>
      </c>
      <c r="T125" s="19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199" t="s">
        <v>164</v>
      </c>
      <c r="AT125" s="199" t="s">
        <v>150</v>
      </c>
      <c r="AU125" s="199" t="s">
        <v>90</v>
      </c>
      <c r="AY125" s="19" t="s">
        <v>155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" t="s">
        <v>88</v>
      </c>
      <c r="BK125" s="200">
        <f>ROUND(I125*H125,2)</f>
        <v>0</v>
      </c>
      <c r="BL125" s="19" t="s">
        <v>164</v>
      </c>
      <c r="BM125" s="199" t="s">
        <v>2694</v>
      </c>
    </row>
    <row r="126" s="2" customFormat="1">
      <c r="A126" s="41"/>
      <c r="B126" s="42"/>
      <c r="C126" s="43"/>
      <c r="D126" s="249" t="s">
        <v>254</v>
      </c>
      <c r="E126" s="43"/>
      <c r="F126" s="250" t="s">
        <v>687</v>
      </c>
      <c r="G126" s="43"/>
      <c r="H126" s="43"/>
      <c r="I126" s="203"/>
      <c r="J126" s="43"/>
      <c r="K126" s="43"/>
      <c r="L126" s="47"/>
      <c r="M126" s="204"/>
      <c r="N126" s="20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254</v>
      </c>
      <c r="AU126" s="19" t="s">
        <v>90</v>
      </c>
    </row>
    <row r="127" s="13" customFormat="1">
      <c r="A127" s="13"/>
      <c r="B127" s="238"/>
      <c r="C127" s="239"/>
      <c r="D127" s="201" t="s">
        <v>248</v>
      </c>
      <c r="E127" s="240" t="s">
        <v>35</v>
      </c>
      <c r="F127" s="241" t="s">
        <v>2695</v>
      </c>
      <c r="G127" s="239"/>
      <c r="H127" s="242">
        <v>109.72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248</v>
      </c>
      <c r="AU127" s="248" t="s">
        <v>90</v>
      </c>
      <c r="AV127" s="13" t="s">
        <v>90</v>
      </c>
      <c r="AW127" s="13" t="s">
        <v>40</v>
      </c>
      <c r="AX127" s="13" t="s">
        <v>88</v>
      </c>
      <c r="AY127" s="248" t="s">
        <v>155</v>
      </c>
    </row>
    <row r="128" s="2" customFormat="1" ht="24.15" customHeight="1">
      <c r="A128" s="41"/>
      <c r="B128" s="42"/>
      <c r="C128" s="188" t="s">
        <v>188</v>
      </c>
      <c r="D128" s="188" t="s">
        <v>150</v>
      </c>
      <c r="E128" s="189" t="s">
        <v>694</v>
      </c>
      <c r="F128" s="190" t="s">
        <v>695</v>
      </c>
      <c r="G128" s="191" t="s">
        <v>309</v>
      </c>
      <c r="H128" s="192">
        <v>109.72</v>
      </c>
      <c r="I128" s="193"/>
      <c r="J128" s="194">
        <f>ROUND(I128*H128,2)</f>
        <v>0</v>
      </c>
      <c r="K128" s="190" t="s">
        <v>252</v>
      </c>
      <c r="L128" s="47"/>
      <c r="M128" s="195" t="s">
        <v>35</v>
      </c>
      <c r="N128" s="196" t="s">
        <v>51</v>
      </c>
      <c r="O128" s="87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199" t="s">
        <v>164</v>
      </c>
      <c r="AT128" s="199" t="s">
        <v>150</v>
      </c>
      <c r="AU128" s="199" t="s">
        <v>90</v>
      </c>
      <c r="AY128" s="19" t="s">
        <v>155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9" t="s">
        <v>88</v>
      </c>
      <c r="BK128" s="200">
        <f>ROUND(I128*H128,2)</f>
        <v>0</v>
      </c>
      <c r="BL128" s="19" t="s">
        <v>164</v>
      </c>
      <c r="BM128" s="199" t="s">
        <v>2696</v>
      </c>
    </row>
    <row r="129" s="2" customFormat="1">
      <c r="A129" s="41"/>
      <c r="B129" s="42"/>
      <c r="C129" s="43"/>
      <c r="D129" s="249" t="s">
        <v>254</v>
      </c>
      <c r="E129" s="43"/>
      <c r="F129" s="250" t="s">
        <v>697</v>
      </c>
      <c r="G129" s="43"/>
      <c r="H129" s="43"/>
      <c r="I129" s="203"/>
      <c r="J129" s="43"/>
      <c r="K129" s="43"/>
      <c r="L129" s="47"/>
      <c r="M129" s="204"/>
      <c r="N129" s="20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254</v>
      </c>
      <c r="AU129" s="19" t="s">
        <v>90</v>
      </c>
    </row>
    <row r="130" s="13" customFormat="1">
      <c r="A130" s="13"/>
      <c r="B130" s="238"/>
      <c r="C130" s="239"/>
      <c r="D130" s="201" t="s">
        <v>248</v>
      </c>
      <c r="E130" s="240" t="s">
        <v>35</v>
      </c>
      <c r="F130" s="241" t="s">
        <v>2695</v>
      </c>
      <c r="G130" s="239"/>
      <c r="H130" s="242">
        <v>109.72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248</v>
      </c>
      <c r="AU130" s="248" t="s">
        <v>90</v>
      </c>
      <c r="AV130" s="13" t="s">
        <v>90</v>
      </c>
      <c r="AW130" s="13" t="s">
        <v>40</v>
      </c>
      <c r="AX130" s="13" t="s">
        <v>88</v>
      </c>
      <c r="AY130" s="248" t="s">
        <v>155</v>
      </c>
    </row>
    <row r="131" s="12" customFormat="1" ht="22.8" customHeight="1">
      <c r="A131" s="12"/>
      <c r="B131" s="222"/>
      <c r="C131" s="223"/>
      <c r="D131" s="224" t="s">
        <v>79</v>
      </c>
      <c r="E131" s="236" t="s">
        <v>698</v>
      </c>
      <c r="F131" s="236" t="s">
        <v>699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SUM(P132:P145)</f>
        <v>0</v>
      </c>
      <c r="Q131" s="230"/>
      <c r="R131" s="231">
        <f>SUM(R132:R145)</f>
        <v>0</v>
      </c>
      <c r="S131" s="230"/>
      <c r="T131" s="23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3" t="s">
        <v>88</v>
      </c>
      <c r="AT131" s="234" t="s">
        <v>79</v>
      </c>
      <c r="AU131" s="234" t="s">
        <v>88</v>
      </c>
      <c r="AY131" s="233" t="s">
        <v>155</v>
      </c>
      <c r="BK131" s="235">
        <f>SUM(BK132:BK145)</f>
        <v>0</v>
      </c>
    </row>
    <row r="132" s="2" customFormat="1" ht="37.8" customHeight="1">
      <c r="A132" s="41"/>
      <c r="B132" s="42"/>
      <c r="C132" s="188" t="s">
        <v>194</v>
      </c>
      <c r="D132" s="188" t="s">
        <v>150</v>
      </c>
      <c r="E132" s="189" t="s">
        <v>700</v>
      </c>
      <c r="F132" s="190" t="s">
        <v>701</v>
      </c>
      <c r="G132" s="191" t="s">
        <v>663</v>
      </c>
      <c r="H132" s="192">
        <v>24.718</v>
      </c>
      <c r="I132" s="193"/>
      <c r="J132" s="194">
        <f>ROUND(I132*H132,2)</f>
        <v>0</v>
      </c>
      <c r="K132" s="190" t="s">
        <v>252</v>
      </c>
      <c r="L132" s="47"/>
      <c r="M132" s="195" t="s">
        <v>35</v>
      </c>
      <c r="N132" s="196" t="s">
        <v>51</v>
      </c>
      <c r="O132" s="87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199" t="s">
        <v>164</v>
      </c>
      <c r="AT132" s="199" t="s">
        <v>150</v>
      </c>
      <c r="AU132" s="199" t="s">
        <v>90</v>
      </c>
      <c r="AY132" s="19" t="s">
        <v>155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9" t="s">
        <v>88</v>
      </c>
      <c r="BK132" s="200">
        <f>ROUND(I132*H132,2)</f>
        <v>0</v>
      </c>
      <c r="BL132" s="19" t="s">
        <v>164</v>
      </c>
      <c r="BM132" s="199" t="s">
        <v>2697</v>
      </c>
    </row>
    <row r="133" s="2" customFormat="1">
      <c r="A133" s="41"/>
      <c r="B133" s="42"/>
      <c r="C133" s="43"/>
      <c r="D133" s="249" t="s">
        <v>254</v>
      </c>
      <c r="E133" s="43"/>
      <c r="F133" s="250" t="s">
        <v>703</v>
      </c>
      <c r="G133" s="43"/>
      <c r="H133" s="43"/>
      <c r="I133" s="203"/>
      <c r="J133" s="43"/>
      <c r="K133" s="43"/>
      <c r="L133" s="47"/>
      <c r="M133" s="204"/>
      <c r="N133" s="20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254</v>
      </c>
      <c r="AU133" s="19" t="s">
        <v>90</v>
      </c>
    </row>
    <row r="134" s="13" customFormat="1">
      <c r="A134" s="13"/>
      <c r="B134" s="238"/>
      <c r="C134" s="239"/>
      <c r="D134" s="201" t="s">
        <v>248</v>
      </c>
      <c r="E134" s="240" t="s">
        <v>35</v>
      </c>
      <c r="F134" s="241" t="s">
        <v>2698</v>
      </c>
      <c r="G134" s="239"/>
      <c r="H134" s="242">
        <v>24.718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248</v>
      </c>
      <c r="AU134" s="248" t="s">
        <v>90</v>
      </c>
      <c r="AV134" s="13" t="s">
        <v>90</v>
      </c>
      <c r="AW134" s="13" t="s">
        <v>40</v>
      </c>
      <c r="AX134" s="13" t="s">
        <v>88</v>
      </c>
      <c r="AY134" s="248" t="s">
        <v>155</v>
      </c>
    </row>
    <row r="135" s="2" customFormat="1" ht="37.8" customHeight="1">
      <c r="A135" s="41"/>
      <c r="B135" s="42"/>
      <c r="C135" s="188" t="s">
        <v>198</v>
      </c>
      <c r="D135" s="188" t="s">
        <v>150</v>
      </c>
      <c r="E135" s="189" t="s">
        <v>919</v>
      </c>
      <c r="F135" s="190" t="s">
        <v>920</v>
      </c>
      <c r="G135" s="191" t="s">
        <v>663</v>
      </c>
      <c r="H135" s="192">
        <v>24.718</v>
      </c>
      <c r="I135" s="193"/>
      <c r="J135" s="194">
        <f>ROUND(I135*H135,2)</f>
        <v>0</v>
      </c>
      <c r="K135" s="190" t="s">
        <v>252</v>
      </c>
      <c r="L135" s="47"/>
      <c r="M135" s="195" t="s">
        <v>35</v>
      </c>
      <c r="N135" s="196" t="s">
        <v>51</v>
      </c>
      <c r="O135" s="87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199" t="s">
        <v>164</v>
      </c>
      <c r="AT135" s="199" t="s">
        <v>150</v>
      </c>
      <c r="AU135" s="199" t="s">
        <v>90</v>
      </c>
      <c r="AY135" s="19" t="s">
        <v>155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9" t="s">
        <v>88</v>
      </c>
      <c r="BK135" s="200">
        <f>ROUND(I135*H135,2)</f>
        <v>0</v>
      </c>
      <c r="BL135" s="19" t="s">
        <v>164</v>
      </c>
      <c r="BM135" s="199" t="s">
        <v>2699</v>
      </c>
    </row>
    <row r="136" s="2" customFormat="1">
      <c r="A136" s="41"/>
      <c r="B136" s="42"/>
      <c r="C136" s="43"/>
      <c r="D136" s="249" t="s">
        <v>254</v>
      </c>
      <c r="E136" s="43"/>
      <c r="F136" s="250" t="s">
        <v>922</v>
      </c>
      <c r="G136" s="43"/>
      <c r="H136" s="43"/>
      <c r="I136" s="203"/>
      <c r="J136" s="43"/>
      <c r="K136" s="43"/>
      <c r="L136" s="47"/>
      <c r="M136" s="204"/>
      <c r="N136" s="20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254</v>
      </c>
      <c r="AU136" s="19" t="s">
        <v>90</v>
      </c>
    </row>
    <row r="137" s="13" customFormat="1">
      <c r="A137" s="13"/>
      <c r="B137" s="238"/>
      <c r="C137" s="239"/>
      <c r="D137" s="201" t="s">
        <v>248</v>
      </c>
      <c r="E137" s="240" t="s">
        <v>35</v>
      </c>
      <c r="F137" s="241" t="s">
        <v>2698</v>
      </c>
      <c r="G137" s="239"/>
      <c r="H137" s="242">
        <v>24.718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248</v>
      </c>
      <c r="AU137" s="248" t="s">
        <v>90</v>
      </c>
      <c r="AV137" s="13" t="s">
        <v>90</v>
      </c>
      <c r="AW137" s="13" t="s">
        <v>40</v>
      </c>
      <c r="AX137" s="13" t="s">
        <v>88</v>
      </c>
      <c r="AY137" s="248" t="s">
        <v>155</v>
      </c>
    </row>
    <row r="138" s="2" customFormat="1" ht="24.15" customHeight="1">
      <c r="A138" s="41"/>
      <c r="B138" s="42"/>
      <c r="C138" s="188" t="s">
        <v>202</v>
      </c>
      <c r="D138" s="188" t="s">
        <v>150</v>
      </c>
      <c r="E138" s="189" t="s">
        <v>705</v>
      </c>
      <c r="F138" s="190" t="s">
        <v>611</v>
      </c>
      <c r="G138" s="191" t="s">
        <v>563</v>
      </c>
      <c r="H138" s="192">
        <v>93.927999999999997</v>
      </c>
      <c r="I138" s="193"/>
      <c r="J138" s="194">
        <f>ROUND(I138*H138,2)</f>
        <v>0</v>
      </c>
      <c r="K138" s="190" t="s">
        <v>252</v>
      </c>
      <c r="L138" s="47"/>
      <c r="M138" s="195" t="s">
        <v>35</v>
      </c>
      <c r="N138" s="196" t="s">
        <v>51</v>
      </c>
      <c r="O138" s="87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199" t="s">
        <v>164</v>
      </c>
      <c r="AT138" s="199" t="s">
        <v>150</v>
      </c>
      <c r="AU138" s="199" t="s">
        <v>90</v>
      </c>
      <c r="AY138" s="19" t="s">
        <v>155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9" t="s">
        <v>88</v>
      </c>
      <c r="BK138" s="200">
        <f>ROUND(I138*H138,2)</f>
        <v>0</v>
      </c>
      <c r="BL138" s="19" t="s">
        <v>164</v>
      </c>
      <c r="BM138" s="199" t="s">
        <v>2700</v>
      </c>
    </row>
    <row r="139" s="2" customFormat="1">
      <c r="A139" s="41"/>
      <c r="B139" s="42"/>
      <c r="C139" s="43"/>
      <c r="D139" s="249" t="s">
        <v>254</v>
      </c>
      <c r="E139" s="43"/>
      <c r="F139" s="250" t="s">
        <v>707</v>
      </c>
      <c r="G139" s="43"/>
      <c r="H139" s="43"/>
      <c r="I139" s="203"/>
      <c r="J139" s="43"/>
      <c r="K139" s="43"/>
      <c r="L139" s="47"/>
      <c r="M139" s="204"/>
      <c r="N139" s="20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254</v>
      </c>
      <c r="AU139" s="19" t="s">
        <v>90</v>
      </c>
    </row>
    <row r="140" s="13" customFormat="1">
      <c r="A140" s="13"/>
      <c r="B140" s="238"/>
      <c r="C140" s="239"/>
      <c r="D140" s="201" t="s">
        <v>248</v>
      </c>
      <c r="E140" s="240" t="s">
        <v>35</v>
      </c>
      <c r="F140" s="241" t="s">
        <v>2701</v>
      </c>
      <c r="G140" s="239"/>
      <c r="H140" s="242">
        <v>49.436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248</v>
      </c>
      <c r="AU140" s="248" t="s">
        <v>90</v>
      </c>
      <c r="AV140" s="13" t="s">
        <v>90</v>
      </c>
      <c r="AW140" s="13" t="s">
        <v>40</v>
      </c>
      <c r="AX140" s="13" t="s">
        <v>80</v>
      </c>
      <c r="AY140" s="248" t="s">
        <v>155</v>
      </c>
    </row>
    <row r="141" s="15" customFormat="1">
      <c r="A141" s="15"/>
      <c r="B141" s="272"/>
      <c r="C141" s="273"/>
      <c r="D141" s="201" t="s">
        <v>248</v>
      </c>
      <c r="E141" s="274" t="s">
        <v>35</v>
      </c>
      <c r="F141" s="275" t="s">
        <v>483</v>
      </c>
      <c r="G141" s="273"/>
      <c r="H141" s="276">
        <v>49.436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248</v>
      </c>
      <c r="AU141" s="282" t="s">
        <v>90</v>
      </c>
      <c r="AV141" s="15" t="s">
        <v>160</v>
      </c>
      <c r="AW141" s="15" t="s">
        <v>40</v>
      </c>
      <c r="AX141" s="15" t="s">
        <v>80</v>
      </c>
      <c r="AY141" s="282" t="s">
        <v>155</v>
      </c>
    </row>
    <row r="142" s="13" customFormat="1">
      <c r="A142" s="13"/>
      <c r="B142" s="238"/>
      <c r="C142" s="239"/>
      <c r="D142" s="201" t="s">
        <v>248</v>
      </c>
      <c r="E142" s="240" t="s">
        <v>35</v>
      </c>
      <c r="F142" s="241" t="s">
        <v>2702</v>
      </c>
      <c r="G142" s="239"/>
      <c r="H142" s="242">
        <v>93.927999999999997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248</v>
      </c>
      <c r="AU142" s="248" t="s">
        <v>90</v>
      </c>
      <c r="AV142" s="13" t="s">
        <v>90</v>
      </c>
      <c r="AW142" s="13" t="s">
        <v>40</v>
      </c>
      <c r="AX142" s="13" t="s">
        <v>88</v>
      </c>
      <c r="AY142" s="248" t="s">
        <v>155</v>
      </c>
    </row>
    <row r="143" s="2" customFormat="1" ht="24.15" customHeight="1">
      <c r="A143" s="41"/>
      <c r="B143" s="42"/>
      <c r="C143" s="188" t="s">
        <v>206</v>
      </c>
      <c r="D143" s="188" t="s">
        <v>150</v>
      </c>
      <c r="E143" s="189" t="s">
        <v>710</v>
      </c>
      <c r="F143" s="190" t="s">
        <v>711</v>
      </c>
      <c r="G143" s="191" t="s">
        <v>663</v>
      </c>
      <c r="H143" s="192">
        <v>49.436</v>
      </c>
      <c r="I143" s="193"/>
      <c r="J143" s="194">
        <f>ROUND(I143*H143,2)</f>
        <v>0</v>
      </c>
      <c r="K143" s="190" t="s">
        <v>252</v>
      </c>
      <c r="L143" s="47"/>
      <c r="M143" s="195" t="s">
        <v>35</v>
      </c>
      <c r="N143" s="196" t="s">
        <v>51</v>
      </c>
      <c r="O143" s="87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199" t="s">
        <v>164</v>
      </c>
      <c r="AT143" s="199" t="s">
        <v>150</v>
      </c>
      <c r="AU143" s="199" t="s">
        <v>90</v>
      </c>
      <c r="AY143" s="19" t="s">
        <v>155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9" t="s">
        <v>88</v>
      </c>
      <c r="BK143" s="200">
        <f>ROUND(I143*H143,2)</f>
        <v>0</v>
      </c>
      <c r="BL143" s="19" t="s">
        <v>164</v>
      </c>
      <c r="BM143" s="199" t="s">
        <v>2703</v>
      </c>
    </row>
    <row r="144" s="2" customFormat="1">
      <c r="A144" s="41"/>
      <c r="B144" s="42"/>
      <c r="C144" s="43"/>
      <c r="D144" s="249" t="s">
        <v>254</v>
      </c>
      <c r="E144" s="43"/>
      <c r="F144" s="250" t="s">
        <v>713</v>
      </c>
      <c r="G144" s="43"/>
      <c r="H144" s="43"/>
      <c r="I144" s="203"/>
      <c r="J144" s="43"/>
      <c r="K144" s="43"/>
      <c r="L144" s="47"/>
      <c r="M144" s="204"/>
      <c r="N144" s="20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254</v>
      </c>
      <c r="AU144" s="19" t="s">
        <v>90</v>
      </c>
    </row>
    <row r="145" s="13" customFormat="1">
      <c r="A145" s="13"/>
      <c r="B145" s="238"/>
      <c r="C145" s="239"/>
      <c r="D145" s="201" t="s">
        <v>248</v>
      </c>
      <c r="E145" s="240" t="s">
        <v>35</v>
      </c>
      <c r="F145" s="241" t="s">
        <v>2701</v>
      </c>
      <c r="G145" s="239"/>
      <c r="H145" s="242">
        <v>49.436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248</v>
      </c>
      <c r="AU145" s="248" t="s">
        <v>90</v>
      </c>
      <c r="AV145" s="13" t="s">
        <v>90</v>
      </c>
      <c r="AW145" s="13" t="s">
        <v>40</v>
      </c>
      <c r="AX145" s="13" t="s">
        <v>88</v>
      </c>
      <c r="AY145" s="248" t="s">
        <v>155</v>
      </c>
    </row>
    <row r="146" s="12" customFormat="1" ht="22.8" customHeight="1">
      <c r="A146" s="12"/>
      <c r="B146" s="222"/>
      <c r="C146" s="223"/>
      <c r="D146" s="224" t="s">
        <v>79</v>
      </c>
      <c r="E146" s="236" t="s">
        <v>164</v>
      </c>
      <c r="F146" s="236" t="s">
        <v>714</v>
      </c>
      <c r="G146" s="223"/>
      <c r="H146" s="223"/>
      <c r="I146" s="226"/>
      <c r="J146" s="237">
        <f>BK146</f>
        <v>0</v>
      </c>
      <c r="K146" s="223"/>
      <c r="L146" s="228"/>
      <c r="M146" s="229"/>
      <c r="N146" s="230"/>
      <c r="O146" s="230"/>
      <c r="P146" s="231">
        <f>SUM(P147:P166)</f>
        <v>0</v>
      </c>
      <c r="Q146" s="230"/>
      <c r="R146" s="231">
        <f>SUM(R147:R166)</f>
        <v>0</v>
      </c>
      <c r="S146" s="230"/>
      <c r="T146" s="232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3" t="s">
        <v>88</v>
      </c>
      <c r="AT146" s="234" t="s">
        <v>79</v>
      </c>
      <c r="AU146" s="234" t="s">
        <v>88</v>
      </c>
      <c r="AY146" s="233" t="s">
        <v>155</v>
      </c>
      <c r="BK146" s="235">
        <f>SUM(BK147:BK166)</f>
        <v>0</v>
      </c>
    </row>
    <row r="147" s="2" customFormat="1" ht="24.15" customHeight="1">
      <c r="A147" s="41"/>
      <c r="B147" s="42"/>
      <c r="C147" s="188" t="s">
        <v>8</v>
      </c>
      <c r="D147" s="188" t="s">
        <v>150</v>
      </c>
      <c r="E147" s="189" t="s">
        <v>715</v>
      </c>
      <c r="F147" s="190" t="s">
        <v>716</v>
      </c>
      <c r="G147" s="191" t="s">
        <v>663</v>
      </c>
      <c r="H147" s="192">
        <v>36.904000000000003</v>
      </c>
      <c r="I147" s="193"/>
      <c r="J147" s="194">
        <f>ROUND(I147*H147,2)</f>
        <v>0</v>
      </c>
      <c r="K147" s="190" t="s">
        <v>252</v>
      </c>
      <c r="L147" s="47"/>
      <c r="M147" s="195" t="s">
        <v>35</v>
      </c>
      <c r="N147" s="196" t="s">
        <v>51</v>
      </c>
      <c r="O147" s="87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199" t="s">
        <v>164</v>
      </c>
      <c r="AT147" s="199" t="s">
        <v>150</v>
      </c>
      <c r="AU147" s="199" t="s">
        <v>90</v>
      </c>
      <c r="AY147" s="19" t="s">
        <v>155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9" t="s">
        <v>88</v>
      </c>
      <c r="BK147" s="200">
        <f>ROUND(I147*H147,2)</f>
        <v>0</v>
      </c>
      <c r="BL147" s="19" t="s">
        <v>164</v>
      </c>
      <c r="BM147" s="199" t="s">
        <v>2704</v>
      </c>
    </row>
    <row r="148" s="2" customFormat="1">
      <c r="A148" s="41"/>
      <c r="B148" s="42"/>
      <c r="C148" s="43"/>
      <c r="D148" s="249" t="s">
        <v>254</v>
      </c>
      <c r="E148" s="43"/>
      <c r="F148" s="250" t="s">
        <v>718</v>
      </c>
      <c r="G148" s="43"/>
      <c r="H148" s="43"/>
      <c r="I148" s="203"/>
      <c r="J148" s="43"/>
      <c r="K148" s="43"/>
      <c r="L148" s="47"/>
      <c r="M148" s="204"/>
      <c r="N148" s="20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254</v>
      </c>
      <c r="AU148" s="19" t="s">
        <v>90</v>
      </c>
    </row>
    <row r="149" s="13" customFormat="1">
      <c r="A149" s="13"/>
      <c r="B149" s="238"/>
      <c r="C149" s="239"/>
      <c r="D149" s="201" t="s">
        <v>248</v>
      </c>
      <c r="E149" s="240" t="s">
        <v>35</v>
      </c>
      <c r="F149" s="241" t="s">
        <v>2705</v>
      </c>
      <c r="G149" s="239"/>
      <c r="H149" s="242">
        <v>36.904000000000003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248</v>
      </c>
      <c r="AU149" s="248" t="s">
        <v>90</v>
      </c>
      <c r="AV149" s="13" t="s">
        <v>90</v>
      </c>
      <c r="AW149" s="13" t="s">
        <v>40</v>
      </c>
      <c r="AX149" s="13" t="s">
        <v>88</v>
      </c>
      <c r="AY149" s="248" t="s">
        <v>155</v>
      </c>
    </row>
    <row r="150" s="2" customFormat="1" ht="16.5" customHeight="1">
      <c r="A150" s="41"/>
      <c r="B150" s="42"/>
      <c r="C150" s="262" t="s">
        <v>213</v>
      </c>
      <c r="D150" s="262" t="s">
        <v>464</v>
      </c>
      <c r="E150" s="263" t="s">
        <v>720</v>
      </c>
      <c r="F150" s="264" t="s">
        <v>721</v>
      </c>
      <c r="G150" s="265" t="s">
        <v>563</v>
      </c>
      <c r="H150" s="266">
        <v>75.653000000000006</v>
      </c>
      <c r="I150" s="267"/>
      <c r="J150" s="268">
        <f>ROUND(I150*H150,2)</f>
        <v>0</v>
      </c>
      <c r="K150" s="264" t="s">
        <v>252</v>
      </c>
      <c r="L150" s="269"/>
      <c r="M150" s="270" t="s">
        <v>35</v>
      </c>
      <c r="N150" s="271" t="s">
        <v>51</v>
      </c>
      <c r="O150" s="87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199" t="s">
        <v>180</v>
      </c>
      <c r="AT150" s="199" t="s">
        <v>464</v>
      </c>
      <c r="AU150" s="199" t="s">
        <v>90</v>
      </c>
      <c r="AY150" s="19" t="s">
        <v>155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9" t="s">
        <v>88</v>
      </c>
      <c r="BK150" s="200">
        <f>ROUND(I150*H150,2)</f>
        <v>0</v>
      </c>
      <c r="BL150" s="19" t="s">
        <v>164</v>
      </c>
      <c r="BM150" s="199" t="s">
        <v>2706</v>
      </c>
    </row>
    <row r="151" s="13" customFormat="1">
      <c r="A151" s="13"/>
      <c r="B151" s="238"/>
      <c r="C151" s="239"/>
      <c r="D151" s="201" t="s">
        <v>248</v>
      </c>
      <c r="E151" s="240" t="s">
        <v>35</v>
      </c>
      <c r="F151" s="241" t="s">
        <v>2707</v>
      </c>
      <c r="G151" s="239"/>
      <c r="H151" s="242">
        <v>36.904000000000003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248</v>
      </c>
      <c r="AU151" s="248" t="s">
        <v>90</v>
      </c>
      <c r="AV151" s="13" t="s">
        <v>90</v>
      </c>
      <c r="AW151" s="13" t="s">
        <v>40</v>
      </c>
      <c r="AX151" s="13" t="s">
        <v>80</v>
      </c>
      <c r="AY151" s="248" t="s">
        <v>155</v>
      </c>
    </row>
    <row r="152" s="15" customFormat="1">
      <c r="A152" s="15"/>
      <c r="B152" s="272"/>
      <c r="C152" s="273"/>
      <c r="D152" s="201" t="s">
        <v>248</v>
      </c>
      <c r="E152" s="274" t="s">
        <v>35</v>
      </c>
      <c r="F152" s="275" t="s">
        <v>483</v>
      </c>
      <c r="G152" s="273"/>
      <c r="H152" s="276">
        <v>36.904000000000003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248</v>
      </c>
      <c r="AU152" s="282" t="s">
        <v>90</v>
      </c>
      <c r="AV152" s="15" t="s">
        <v>160</v>
      </c>
      <c r="AW152" s="15" t="s">
        <v>40</v>
      </c>
      <c r="AX152" s="15" t="s">
        <v>80</v>
      </c>
      <c r="AY152" s="282" t="s">
        <v>155</v>
      </c>
    </row>
    <row r="153" s="13" customFormat="1">
      <c r="A153" s="13"/>
      <c r="B153" s="238"/>
      <c r="C153" s="239"/>
      <c r="D153" s="201" t="s">
        <v>248</v>
      </c>
      <c r="E153" s="240" t="s">
        <v>35</v>
      </c>
      <c r="F153" s="241" t="s">
        <v>2708</v>
      </c>
      <c r="G153" s="239"/>
      <c r="H153" s="242">
        <v>75.653000000000006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248</v>
      </c>
      <c r="AU153" s="248" t="s">
        <v>90</v>
      </c>
      <c r="AV153" s="13" t="s">
        <v>90</v>
      </c>
      <c r="AW153" s="13" t="s">
        <v>40</v>
      </c>
      <c r="AX153" s="13" t="s">
        <v>88</v>
      </c>
      <c r="AY153" s="248" t="s">
        <v>155</v>
      </c>
    </row>
    <row r="154" s="2" customFormat="1" ht="37.8" customHeight="1">
      <c r="A154" s="41"/>
      <c r="B154" s="42"/>
      <c r="C154" s="188" t="s">
        <v>217</v>
      </c>
      <c r="D154" s="188" t="s">
        <v>150</v>
      </c>
      <c r="E154" s="189" t="s">
        <v>950</v>
      </c>
      <c r="F154" s="190" t="s">
        <v>951</v>
      </c>
      <c r="G154" s="191" t="s">
        <v>663</v>
      </c>
      <c r="H154" s="192">
        <v>9.0519999999999996</v>
      </c>
      <c r="I154" s="193"/>
      <c r="J154" s="194">
        <f>ROUND(I154*H154,2)</f>
        <v>0</v>
      </c>
      <c r="K154" s="190" t="s">
        <v>252</v>
      </c>
      <c r="L154" s="47"/>
      <c r="M154" s="195" t="s">
        <v>35</v>
      </c>
      <c r="N154" s="196" t="s">
        <v>51</v>
      </c>
      <c r="O154" s="87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199" t="s">
        <v>164</v>
      </c>
      <c r="AT154" s="199" t="s">
        <v>150</v>
      </c>
      <c r="AU154" s="199" t="s">
        <v>90</v>
      </c>
      <c r="AY154" s="19" t="s">
        <v>155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9" t="s">
        <v>88</v>
      </c>
      <c r="BK154" s="200">
        <f>ROUND(I154*H154,2)</f>
        <v>0</v>
      </c>
      <c r="BL154" s="19" t="s">
        <v>164</v>
      </c>
      <c r="BM154" s="199" t="s">
        <v>2709</v>
      </c>
    </row>
    <row r="155" s="2" customFormat="1">
      <c r="A155" s="41"/>
      <c r="B155" s="42"/>
      <c r="C155" s="43"/>
      <c r="D155" s="249" t="s">
        <v>254</v>
      </c>
      <c r="E155" s="43"/>
      <c r="F155" s="250" t="s">
        <v>953</v>
      </c>
      <c r="G155" s="43"/>
      <c r="H155" s="43"/>
      <c r="I155" s="203"/>
      <c r="J155" s="43"/>
      <c r="K155" s="43"/>
      <c r="L155" s="47"/>
      <c r="M155" s="204"/>
      <c r="N155" s="20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254</v>
      </c>
      <c r="AU155" s="19" t="s">
        <v>90</v>
      </c>
    </row>
    <row r="156" s="13" customFormat="1">
      <c r="A156" s="13"/>
      <c r="B156" s="238"/>
      <c r="C156" s="239"/>
      <c r="D156" s="201" t="s">
        <v>248</v>
      </c>
      <c r="E156" s="240" t="s">
        <v>35</v>
      </c>
      <c r="F156" s="241" t="s">
        <v>2710</v>
      </c>
      <c r="G156" s="239"/>
      <c r="H156" s="242">
        <v>9.0519999999999996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248</v>
      </c>
      <c r="AU156" s="248" t="s">
        <v>90</v>
      </c>
      <c r="AV156" s="13" t="s">
        <v>90</v>
      </c>
      <c r="AW156" s="13" t="s">
        <v>40</v>
      </c>
      <c r="AX156" s="13" t="s">
        <v>88</v>
      </c>
      <c r="AY156" s="248" t="s">
        <v>155</v>
      </c>
    </row>
    <row r="157" s="2" customFormat="1" ht="16.5" customHeight="1">
      <c r="A157" s="41"/>
      <c r="B157" s="42"/>
      <c r="C157" s="262" t="s">
        <v>221</v>
      </c>
      <c r="D157" s="262" t="s">
        <v>464</v>
      </c>
      <c r="E157" s="263" t="s">
        <v>963</v>
      </c>
      <c r="F157" s="264" t="s">
        <v>964</v>
      </c>
      <c r="G157" s="265" t="s">
        <v>563</v>
      </c>
      <c r="H157" s="266">
        <v>18.556999999999999</v>
      </c>
      <c r="I157" s="267"/>
      <c r="J157" s="268">
        <f>ROUND(I157*H157,2)</f>
        <v>0</v>
      </c>
      <c r="K157" s="264" t="s">
        <v>252</v>
      </c>
      <c r="L157" s="269"/>
      <c r="M157" s="270" t="s">
        <v>35</v>
      </c>
      <c r="N157" s="271" t="s">
        <v>51</v>
      </c>
      <c r="O157" s="87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199" t="s">
        <v>180</v>
      </c>
      <c r="AT157" s="199" t="s">
        <v>464</v>
      </c>
      <c r="AU157" s="199" t="s">
        <v>90</v>
      </c>
      <c r="AY157" s="19" t="s">
        <v>155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9" t="s">
        <v>88</v>
      </c>
      <c r="BK157" s="200">
        <f>ROUND(I157*H157,2)</f>
        <v>0</v>
      </c>
      <c r="BL157" s="19" t="s">
        <v>164</v>
      </c>
      <c r="BM157" s="199" t="s">
        <v>2711</v>
      </c>
    </row>
    <row r="158" s="13" customFormat="1">
      <c r="A158" s="13"/>
      <c r="B158" s="238"/>
      <c r="C158" s="239"/>
      <c r="D158" s="201" t="s">
        <v>248</v>
      </c>
      <c r="E158" s="240" t="s">
        <v>35</v>
      </c>
      <c r="F158" s="241" t="s">
        <v>2710</v>
      </c>
      <c r="G158" s="239"/>
      <c r="H158" s="242">
        <v>9.0519999999999996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248</v>
      </c>
      <c r="AU158" s="248" t="s">
        <v>90</v>
      </c>
      <c r="AV158" s="13" t="s">
        <v>90</v>
      </c>
      <c r="AW158" s="13" t="s">
        <v>40</v>
      </c>
      <c r="AX158" s="13" t="s">
        <v>80</v>
      </c>
      <c r="AY158" s="248" t="s">
        <v>155</v>
      </c>
    </row>
    <row r="159" s="15" customFormat="1">
      <c r="A159" s="15"/>
      <c r="B159" s="272"/>
      <c r="C159" s="273"/>
      <c r="D159" s="201" t="s">
        <v>248</v>
      </c>
      <c r="E159" s="274" t="s">
        <v>35</v>
      </c>
      <c r="F159" s="275" t="s">
        <v>483</v>
      </c>
      <c r="G159" s="273"/>
      <c r="H159" s="276">
        <v>9.0519999999999996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248</v>
      </c>
      <c r="AU159" s="282" t="s">
        <v>90</v>
      </c>
      <c r="AV159" s="15" t="s">
        <v>160</v>
      </c>
      <c r="AW159" s="15" t="s">
        <v>40</v>
      </c>
      <c r="AX159" s="15" t="s">
        <v>80</v>
      </c>
      <c r="AY159" s="282" t="s">
        <v>155</v>
      </c>
    </row>
    <row r="160" s="13" customFormat="1">
      <c r="A160" s="13"/>
      <c r="B160" s="238"/>
      <c r="C160" s="239"/>
      <c r="D160" s="201" t="s">
        <v>248</v>
      </c>
      <c r="E160" s="240" t="s">
        <v>35</v>
      </c>
      <c r="F160" s="241" t="s">
        <v>2712</v>
      </c>
      <c r="G160" s="239"/>
      <c r="H160" s="242">
        <v>18.556999999999999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248</v>
      </c>
      <c r="AU160" s="248" t="s">
        <v>90</v>
      </c>
      <c r="AV160" s="13" t="s">
        <v>90</v>
      </c>
      <c r="AW160" s="13" t="s">
        <v>40</v>
      </c>
      <c r="AX160" s="13" t="s">
        <v>88</v>
      </c>
      <c r="AY160" s="248" t="s">
        <v>155</v>
      </c>
    </row>
    <row r="161" s="2" customFormat="1" ht="37.8" customHeight="1">
      <c r="A161" s="41"/>
      <c r="B161" s="42"/>
      <c r="C161" s="188" t="s">
        <v>342</v>
      </c>
      <c r="D161" s="188" t="s">
        <v>150</v>
      </c>
      <c r="E161" s="189" t="s">
        <v>968</v>
      </c>
      <c r="F161" s="190" t="s">
        <v>969</v>
      </c>
      <c r="G161" s="191" t="s">
        <v>275</v>
      </c>
      <c r="H161" s="192">
        <v>21.100000000000001</v>
      </c>
      <c r="I161" s="193"/>
      <c r="J161" s="194">
        <f>ROUND(I161*H161,2)</f>
        <v>0</v>
      </c>
      <c r="K161" s="190" t="s">
        <v>252</v>
      </c>
      <c r="L161" s="47"/>
      <c r="M161" s="195" t="s">
        <v>35</v>
      </c>
      <c r="N161" s="196" t="s">
        <v>51</v>
      </c>
      <c r="O161" s="87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199" t="s">
        <v>164</v>
      </c>
      <c r="AT161" s="199" t="s">
        <v>150</v>
      </c>
      <c r="AU161" s="199" t="s">
        <v>90</v>
      </c>
      <c r="AY161" s="19" t="s">
        <v>155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9" t="s">
        <v>88</v>
      </c>
      <c r="BK161" s="200">
        <f>ROUND(I161*H161,2)</f>
        <v>0</v>
      </c>
      <c r="BL161" s="19" t="s">
        <v>164</v>
      </c>
      <c r="BM161" s="199" t="s">
        <v>2713</v>
      </c>
    </row>
    <row r="162" s="2" customFormat="1">
      <c r="A162" s="41"/>
      <c r="B162" s="42"/>
      <c r="C162" s="43"/>
      <c r="D162" s="249" t="s">
        <v>254</v>
      </c>
      <c r="E162" s="43"/>
      <c r="F162" s="250" t="s">
        <v>971</v>
      </c>
      <c r="G162" s="43"/>
      <c r="H162" s="43"/>
      <c r="I162" s="203"/>
      <c r="J162" s="43"/>
      <c r="K162" s="43"/>
      <c r="L162" s="47"/>
      <c r="M162" s="204"/>
      <c r="N162" s="20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254</v>
      </c>
      <c r="AU162" s="19" t="s">
        <v>90</v>
      </c>
    </row>
    <row r="163" s="13" customFormat="1">
      <c r="A163" s="13"/>
      <c r="B163" s="238"/>
      <c r="C163" s="239"/>
      <c r="D163" s="201" t="s">
        <v>248</v>
      </c>
      <c r="E163" s="240" t="s">
        <v>35</v>
      </c>
      <c r="F163" s="241" t="s">
        <v>2714</v>
      </c>
      <c r="G163" s="239"/>
      <c r="H163" s="242">
        <v>21.100000000000001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248</v>
      </c>
      <c r="AU163" s="248" t="s">
        <v>90</v>
      </c>
      <c r="AV163" s="13" t="s">
        <v>90</v>
      </c>
      <c r="AW163" s="13" t="s">
        <v>40</v>
      </c>
      <c r="AX163" s="13" t="s">
        <v>88</v>
      </c>
      <c r="AY163" s="248" t="s">
        <v>155</v>
      </c>
    </row>
    <row r="164" s="2" customFormat="1" ht="21.75" customHeight="1">
      <c r="A164" s="41"/>
      <c r="B164" s="42"/>
      <c r="C164" s="188" t="s">
        <v>350</v>
      </c>
      <c r="D164" s="188" t="s">
        <v>150</v>
      </c>
      <c r="E164" s="189" t="s">
        <v>990</v>
      </c>
      <c r="F164" s="190" t="s">
        <v>991</v>
      </c>
      <c r="G164" s="191" t="s">
        <v>663</v>
      </c>
      <c r="H164" s="192">
        <v>3.4820000000000002</v>
      </c>
      <c r="I164" s="193"/>
      <c r="J164" s="194">
        <f>ROUND(I164*H164,2)</f>
        <v>0</v>
      </c>
      <c r="K164" s="190" t="s">
        <v>252</v>
      </c>
      <c r="L164" s="47"/>
      <c r="M164" s="195" t="s">
        <v>35</v>
      </c>
      <c r="N164" s="196" t="s">
        <v>51</v>
      </c>
      <c r="O164" s="87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199" t="s">
        <v>164</v>
      </c>
      <c r="AT164" s="199" t="s">
        <v>150</v>
      </c>
      <c r="AU164" s="199" t="s">
        <v>90</v>
      </c>
      <c r="AY164" s="19" t="s">
        <v>155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9" t="s">
        <v>88</v>
      </c>
      <c r="BK164" s="200">
        <f>ROUND(I164*H164,2)</f>
        <v>0</v>
      </c>
      <c r="BL164" s="19" t="s">
        <v>164</v>
      </c>
      <c r="BM164" s="199" t="s">
        <v>2715</v>
      </c>
    </row>
    <row r="165" s="2" customFormat="1">
      <c r="A165" s="41"/>
      <c r="B165" s="42"/>
      <c r="C165" s="43"/>
      <c r="D165" s="249" t="s">
        <v>254</v>
      </c>
      <c r="E165" s="43"/>
      <c r="F165" s="250" t="s">
        <v>993</v>
      </c>
      <c r="G165" s="43"/>
      <c r="H165" s="43"/>
      <c r="I165" s="203"/>
      <c r="J165" s="43"/>
      <c r="K165" s="43"/>
      <c r="L165" s="47"/>
      <c r="M165" s="204"/>
      <c r="N165" s="20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254</v>
      </c>
      <c r="AU165" s="19" t="s">
        <v>90</v>
      </c>
    </row>
    <row r="166" s="13" customFormat="1">
      <c r="A166" s="13"/>
      <c r="B166" s="238"/>
      <c r="C166" s="239"/>
      <c r="D166" s="201" t="s">
        <v>248</v>
      </c>
      <c r="E166" s="240" t="s">
        <v>35</v>
      </c>
      <c r="F166" s="241" t="s">
        <v>2716</v>
      </c>
      <c r="G166" s="239"/>
      <c r="H166" s="242">
        <v>3.4820000000000002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248</v>
      </c>
      <c r="AU166" s="248" t="s">
        <v>90</v>
      </c>
      <c r="AV166" s="13" t="s">
        <v>90</v>
      </c>
      <c r="AW166" s="13" t="s">
        <v>40</v>
      </c>
      <c r="AX166" s="13" t="s">
        <v>88</v>
      </c>
      <c r="AY166" s="248" t="s">
        <v>155</v>
      </c>
    </row>
    <row r="167" s="12" customFormat="1" ht="22.8" customHeight="1">
      <c r="A167" s="12"/>
      <c r="B167" s="222"/>
      <c r="C167" s="223"/>
      <c r="D167" s="224" t="s">
        <v>79</v>
      </c>
      <c r="E167" s="236" t="s">
        <v>997</v>
      </c>
      <c r="F167" s="236" t="s">
        <v>998</v>
      </c>
      <c r="G167" s="223"/>
      <c r="H167" s="223"/>
      <c r="I167" s="226"/>
      <c r="J167" s="237">
        <f>BK167</f>
        <v>0</v>
      </c>
      <c r="K167" s="223"/>
      <c r="L167" s="228"/>
      <c r="M167" s="229"/>
      <c r="N167" s="230"/>
      <c r="O167" s="230"/>
      <c r="P167" s="231">
        <f>SUM(P168:P223)</f>
        <v>0</v>
      </c>
      <c r="Q167" s="230"/>
      <c r="R167" s="231">
        <f>SUM(R168:R223)</f>
        <v>0.85741400000000001</v>
      </c>
      <c r="S167" s="230"/>
      <c r="T167" s="232">
        <f>SUM(T168:T223)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3" t="s">
        <v>88</v>
      </c>
      <c r="AT167" s="234" t="s">
        <v>79</v>
      </c>
      <c r="AU167" s="234" t="s">
        <v>88</v>
      </c>
      <c r="AY167" s="233" t="s">
        <v>155</v>
      </c>
      <c r="BK167" s="235">
        <f>SUM(BK168:BK223)</f>
        <v>0</v>
      </c>
    </row>
    <row r="168" s="2" customFormat="1" ht="24.15" customHeight="1">
      <c r="A168" s="41"/>
      <c r="B168" s="42"/>
      <c r="C168" s="188" t="s">
        <v>7</v>
      </c>
      <c r="D168" s="188" t="s">
        <v>150</v>
      </c>
      <c r="E168" s="189" t="s">
        <v>2717</v>
      </c>
      <c r="F168" s="190" t="s">
        <v>2718</v>
      </c>
      <c r="G168" s="191" t="s">
        <v>275</v>
      </c>
      <c r="H168" s="192">
        <v>21.100000000000001</v>
      </c>
      <c r="I168" s="193"/>
      <c r="J168" s="194">
        <f>ROUND(I168*H168,2)</f>
        <v>0</v>
      </c>
      <c r="K168" s="190" t="s">
        <v>252</v>
      </c>
      <c r="L168" s="47"/>
      <c r="M168" s="195" t="s">
        <v>35</v>
      </c>
      <c r="N168" s="196" t="s">
        <v>51</v>
      </c>
      <c r="O168" s="87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199" t="s">
        <v>164</v>
      </c>
      <c r="AT168" s="199" t="s">
        <v>150</v>
      </c>
      <c r="AU168" s="199" t="s">
        <v>90</v>
      </c>
      <c r="AY168" s="19" t="s">
        <v>155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9" t="s">
        <v>88</v>
      </c>
      <c r="BK168" s="200">
        <f>ROUND(I168*H168,2)</f>
        <v>0</v>
      </c>
      <c r="BL168" s="19" t="s">
        <v>164</v>
      </c>
      <c r="BM168" s="199" t="s">
        <v>2719</v>
      </c>
    </row>
    <row r="169" s="2" customFormat="1">
      <c r="A169" s="41"/>
      <c r="B169" s="42"/>
      <c r="C169" s="43"/>
      <c r="D169" s="249" t="s">
        <v>254</v>
      </c>
      <c r="E169" s="43"/>
      <c r="F169" s="250" t="s">
        <v>2720</v>
      </c>
      <c r="G169" s="43"/>
      <c r="H169" s="43"/>
      <c r="I169" s="203"/>
      <c r="J169" s="43"/>
      <c r="K169" s="43"/>
      <c r="L169" s="47"/>
      <c r="M169" s="204"/>
      <c r="N169" s="20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254</v>
      </c>
      <c r="AU169" s="19" t="s">
        <v>90</v>
      </c>
    </row>
    <row r="170" s="2" customFormat="1" ht="16.5" customHeight="1">
      <c r="A170" s="41"/>
      <c r="B170" s="42"/>
      <c r="C170" s="262" t="s">
        <v>358</v>
      </c>
      <c r="D170" s="262" t="s">
        <v>464</v>
      </c>
      <c r="E170" s="263" t="s">
        <v>2721</v>
      </c>
      <c r="F170" s="264" t="s">
        <v>2722</v>
      </c>
      <c r="G170" s="265" t="s">
        <v>275</v>
      </c>
      <c r="H170" s="266">
        <v>21.100000000000001</v>
      </c>
      <c r="I170" s="267"/>
      <c r="J170" s="268">
        <f>ROUND(I170*H170,2)</f>
        <v>0</v>
      </c>
      <c r="K170" s="264" t="s">
        <v>252</v>
      </c>
      <c r="L170" s="269"/>
      <c r="M170" s="270" t="s">
        <v>35</v>
      </c>
      <c r="N170" s="271" t="s">
        <v>51</v>
      </c>
      <c r="O170" s="87"/>
      <c r="P170" s="197">
        <f>O170*H170</f>
        <v>0</v>
      </c>
      <c r="Q170" s="197">
        <v>0.00214</v>
      </c>
      <c r="R170" s="197">
        <f>Q170*H170</f>
        <v>0.045154</v>
      </c>
      <c r="S170" s="197">
        <v>0</v>
      </c>
      <c r="T170" s="19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199" t="s">
        <v>180</v>
      </c>
      <c r="AT170" s="199" t="s">
        <v>464</v>
      </c>
      <c r="AU170" s="199" t="s">
        <v>90</v>
      </c>
      <c r="AY170" s="19" t="s">
        <v>155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9" t="s">
        <v>88</v>
      </c>
      <c r="BK170" s="200">
        <f>ROUND(I170*H170,2)</f>
        <v>0</v>
      </c>
      <c r="BL170" s="19" t="s">
        <v>164</v>
      </c>
      <c r="BM170" s="199" t="s">
        <v>2723</v>
      </c>
    </row>
    <row r="171" s="13" customFormat="1">
      <c r="A171" s="13"/>
      <c r="B171" s="238"/>
      <c r="C171" s="239"/>
      <c r="D171" s="201" t="s">
        <v>248</v>
      </c>
      <c r="E171" s="240" t="s">
        <v>35</v>
      </c>
      <c r="F171" s="241" t="s">
        <v>2724</v>
      </c>
      <c r="G171" s="239"/>
      <c r="H171" s="242">
        <v>21.100000000000001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248</v>
      </c>
      <c r="AU171" s="248" t="s">
        <v>90</v>
      </c>
      <c r="AV171" s="13" t="s">
        <v>90</v>
      </c>
      <c r="AW171" s="13" t="s">
        <v>40</v>
      </c>
      <c r="AX171" s="13" t="s">
        <v>88</v>
      </c>
      <c r="AY171" s="248" t="s">
        <v>155</v>
      </c>
    </row>
    <row r="172" s="2" customFormat="1" ht="24.15" customHeight="1">
      <c r="A172" s="41"/>
      <c r="B172" s="42"/>
      <c r="C172" s="188" t="s">
        <v>366</v>
      </c>
      <c r="D172" s="188" t="s">
        <v>150</v>
      </c>
      <c r="E172" s="189" t="s">
        <v>2725</v>
      </c>
      <c r="F172" s="190" t="s">
        <v>2726</v>
      </c>
      <c r="G172" s="191" t="s">
        <v>246</v>
      </c>
      <c r="H172" s="192">
        <v>5</v>
      </c>
      <c r="I172" s="193"/>
      <c r="J172" s="194">
        <f>ROUND(I172*H172,2)</f>
        <v>0</v>
      </c>
      <c r="K172" s="190" t="s">
        <v>252</v>
      </c>
      <c r="L172" s="47"/>
      <c r="M172" s="195" t="s">
        <v>35</v>
      </c>
      <c r="N172" s="196" t="s">
        <v>51</v>
      </c>
      <c r="O172" s="87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199" t="s">
        <v>164</v>
      </c>
      <c r="AT172" s="199" t="s">
        <v>150</v>
      </c>
      <c r="AU172" s="199" t="s">
        <v>90</v>
      </c>
      <c r="AY172" s="19" t="s">
        <v>155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9" t="s">
        <v>88</v>
      </c>
      <c r="BK172" s="200">
        <f>ROUND(I172*H172,2)</f>
        <v>0</v>
      </c>
      <c r="BL172" s="19" t="s">
        <v>164</v>
      </c>
      <c r="BM172" s="199" t="s">
        <v>2727</v>
      </c>
    </row>
    <row r="173" s="2" customFormat="1">
      <c r="A173" s="41"/>
      <c r="B173" s="42"/>
      <c r="C173" s="43"/>
      <c r="D173" s="249" t="s">
        <v>254</v>
      </c>
      <c r="E173" s="43"/>
      <c r="F173" s="250" t="s">
        <v>2728</v>
      </c>
      <c r="G173" s="43"/>
      <c r="H173" s="43"/>
      <c r="I173" s="203"/>
      <c r="J173" s="43"/>
      <c r="K173" s="43"/>
      <c r="L173" s="47"/>
      <c r="M173" s="204"/>
      <c r="N173" s="20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254</v>
      </c>
      <c r="AU173" s="19" t="s">
        <v>90</v>
      </c>
    </row>
    <row r="174" s="2" customFormat="1" ht="16.5" customHeight="1">
      <c r="A174" s="41"/>
      <c r="B174" s="42"/>
      <c r="C174" s="262" t="s">
        <v>371</v>
      </c>
      <c r="D174" s="262" t="s">
        <v>464</v>
      </c>
      <c r="E174" s="263" t="s">
        <v>2729</v>
      </c>
      <c r="F174" s="264" t="s">
        <v>2730</v>
      </c>
      <c r="G174" s="265" t="s">
        <v>246</v>
      </c>
      <c r="H174" s="266">
        <v>5</v>
      </c>
      <c r="I174" s="267"/>
      <c r="J174" s="268">
        <f>ROUND(I174*H174,2)</f>
        <v>0</v>
      </c>
      <c r="K174" s="264" t="s">
        <v>252</v>
      </c>
      <c r="L174" s="269"/>
      <c r="M174" s="270" t="s">
        <v>35</v>
      </c>
      <c r="N174" s="271" t="s">
        <v>51</v>
      </c>
      <c r="O174" s="87"/>
      <c r="P174" s="197">
        <f>O174*H174</f>
        <v>0</v>
      </c>
      <c r="Q174" s="197">
        <v>0.00038999999999999999</v>
      </c>
      <c r="R174" s="197">
        <f>Q174*H174</f>
        <v>0.0019499999999999999</v>
      </c>
      <c r="S174" s="197">
        <v>0</v>
      </c>
      <c r="T174" s="19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199" t="s">
        <v>180</v>
      </c>
      <c r="AT174" s="199" t="s">
        <v>464</v>
      </c>
      <c r="AU174" s="199" t="s">
        <v>90</v>
      </c>
      <c r="AY174" s="19" t="s">
        <v>155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9" t="s">
        <v>88</v>
      </c>
      <c r="BK174" s="200">
        <f>ROUND(I174*H174,2)</f>
        <v>0</v>
      </c>
      <c r="BL174" s="19" t="s">
        <v>164</v>
      </c>
      <c r="BM174" s="199" t="s">
        <v>2731</v>
      </c>
    </row>
    <row r="175" s="13" customFormat="1">
      <c r="A175" s="13"/>
      <c r="B175" s="238"/>
      <c r="C175" s="239"/>
      <c r="D175" s="201" t="s">
        <v>248</v>
      </c>
      <c r="E175" s="240" t="s">
        <v>35</v>
      </c>
      <c r="F175" s="241" t="s">
        <v>1467</v>
      </c>
      <c r="G175" s="239"/>
      <c r="H175" s="242">
        <v>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248</v>
      </c>
      <c r="AU175" s="248" t="s">
        <v>90</v>
      </c>
      <c r="AV175" s="13" t="s">
        <v>90</v>
      </c>
      <c r="AW175" s="13" t="s">
        <v>40</v>
      </c>
      <c r="AX175" s="13" t="s">
        <v>88</v>
      </c>
      <c r="AY175" s="248" t="s">
        <v>155</v>
      </c>
    </row>
    <row r="176" s="2" customFormat="1" ht="24.15" customHeight="1">
      <c r="A176" s="41"/>
      <c r="B176" s="42"/>
      <c r="C176" s="188" t="s">
        <v>377</v>
      </c>
      <c r="D176" s="188" t="s">
        <v>150</v>
      </c>
      <c r="E176" s="189" t="s">
        <v>2732</v>
      </c>
      <c r="F176" s="190" t="s">
        <v>2733</v>
      </c>
      <c r="G176" s="191" t="s">
        <v>246</v>
      </c>
      <c r="H176" s="192">
        <v>1</v>
      </c>
      <c r="I176" s="193"/>
      <c r="J176" s="194">
        <f>ROUND(I176*H176,2)</f>
        <v>0</v>
      </c>
      <c r="K176" s="190" t="s">
        <v>252</v>
      </c>
      <c r="L176" s="47"/>
      <c r="M176" s="195" t="s">
        <v>35</v>
      </c>
      <c r="N176" s="196" t="s">
        <v>51</v>
      </c>
      <c r="O176" s="87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199" t="s">
        <v>164</v>
      </c>
      <c r="AT176" s="199" t="s">
        <v>150</v>
      </c>
      <c r="AU176" s="199" t="s">
        <v>90</v>
      </c>
      <c r="AY176" s="19" t="s">
        <v>155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9" t="s">
        <v>88</v>
      </c>
      <c r="BK176" s="200">
        <f>ROUND(I176*H176,2)</f>
        <v>0</v>
      </c>
      <c r="BL176" s="19" t="s">
        <v>164</v>
      </c>
      <c r="BM176" s="199" t="s">
        <v>2734</v>
      </c>
    </row>
    <row r="177" s="2" customFormat="1">
      <c r="A177" s="41"/>
      <c r="B177" s="42"/>
      <c r="C177" s="43"/>
      <c r="D177" s="249" t="s">
        <v>254</v>
      </c>
      <c r="E177" s="43"/>
      <c r="F177" s="250" t="s">
        <v>2735</v>
      </c>
      <c r="G177" s="43"/>
      <c r="H177" s="43"/>
      <c r="I177" s="203"/>
      <c r="J177" s="43"/>
      <c r="K177" s="43"/>
      <c r="L177" s="47"/>
      <c r="M177" s="204"/>
      <c r="N177" s="20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254</v>
      </c>
      <c r="AU177" s="19" t="s">
        <v>90</v>
      </c>
    </row>
    <row r="178" s="2" customFormat="1" ht="16.5" customHeight="1">
      <c r="A178" s="41"/>
      <c r="B178" s="42"/>
      <c r="C178" s="262" t="s">
        <v>380</v>
      </c>
      <c r="D178" s="262" t="s">
        <v>464</v>
      </c>
      <c r="E178" s="263" t="s">
        <v>2736</v>
      </c>
      <c r="F178" s="264" t="s">
        <v>2737</v>
      </c>
      <c r="G178" s="265" t="s">
        <v>246</v>
      </c>
      <c r="H178" s="266">
        <v>1</v>
      </c>
      <c r="I178" s="267"/>
      <c r="J178" s="268">
        <f>ROUND(I178*H178,2)</f>
        <v>0</v>
      </c>
      <c r="K178" s="264" t="s">
        <v>252</v>
      </c>
      <c r="L178" s="269"/>
      <c r="M178" s="270" t="s">
        <v>35</v>
      </c>
      <c r="N178" s="271" t="s">
        <v>51</v>
      </c>
      <c r="O178" s="87"/>
      <c r="P178" s="197">
        <f>O178*H178</f>
        <v>0</v>
      </c>
      <c r="Q178" s="197">
        <v>0.00072000000000000005</v>
      </c>
      <c r="R178" s="197">
        <f>Q178*H178</f>
        <v>0.00072000000000000005</v>
      </c>
      <c r="S178" s="197">
        <v>0</v>
      </c>
      <c r="T178" s="19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199" t="s">
        <v>180</v>
      </c>
      <c r="AT178" s="199" t="s">
        <v>464</v>
      </c>
      <c r="AU178" s="199" t="s">
        <v>90</v>
      </c>
      <c r="AY178" s="19" t="s">
        <v>155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9" t="s">
        <v>88</v>
      </c>
      <c r="BK178" s="200">
        <f>ROUND(I178*H178,2)</f>
        <v>0</v>
      </c>
      <c r="BL178" s="19" t="s">
        <v>164</v>
      </c>
      <c r="BM178" s="199" t="s">
        <v>2738</v>
      </c>
    </row>
    <row r="179" s="13" customFormat="1">
      <c r="A179" s="13"/>
      <c r="B179" s="238"/>
      <c r="C179" s="239"/>
      <c r="D179" s="201" t="s">
        <v>248</v>
      </c>
      <c r="E179" s="240" t="s">
        <v>35</v>
      </c>
      <c r="F179" s="241" t="s">
        <v>1475</v>
      </c>
      <c r="G179" s="239"/>
      <c r="H179" s="242">
        <v>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248</v>
      </c>
      <c r="AU179" s="248" t="s">
        <v>90</v>
      </c>
      <c r="AV179" s="13" t="s">
        <v>90</v>
      </c>
      <c r="AW179" s="13" t="s">
        <v>40</v>
      </c>
      <c r="AX179" s="13" t="s">
        <v>88</v>
      </c>
      <c r="AY179" s="248" t="s">
        <v>155</v>
      </c>
    </row>
    <row r="180" s="2" customFormat="1" ht="24.15" customHeight="1">
      <c r="A180" s="41"/>
      <c r="B180" s="42"/>
      <c r="C180" s="188" t="s">
        <v>385</v>
      </c>
      <c r="D180" s="188" t="s">
        <v>150</v>
      </c>
      <c r="E180" s="189" t="s">
        <v>2739</v>
      </c>
      <c r="F180" s="190" t="s">
        <v>2740</v>
      </c>
      <c r="G180" s="191" t="s">
        <v>246</v>
      </c>
      <c r="H180" s="192">
        <v>6</v>
      </c>
      <c r="I180" s="193"/>
      <c r="J180" s="194">
        <f>ROUND(I180*H180,2)</f>
        <v>0</v>
      </c>
      <c r="K180" s="190" t="s">
        <v>252</v>
      </c>
      <c r="L180" s="47"/>
      <c r="M180" s="195" t="s">
        <v>35</v>
      </c>
      <c r="N180" s="196" t="s">
        <v>51</v>
      </c>
      <c r="O180" s="87"/>
      <c r="P180" s="197">
        <f>O180*H180</f>
        <v>0</v>
      </c>
      <c r="Q180" s="197">
        <v>0.00010000000000000001</v>
      </c>
      <c r="R180" s="197">
        <f>Q180*H180</f>
        <v>0.00060000000000000006</v>
      </c>
      <c r="S180" s="197">
        <v>0</v>
      </c>
      <c r="T180" s="19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199" t="s">
        <v>164</v>
      </c>
      <c r="AT180" s="199" t="s">
        <v>150</v>
      </c>
      <c r="AU180" s="199" t="s">
        <v>90</v>
      </c>
      <c r="AY180" s="19" t="s">
        <v>155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9" t="s">
        <v>88</v>
      </c>
      <c r="BK180" s="200">
        <f>ROUND(I180*H180,2)</f>
        <v>0</v>
      </c>
      <c r="BL180" s="19" t="s">
        <v>164</v>
      </c>
      <c r="BM180" s="199" t="s">
        <v>2741</v>
      </c>
    </row>
    <row r="181" s="2" customFormat="1">
      <c r="A181" s="41"/>
      <c r="B181" s="42"/>
      <c r="C181" s="43"/>
      <c r="D181" s="249" t="s">
        <v>254</v>
      </c>
      <c r="E181" s="43"/>
      <c r="F181" s="250" t="s">
        <v>2742</v>
      </c>
      <c r="G181" s="43"/>
      <c r="H181" s="43"/>
      <c r="I181" s="203"/>
      <c r="J181" s="43"/>
      <c r="K181" s="43"/>
      <c r="L181" s="47"/>
      <c r="M181" s="204"/>
      <c r="N181" s="20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254</v>
      </c>
      <c r="AU181" s="19" t="s">
        <v>90</v>
      </c>
    </row>
    <row r="182" s="2" customFormat="1" ht="16.5" customHeight="1">
      <c r="A182" s="41"/>
      <c r="B182" s="42"/>
      <c r="C182" s="262" t="s">
        <v>391</v>
      </c>
      <c r="D182" s="262" t="s">
        <v>464</v>
      </c>
      <c r="E182" s="263" t="s">
        <v>2743</v>
      </c>
      <c r="F182" s="264" t="s">
        <v>2744</v>
      </c>
      <c r="G182" s="265" t="s">
        <v>246</v>
      </c>
      <c r="H182" s="266">
        <v>6</v>
      </c>
      <c r="I182" s="267"/>
      <c r="J182" s="268">
        <f>ROUND(I182*H182,2)</f>
        <v>0</v>
      </c>
      <c r="K182" s="264" t="s">
        <v>252</v>
      </c>
      <c r="L182" s="269"/>
      <c r="M182" s="270" t="s">
        <v>35</v>
      </c>
      <c r="N182" s="271" t="s">
        <v>51</v>
      </c>
      <c r="O182" s="87"/>
      <c r="P182" s="197">
        <f>O182*H182</f>
        <v>0</v>
      </c>
      <c r="Q182" s="197">
        <v>0.0080000000000000002</v>
      </c>
      <c r="R182" s="197">
        <f>Q182*H182</f>
        <v>0.048000000000000001</v>
      </c>
      <c r="S182" s="197">
        <v>0</v>
      </c>
      <c r="T182" s="19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199" t="s">
        <v>180</v>
      </c>
      <c r="AT182" s="199" t="s">
        <v>464</v>
      </c>
      <c r="AU182" s="199" t="s">
        <v>90</v>
      </c>
      <c r="AY182" s="19" t="s">
        <v>155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9" t="s">
        <v>88</v>
      </c>
      <c r="BK182" s="200">
        <f>ROUND(I182*H182,2)</f>
        <v>0</v>
      </c>
      <c r="BL182" s="19" t="s">
        <v>164</v>
      </c>
      <c r="BM182" s="199" t="s">
        <v>2745</v>
      </c>
    </row>
    <row r="183" s="13" customFormat="1">
      <c r="A183" s="13"/>
      <c r="B183" s="238"/>
      <c r="C183" s="239"/>
      <c r="D183" s="201" t="s">
        <v>248</v>
      </c>
      <c r="E183" s="240" t="s">
        <v>35</v>
      </c>
      <c r="F183" s="241" t="s">
        <v>2746</v>
      </c>
      <c r="G183" s="239"/>
      <c r="H183" s="242">
        <v>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248</v>
      </c>
      <c r="AU183" s="248" t="s">
        <v>90</v>
      </c>
      <c r="AV183" s="13" t="s">
        <v>90</v>
      </c>
      <c r="AW183" s="13" t="s">
        <v>40</v>
      </c>
      <c r="AX183" s="13" t="s">
        <v>88</v>
      </c>
      <c r="AY183" s="248" t="s">
        <v>155</v>
      </c>
    </row>
    <row r="184" s="2" customFormat="1" ht="24.15" customHeight="1">
      <c r="A184" s="41"/>
      <c r="B184" s="42"/>
      <c r="C184" s="188" t="s">
        <v>397</v>
      </c>
      <c r="D184" s="188" t="s">
        <v>150</v>
      </c>
      <c r="E184" s="189" t="s">
        <v>2747</v>
      </c>
      <c r="F184" s="190" t="s">
        <v>2748</v>
      </c>
      <c r="G184" s="191" t="s">
        <v>246</v>
      </c>
      <c r="H184" s="192">
        <v>10</v>
      </c>
      <c r="I184" s="193"/>
      <c r="J184" s="194">
        <f>ROUND(I184*H184,2)</f>
        <v>0</v>
      </c>
      <c r="K184" s="190" t="s">
        <v>252</v>
      </c>
      <c r="L184" s="47"/>
      <c r="M184" s="195" t="s">
        <v>35</v>
      </c>
      <c r="N184" s="196" t="s">
        <v>51</v>
      </c>
      <c r="O184" s="87"/>
      <c r="P184" s="197">
        <f>O184*H184</f>
        <v>0</v>
      </c>
      <c r="Q184" s="197">
        <v>0.00167</v>
      </c>
      <c r="R184" s="197">
        <f>Q184*H184</f>
        <v>0.0167</v>
      </c>
      <c r="S184" s="197">
        <v>0</v>
      </c>
      <c r="T184" s="19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199" t="s">
        <v>164</v>
      </c>
      <c r="AT184" s="199" t="s">
        <v>150</v>
      </c>
      <c r="AU184" s="199" t="s">
        <v>90</v>
      </c>
      <c r="AY184" s="19" t="s">
        <v>155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9" t="s">
        <v>88</v>
      </c>
      <c r="BK184" s="200">
        <f>ROUND(I184*H184,2)</f>
        <v>0</v>
      </c>
      <c r="BL184" s="19" t="s">
        <v>164</v>
      </c>
      <c r="BM184" s="199" t="s">
        <v>2749</v>
      </c>
    </row>
    <row r="185" s="2" customFormat="1">
      <c r="A185" s="41"/>
      <c r="B185" s="42"/>
      <c r="C185" s="43"/>
      <c r="D185" s="249" t="s">
        <v>254</v>
      </c>
      <c r="E185" s="43"/>
      <c r="F185" s="250" t="s">
        <v>2750</v>
      </c>
      <c r="G185" s="43"/>
      <c r="H185" s="43"/>
      <c r="I185" s="203"/>
      <c r="J185" s="43"/>
      <c r="K185" s="43"/>
      <c r="L185" s="47"/>
      <c r="M185" s="204"/>
      <c r="N185" s="20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254</v>
      </c>
      <c r="AU185" s="19" t="s">
        <v>90</v>
      </c>
    </row>
    <row r="186" s="2" customFormat="1" ht="16.5" customHeight="1">
      <c r="A186" s="41"/>
      <c r="B186" s="42"/>
      <c r="C186" s="262" t="s">
        <v>402</v>
      </c>
      <c r="D186" s="262" t="s">
        <v>464</v>
      </c>
      <c r="E186" s="263" t="s">
        <v>2751</v>
      </c>
      <c r="F186" s="264" t="s">
        <v>2752</v>
      </c>
      <c r="G186" s="265" t="s">
        <v>246</v>
      </c>
      <c r="H186" s="266">
        <v>3</v>
      </c>
      <c r="I186" s="267"/>
      <c r="J186" s="268">
        <f>ROUND(I186*H186,2)</f>
        <v>0</v>
      </c>
      <c r="K186" s="264" t="s">
        <v>252</v>
      </c>
      <c r="L186" s="269"/>
      <c r="M186" s="270" t="s">
        <v>35</v>
      </c>
      <c r="N186" s="271" t="s">
        <v>51</v>
      </c>
      <c r="O186" s="87"/>
      <c r="P186" s="197">
        <f>O186*H186</f>
        <v>0</v>
      </c>
      <c r="Q186" s="197">
        <v>0.0109</v>
      </c>
      <c r="R186" s="197">
        <f>Q186*H186</f>
        <v>0.0327</v>
      </c>
      <c r="S186" s="197">
        <v>0</v>
      </c>
      <c r="T186" s="19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199" t="s">
        <v>180</v>
      </c>
      <c r="AT186" s="199" t="s">
        <v>464</v>
      </c>
      <c r="AU186" s="199" t="s">
        <v>90</v>
      </c>
      <c r="AY186" s="19" t="s">
        <v>155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9" t="s">
        <v>88</v>
      </c>
      <c r="BK186" s="200">
        <f>ROUND(I186*H186,2)</f>
        <v>0</v>
      </c>
      <c r="BL186" s="19" t="s">
        <v>164</v>
      </c>
      <c r="BM186" s="199" t="s">
        <v>2753</v>
      </c>
    </row>
    <row r="187" s="13" customFormat="1">
      <c r="A187" s="13"/>
      <c r="B187" s="238"/>
      <c r="C187" s="239"/>
      <c r="D187" s="201" t="s">
        <v>248</v>
      </c>
      <c r="E187" s="240" t="s">
        <v>35</v>
      </c>
      <c r="F187" s="241" t="s">
        <v>2754</v>
      </c>
      <c r="G187" s="239"/>
      <c r="H187" s="242">
        <v>3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248</v>
      </c>
      <c r="AU187" s="248" t="s">
        <v>90</v>
      </c>
      <c r="AV187" s="13" t="s">
        <v>90</v>
      </c>
      <c r="AW187" s="13" t="s">
        <v>40</v>
      </c>
      <c r="AX187" s="13" t="s">
        <v>88</v>
      </c>
      <c r="AY187" s="248" t="s">
        <v>155</v>
      </c>
    </row>
    <row r="188" s="2" customFormat="1" ht="16.5" customHeight="1">
      <c r="A188" s="41"/>
      <c r="B188" s="42"/>
      <c r="C188" s="262" t="s">
        <v>407</v>
      </c>
      <c r="D188" s="262" t="s">
        <v>464</v>
      </c>
      <c r="E188" s="263" t="s">
        <v>2755</v>
      </c>
      <c r="F188" s="264" t="s">
        <v>2756</v>
      </c>
      <c r="G188" s="265" t="s">
        <v>246</v>
      </c>
      <c r="H188" s="266">
        <v>1</v>
      </c>
      <c r="I188" s="267"/>
      <c r="J188" s="268">
        <f>ROUND(I188*H188,2)</f>
        <v>0</v>
      </c>
      <c r="K188" s="264" t="s">
        <v>252</v>
      </c>
      <c r="L188" s="269"/>
      <c r="M188" s="270" t="s">
        <v>35</v>
      </c>
      <c r="N188" s="271" t="s">
        <v>51</v>
      </c>
      <c r="O188" s="87"/>
      <c r="P188" s="197">
        <f>O188*H188</f>
        <v>0</v>
      </c>
      <c r="Q188" s="197">
        <v>0.0178</v>
      </c>
      <c r="R188" s="197">
        <f>Q188*H188</f>
        <v>0.0178</v>
      </c>
      <c r="S188" s="197">
        <v>0</v>
      </c>
      <c r="T188" s="19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199" t="s">
        <v>180</v>
      </c>
      <c r="AT188" s="199" t="s">
        <v>464</v>
      </c>
      <c r="AU188" s="199" t="s">
        <v>90</v>
      </c>
      <c r="AY188" s="19" t="s">
        <v>155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9" t="s">
        <v>88</v>
      </c>
      <c r="BK188" s="200">
        <f>ROUND(I188*H188,2)</f>
        <v>0</v>
      </c>
      <c r="BL188" s="19" t="s">
        <v>164</v>
      </c>
      <c r="BM188" s="199" t="s">
        <v>2757</v>
      </c>
    </row>
    <row r="189" s="13" customFormat="1">
      <c r="A189" s="13"/>
      <c r="B189" s="238"/>
      <c r="C189" s="239"/>
      <c r="D189" s="201" t="s">
        <v>248</v>
      </c>
      <c r="E189" s="240" t="s">
        <v>35</v>
      </c>
      <c r="F189" s="241" t="s">
        <v>2758</v>
      </c>
      <c r="G189" s="239"/>
      <c r="H189" s="242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248</v>
      </c>
      <c r="AU189" s="248" t="s">
        <v>90</v>
      </c>
      <c r="AV189" s="13" t="s">
        <v>90</v>
      </c>
      <c r="AW189" s="13" t="s">
        <v>40</v>
      </c>
      <c r="AX189" s="13" t="s">
        <v>88</v>
      </c>
      <c r="AY189" s="248" t="s">
        <v>155</v>
      </c>
    </row>
    <row r="190" s="2" customFormat="1" ht="16.5" customHeight="1">
      <c r="A190" s="41"/>
      <c r="B190" s="42"/>
      <c r="C190" s="262" t="s">
        <v>415</v>
      </c>
      <c r="D190" s="262" t="s">
        <v>464</v>
      </c>
      <c r="E190" s="263" t="s">
        <v>2759</v>
      </c>
      <c r="F190" s="264" t="s">
        <v>2760</v>
      </c>
      <c r="G190" s="265" t="s">
        <v>246</v>
      </c>
      <c r="H190" s="266">
        <v>3</v>
      </c>
      <c r="I190" s="267"/>
      <c r="J190" s="268">
        <f>ROUND(I190*H190,2)</f>
        <v>0</v>
      </c>
      <c r="K190" s="264" t="s">
        <v>252</v>
      </c>
      <c r="L190" s="269"/>
      <c r="M190" s="270" t="s">
        <v>35</v>
      </c>
      <c r="N190" s="271" t="s">
        <v>51</v>
      </c>
      <c r="O190" s="87"/>
      <c r="P190" s="197">
        <f>O190*H190</f>
        <v>0</v>
      </c>
      <c r="Q190" s="197">
        <v>0.013400000000000001</v>
      </c>
      <c r="R190" s="197">
        <f>Q190*H190</f>
        <v>0.0402</v>
      </c>
      <c r="S190" s="197">
        <v>0</v>
      </c>
      <c r="T190" s="19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199" t="s">
        <v>180</v>
      </c>
      <c r="AT190" s="199" t="s">
        <v>464</v>
      </c>
      <c r="AU190" s="199" t="s">
        <v>90</v>
      </c>
      <c r="AY190" s="19" t="s">
        <v>155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9" t="s">
        <v>88</v>
      </c>
      <c r="BK190" s="200">
        <f>ROUND(I190*H190,2)</f>
        <v>0</v>
      </c>
      <c r="BL190" s="19" t="s">
        <v>164</v>
      </c>
      <c r="BM190" s="199" t="s">
        <v>2761</v>
      </c>
    </row>
    <row r="191" s="13" customFormat="1">
      <c r="A191" s="13"/>
      <c r="B191" s="238"/>
      <c r="C191" s="239"/>
      <c r="D191" s="201" t="s">
        <v>248</v>
      </c>
      <c r="E191" s="240" t="s">
        <v>35</v>
      </c>
      <c r="F191" s="241" t="s">
        <v>2754</v>
      </c>
      <c r="G191" s="239"/>
      <c r="H191" s="242">
        <v>3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248</v>
      </c>
      <c r="AU191" s="248" t="s">
        <v>90</v>
      </c>
      <c r="AV191" s="13" t="s">
        <v>90</v>
      </c>
      <c r="AW191" s="13" t="s">
        <v>40</v>
      </c>
      <c r="AX191" s="13" t="s">
        <v>88</v>
      </c>
      <c r="AY191" s="248" t="s">
        <v>155</v>
      </c>
    </row>
    <row r="192" s="2" customFormat="1" ht="16.5" customHeight="1">
      <c r="A192" s="41"/>
      <c r="B192" s="42"/>
      <c r="C192" s="262" t="s">
        <v>421</v>
      </c>
      <c r="D192" s="262" t="s">
        <v>464</v>
      </c>
      <c r="E192" s="263" t="s">
        <v>2762</v>
      </c>
      <c r="F192" s="264" t="s">
        <v>2763</v>
      </c>
      <c r="G192" s="265" t="s">
        <v>246</v>
      </c>
      <c r="H192" s="266">
        <v>3</v>
      </c>
      <c r="I192" s="267"/>
      <c r="J192" s="268">
        <f>ROUND(I192*H192,2)</f>
        <v>0</v>
      </c>
      <c r="K192" s="264" t="s">
        <v>252</v>
      </c>
      <c r="L192" s="269"/>
      <c r="M192" s="270" t="s">
        <v>35</v>
      </c>
      <c r="N192" s="271" t="s">
        <v>51</v>
      </c>
      <c r="O192" s="87"/>
      <c r="P192" s="197">
        <f>O192*H192</f>
        <v>0</v>
      </c>
      <c r="Q192" s="197">
        <v>0.011100000000000001</v>
      </c>
      <c r="R192" s="197">
        <f>Q192*H192</f>
        <v>0.033300000000000003</v>
      </c>
      <c r="S192" s="197">
        <v>0</v>
      </c>
      <c r="T192" s="19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199" t="s">
        <v>180</v>
      </c>
      <c r="AT192" s="199" t="s">
        <v>464</v>
      </c>
      <c r="AU192" s="199" t="s">
        <v>90</v>
      </c>
      <c r="AY192" s="19" t="s">
        <v>155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9" t="s">
        <v>88</v>
      </c>
      <c r="BK192" s="200">
        <f>ROUND(I192*H192,2)</f>
        <v>0</v>
      </c>
      <c r="BL192" s="19" t="s">
        <v>164</v>
      </c>
      <c r="BM192" s="199" t="s">
        <v>2764</v>
      </c>
    </row>
    <row r="193" s="13" customFormat="1">
      <c r="A193" s="13"/>
      <c r="B193" s="238"/>
      <c r="C193" s="239"/>
      <c r="D193" s="201" t="s">
        <v>248</v>
      </c>
      <c r="E193" s="240" t="s">
        <v>35</v>
      </c>
      <c r="F193" s="241" t="s">
        <v>2754</v>
      </c>
      <c r="G193" s="239"/>
      <c r="H193" s="242">
        <v>3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248</v>
      </c>
      <c r="AU193" s="248" t="s">
        <v>90</v>
      </c>
      <c r="AV193" s="13" t="s">
        <v>90</v>
      </c>
      <c r="AW193" s="13" t="s">
        <v>40</v>
      </c>
      <c r="AX193" s="13" t="s">
        <v>88</v>
      </c>
      <c r="AY193" s="248" t="s">
        <v>155</v>
      </c>
    </row>
    <row r="194" s="2" customFormat="1" ht="24.15" customHeight="1">
      <c r="A194" s="41"/>
      <c r="B194" s="42"/>
      <c r="C194" s="188" t="s">
        <v>426</v>
      </c>
      <c r="D194" s="188" t="s">
        <v>150</v>
      </c>
      <c r="E194" s="189" t="s">
        <v>2765</v>
      </c>
      <c r="F194" s="190" t="s">
        <v>2766</v>
      </c>
      <c r="G194" s="191" t="s">
        <v>246</v>
      </c>
      <c r="H194" s="192">
        <v>3</v>
      </c>
      <c r="I194" s="193"/>
      <c r="J194" s="194">
        <f>ROUND(I194*H194,2)</f>
        <v>0</v>
      </c>
      <c r="K194" s="190" t="s">
        <v>252</v>
      </c>
      <c r="L194" s="47"/>
      <c r="M194" s="195" t="s">
        <v>35</v>
      </c>
      <c r="N194" s="196" t="s">
        <v>51</v>
      </c>
      <c r="O194" s="87"/>
      <c r="P194" s="197">
        <f>O194*H194</f>
        <v>0</v>
      </c>
      <c r="Q194" s="197">
        <v>0.0017099999999999999</v>
      </c>
      <c r="R194" s="197">
        <f>Q194*H194</f>
        <v>0.00513</v>
      </c>
      <c r="S194" s="197">
        <v>0</v>
      </c>
      <c r="T194" s="19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199" t="s">
        <v>164</v>
      </c>
      <c r="AT194" s="199" t="s">
        <v>150</v>
      </c>
      <c r="AU194" s="199" t="s">
        <v>90</v>
      </c>
      <c r="AY194" s="19" t="s">
        <v>155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9" t="s">
        <v>88</v>
      </c>
      <c r="BK194" s="200">
        <f>ROUND(I194*H194,2)</f>
        <v>0</v>
      </c>
      <c r="BL194" s="19" t="s">
        <v>164</v>
      </c>
      <c r="BM194" s="199" t="s">
        <v>2767</v>
      </c>
    </row>
    <row r="195" s="2" customFormat="1">
      <c r="A195" s="41"/>
      <c r="B195" s="42"/>
      <c r="C195" s="43"/>
      <c r="D195" s="249" t="s">
        <v>254</v>
      </c>
      <c r="E195" s="43"/>
      <c r="F195" s="250" t="s">
        <v>2768</v>
      </c>
      <c r="G195" s="43"/>
      <c r="H195" s="43"/>
      <c r="I195" s="203"/>
      <c r="J195" s="43"/>
      <c r="K195" s="43"/>
      <c r="L195" s="47"/>
      <c r="M195" s="204"/>
      <c r="N195" s="20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254</v>
      </c>
      <c r="AU195" s="19" t="s">
        <v>90</v>
      </c>
    </row>
    <row r="196" s="2" customFormat="1" ht="16.5" customHeight="1">
      <c r="A196" s="41"/>
      <c r="B196" s="42"/>
      <c r="C196" s="262" t="s">
        <v>431</v>
      </c>
      <c r="D196" s="262" t="s">
        <v>464</v>
      </c>
      <c r="E196" s="263" t="s">
        <v>2769</v>
      </c>
      <c r="F196" s="264" t="s">
        <v>2770</v>
      </c>
      <c r="G196" s="265" t="s">
        <v>246</v>
      </c>
      <c r="H196" s="266">
        <v>3</v>
      </c>
      <c r="I196" s="267"/>
      <c r="J196" s="268">
        <f>ROUND(I196*H196,2)</f>
        <v>0</v>
      </c>
      <c r="K196" s="264" t="s">
        <v>252</v>
      </c>
      <c r="L196" s="269"/>
      <c r="M196" s="270" t="s">
        <v>35</v>
      </c>
      <c r="N196" s="271" t="s">
        <v>51</v>
      </c>
      <c r="O196" s="87"/>
      <c r="P196" s="197">
        <f>O196*H196</f>
        <v>0</v>
      </c>
      <c r="Q196" s="197">
        <v>0.0149</v>
      </c>
      <c r="R196" s="197">
        <f>Q196*H196</f>
        <v>0.044700000000000004</v>
      </c>
      <c r="S196" s="197">
        <v>0</v>
      </c>
      <c r="T196" s="19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199" t="s">
        <v>180</v>
      </c>
      <c r="AT196" s="199" t="s">
        <v>464</v>
      </c>
      <c r="AU196" s="199" t="s">
        <v>90</v>
      </c>
      <c r="AY196" s="19" t="s">
        <v>155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9" t="s">
        <v>88</v>
      </c>
      <c r="BK196" s="200">
        <f>ROUND(I196*H196,2)</f>
        <v>0</v>
      </c>
      <c r="BL196" s="19" t="s">
        <v>164</v>
      </c>
      <c r="BM196" s="199" t="s">
        <v>2771</v>
      </c>
    </row>
    <row r="197" s="13" customFormat="1">
      <c r="A197" s="13"/>
      <c r="B197" s="238"/>
      <c r="C197" s="239"/>
      <c r="D197" s="201" t="s">
        <v>248</v>
      </c>
      <c r="E197" s="240" t="s">
        <v>35</v>
      </c>
      <c r="F197" s="241" t="s">
        <v>2754</v>
      </c>
      <c r="G197" s="239"/>
      <c r="H197" s="242">
        <v>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248</v>
      </c>
      <c r="AU197" s="248" t="s">
        <v>90</v>
      </c>
      <c r="AV197" s="13" t="s">
        <v>90</v>
      </c>
      <c r="AW197" s="13" t="s">
        <v>40</v>
      </c>
      <c r="AX197" s="13" t="s">
        <v>88</v>
      </c>
      <c r="AY197" s="248" t="s">
        <v>155</v>
      </c>
    </row>
    <row r="198" s="2" customFormat="1" ht="24.15" customHeight="1">
      <c r="A198" s="41"/>
      <c r="B198" s="42"/>
      <c r="C198" s="188" t="s">
        <v>436</v>
      </c>
      <c r="D198" s="188" t="s">
        <v>150</v>
      </c>
      <c r="E198" s="189" t="s">
        <v>1892</v>
      </c>
      <c r="F198" s="190" t="s">
        <v>1893</v>
      </c>
      <c r="G198" s="191" t="s">
        <v>246</v>
      </c>
      <c r="H198" s="192">
        <v>4</v>
      </c>
      <c r="I198" s="193"/>
      <c r="J198" s="194">
        <f>ROUND(I198*H198,2)</f>
        <v>0</v>
      </c>
      <c r="K198" s="190" t="s">
        <v>252</v>
      </c>
      <c r="L198" s="47"/>
      <c r="M198" s="195" t="s">
        <v>35</v>
      </c>
      <c r="N198" s="196" t="s">
        <v>51</v>
      </c>
      <c r="O198" s="87"/>
      <c r="P198" s="197">
        <f>O198*H198</f>
        <v>0</v>
      </c>
      <c r="Q198" s="197">
        <v>0.0016199999999999999</v>
      </c>
      <c r="R198" s="197">
        <f>Q198*H198</f>
        <v>0.0064799999999999996</v>
      </c>
      <c r="S198" s="197">
        <v>0</v>
      </c>
      <c r="T198" s="19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199" t="s">
        <v>164</v>
      </c>
      <c r="AT198" s="199" t="s">
        <v>150</v>
      </c>
      <c r="AU198" s="199" t="s">
        <v>90</v>
      </c>
      <c r="AY198" s="19" t="s">
        <v>155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9" t="s">
        <v>88</v>
      </c>
      <c r="BK198" s="200">
        <f>ROUND(I198*H198,2)</f>
        <v>0</v>
      </c>
      <c r="BL198" s="19" t="s">
        <v>164</v>
      </c>
      <c r="BM198" s="199" t="s">
        <v>2772</v>
      </c>
    </row>
    <row r="199" s="2" customFormat="1">
      <c r="A199" s="41"/>
      <c r="B199" s="42"/>
      <c r="C199" s="43"/>
      <c r="D199" s="249" t="s">
        <v>254</v>
      </c>
      <c r="E199" s="43"/>
      <c r="F199" s="250" t="s">
        <v>1895</v>
      </c>
      <c r="G199" s="43"/>
      <c r="H199" s="43"/>
      <c r="I199" s="203"/>
      <c r="J199" s="43"/>
      <c r="K199" s="43"/>
      <c r="L199" s="47"/>
      <c r="M199" s="204"/>
      <c r="N199" s="20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254</v>
      </c>
      <c r="AU199" s="19" t="s">
        <v>90</v>
      </c>
    </row>
    <row r="200" s="2" customFormat="1" ht="16.5" customHeight="1">
      <c r="A200" s="41"/>
      <c r="B200" s="42"/>
      <c r="C200" s="262" t="s">
        <v>441</v>
      </c>
      <c r="D200" s="262" t="s">
        <v>464</v>
      </c>
      <c r="E200" s="263" t="s">
        <v>2773</v>
      </c>
      <c r="F200" s="264" t="s">
        <v>2774</v>
      </c>
      <c r="G200" s="265" t="s">
        <v>246</v>
      </c>
      <c r="H200" s="266">
        <v>4</v>
      </c>
      <c r="I200" s="267"/>
      <c r="J200" s="268">
        <f>ROUND(I200*H200,2)</f>
        <v>0</v>
      </c>
      <c r="K200" s="264" t="s">
        <v>252</v>
      </c>
      <c r="L200" s="269"/>
      <c r="M200" s="270" t="s">
        <v>35</v>
      </c>
      <c r="N200" s="271" t="s">
        <v>51</v>
      </c>
      <c r="O200" s="87"/>
      <c r="P200" s="197">
        <f>O200*H200</f>
        <v>0</v>
      </c>
      <c r="Q200" s="197">
        <v>0.01555</v>
      </c>
      <c r="R200" s="197">
        <f>Q200*H200</f>
        <v>0.062199999999999998</v>
      </c>
      <c r="S200" s="197">
        <v>0</v>
      </c>
      <c r="T200" s="19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199" t="s">
        <v>180</v>
      </c>
      <c r="AT200" s="199" t="s">
        <v>464</v>
      </c>
      <c r="AU200" s="199" t="s">
        <v>90</v>
      </c>
      <c r="AY200" s="19" t="s">
        <v>155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9" t="s">
        <v>88</v>
      </c>
      <c r="BK200" s="200">
        <f>ROUND(I200*H200,2)</f>
        <v>0</v>
      </c>
      <c r="BL200" s="19" t="s">
        <v>164</v>
      </c>
      <c r="BM200" s="199" t="s">
        <v>2775</v>
      </c>
    </row>
    <row r="201" s="13" customFormat="1">
      <c r="A201" s="13"/>
      <c r="B201" s="238"/>
      <c r="C201" s="239"/>
      <c r="D201" s="201" t="s">
        <v>248</v>
      </c>
      <c r="E201" s="240" t="s">
        <v>35</v>
      </c>
      <c r="F201" s="241" t="s">
        <v>2776</v>
      </c>
      <c r="G201" s="239"/>
      <c r="H201" s="242">
        <v>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248</v>
      </c>
      <c r="AU201" s="248" t="s">
        <v>90</v>
      </c>
      <c r="AV201" s="13" t="s">
        <v>90</v>
      </c>
      <c r="AW201" s="13" t="s">
        <v>40</v>
      </c>
      <c r="AX201" s="13" t="s">
        <v>88</v>
      </c>
      <c r="AY201" s="248" t="s">
        <v>155</v>
      </c>
    </row>
    <row r="202" s="2" customFormat="1" ht="16.5" customHeight="1">
      <c r="A202" s="41"/>
      <c r="B202" s="42"/>
      <c r="C202" s="262" t="s">
        <v>446</v>
      </c>
      <c r="D202" s="262" t="s">
        <v>464</v>
      </c>
      <c r="E202" s="263" t="s">
        <v>2777</v>
      </c>
      <c r="F202" s="264" t="s">
        <v>2778</v>
      </c>
      <c r="G202" s="265" t="s">
        <v>246</v>
      </c>
      <c r="H202" s="266">
        <v>3</v>
      </c>
      <c r="I202" s="267"/>
      <c r="J202" s="268">
        <f>ROUND(I202*H202,2)</f>
        <v>0</v>
      </c>
      <c r="K202" s="264" t="s">
        <v>252</v>
      </c>
      <c r="L202" s="269"/>
      <c r="M202" s="270" t="s">
        <v>35</v>
      </c>
      <c r="N202" s="271" t="s">
        <v>51</v>
      </c>
      <c r="O202" s="87"/>
      <c r="P202" s="197">
        <f>O202*H202</f>
        <v>0</v>
      </c>
      <c r="Q202" s="197">
        <v>0.0035000000000000001</v>
      </c>
      <c r="R202" s="197">
        <f>Q202*H202</f>
        <v>0.010500000000000001</v>
      </c>
      <c r="S202" s="197">
        <v>0</v>
      </c>
      <c r="T202" s="19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199" t="s">
        <v>180</v>
      </c>
      <c r="AT202" s="199" t="s">
        <v>464</v>
      </c>
      <c r="AU202" s="199" t="s">
        <v>90</v>
      </c>
      <c r="AY202" s="19" t="s">
        <v>155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9" t="s">
        <v>88</v>
      </c>
      <c r="BK202" s="200">
        <f>ROUND(I202*H202,2)</f>
        <v>0</v>
      </c>
      <c r="BL202" s="19" t="s">
        <v>164</v>
      </c>
      <c r="BM202" s="199" t="s">
        <v>2779</v>
      </c>
    </row>
    <row r="203" s="13" customFormat="1">
      <c r="A203" s="13"/>
      <c r="B203" s="238"/>
      <c r="C203" s="239"/>
      <c r="D203" s="201" t="s">
        <v>248</v>
      </c>
      <c r="E203" s="240" t="s">
        <v>35</v>
      </c>
      <c r="F203" s="241" t="s">
        <v>2754</v>
      </c>
      <c r="G203" s="239"/>
      <c r="H203" s="242">
        <v>3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248</v>
      </c>
      <c r="AU203" s="248" t="s">
        <v>90</v>
      </c>
      <c r="AV203" s="13" t="s">
        <v>90</v>
      </c>
      <c r="AW203" s="13" t="s">
        <v>40</v>
      </c>
      <c r="AX203" s="13" t="s">
        <v>88</v>
      </c>
      <c r="AY203" s="248" t="s">
        <v>155</v>
      </c>
    </row>
    <row r="204" s="2" customFormat="1" ht="16.5" customHeight="1">
      <c r="A204" s="41"/>
      <c r="B204" s="42"/>
      <c r="C204" s="262" t="s">
        <v>451</v>
      </c>
      <c r="D204" s="262" t="s">
        <v>464</v>
      </c>
      <c r="E204" s="263" t="s">
        <v>2780</v>
      </c>
      <c r="F204" s="264" t="s">
        <v>2781</v>
      </c>
      <c r="G204" s="265" t="s">
        <v>246</v>
      </c>
      <c r="H204" s="266">
        <v>1</v>
      </c>
      <c r="I204" s="267"/>
      <c r="J204" s="268">
        <f>ROUND(I204*H204,2)</f>
        <v>0</v>
      </c>
      <c r="K204" s="264" t="s">
        <v>252</v>
      </c>
      <c r="L204" s="269"/>
      <c r="M204" s="270" t="s">
        <v>35</v>
      </c>
      <c r="N204" s="271" t="s">
        <v>51</v>
      </c>
      <c r="O204" s="87"/>
      <c r="P204" s="197">
        <f>O204*H204</f>
        <v>0</v>
      </c>
      <c r="Q204" s="197">
        <v>0.0035000000000000001</v>
      </c>
      <c r="R204" s="197">
        <f>Q204*H204</f>
        <v>0.0035000000000000001</v>
      </c>
      <c r="S204" s="197">
        <v>0</v>
      </c>
      <c r="T204" s="19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199" t="s">
        <v>180</v>
      </c>
      <c r="AT204" s="199" t="s">
        <v>464</v>
      </c>
      <c r="AU204" s="199" t="s">
        <v>90</v>
      </c>
      <c r="AY204" s="19" t="s">
        <v>155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9" t="s">
        <v>88</v>
      </c>
      <c r="BK204" s="200">
        <f>ROUND(I204*H204,2)</f>
        <v>0</v>
      </c>
      <c r="BL204" s="19" t="s">
        <v>164</v>
      </c>
      <c r="BM204" s="199" t="s">
        <v>2782</v>
      </c>
    </row>
    <row r="205" s="13" customFormat="1">
      <c r="A205" s="13"/>
      <c r="B205" s="238"/>
      <c r="C205" s="239"/>
      <c r="D205" s="201" t="s">
        <v>248</v>
      </c>
      <c r="E205" s="240" t="s">
        <v>35</v>
      </c>
      <c r="F205" s="241" t="s">
        <v>2758</v>
      </c>
      <c r="G205" s="239"/>
      <c r="H205" s="242">
        <v>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248</v>
      </c>
      <c r="AU205" s="248" t="s">
        <v>90</v>
      </c>
      <c r="AV205" s="13" t="s">
        <v>90</v>
      </c>
      <c r="AW205" s="13" t="s">
        <v>40</v>
      </c>
      <c r="AX205" s="13" t="s">
        <v>88</v>
      </c>
      <c r="AY205" s="248" t="s">
        <v>155</v>
      </c>
    </row>
    <row r="206" s="2" customFormat="1" ht="16.5" customHeight="1">
      <c r="A206" s="41"/>
      <c r="B206" s="42"/>
      <c r="C206" s="188" t="s">
        <v>457</v>
      </c>
      <c r="D206" s="188" t="s">
        <v>150</v>
      </c>
      <c r="E206" s="189" t="s">
        <v>2783</v>
      </c>
      <c r="F206" s="190" t="s">
        <v>2784</v>
      </c>
      <c r="G206" s="191" t="s">
        <v>246</v>
      </c>
      <c r="H206" s="192">
        <v>3</v>
      </c>
      <c r="I206" s="193"/>
      <c r="J206" s="194">
        <f>ROUND(I206*H206,2)</f>
        <v>0</v>
      </c>
      <c r="K206" s="190" t="s">
        <v>252</v>
      </c>
      <c r="L206" s="47"/>
      <c r="M206" s="195" t="s">
        <v>35</v>
      </c>
      <c r="N206" s="196" t="s">
        <v>51</v>
      </c>
      <c r="O206" s="87"/>
      <c r="P206" s="197">
        <f>O206*H206</f>
        <v>0</v>
      </c>
      <c r="Q206" s="197">
        <v>0.0013600000000000001</v>
      </c>
      <c r="R206" s="197">
        <f>Q206*H206</f>
        <v>0.0040800000000000003</v>
      </c>
      <c r="S206" s="197">
        <v>0</v>
      </c>
      <c r="T206" s="19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199" t="s">
        <v>164</v>
      </c>
      <c r="AT206" s="199" t="s">
        <v>150</v>
      </c>
      <c r="AU206" s="199" t="s">
        <v>90</v>
      </c>
      <c r="AY206" s="19" t="s">
        <v>155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9" t="s">
        <v>88</v>
      </c>
      <c r="BK206" s="200">
        <f>ROUND(I206*H206,2)</f>
        <v>0</v>
      </c>
      <c r="BL206" s="19" t="s">
        <v>164</v>
      </c>
      <c r="BM206" s="199" t="s">
        <v>2785</v>
      </c>
    </row>
    <row r="207" s="2" customFormat="1">
      <c r="A207" s="41"/>
      <c r="B207" s="42"/>
      <c r="C207" s="43"/>
      <c r="D207" s="249" t="s">
        <v>254</v>
      </c>
      <c r="E207" s="43"/>
      <c r="F207" s="250" t="s">
        <v>2786</v>
      </c>
      <c r="G207" s="43"/>
      <c r="H207" s="43"/>
      <c r="I207" s="203"/>
      <c r="J207" s="43"/>
      <c r="K207" s="43"/>
      <c r="L207" s="47"/>
      <c r="M207" s="204"/>
      <c r="N207" s="20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254</v>
      </c>
      <c r="AU207" s="19" t="s">
        <v>90</v>
      </c>
    </row>
    <row r="208" s="2" customFormat="1" ht="16.5" customHeight="1">
      <c r="A208" s="41"/>
      <c r="B208" s="42"/>
      <c r="C208" s="262" t="s">
        <v>463</v>
      </c>
      <c r="D208" s="262" t="s">
        <v>464</v>
      </c>
      <c r="E208" s="263" t="s">
        <v>2787</v>
      </c>
      <c r="F208" s="264" t="s">
        <v>2788</v>
      </c>
      <c r="G208" s="265" t="s">
        <v>246</v>
      </c>
      <c r="H208" s="266">
        <v>1</v>
      </c>
      <c r="I208" s="267"/>
      <c r="J208" s="268">
        <f>ROUND(I208*H208,2)</f>
        <v>0</v>
      </c>
      <c r="K208" s="264" t="s">
        <v>252</v>
      </c>
      <c r="L208" s="269"/>
      <c r="M208" s="270" t="s">
        <v>35</v>
      </c>
      <c r="N208" s="271" t="s">
        <v>51</v>
      </c>
      <c r="O208" s="87"/>
      <c r="P208" s="197">
        <f>O208*H208</f>
        <v>0</v>
      </c>
      <c r="Q208" s="197">
        <v>0.078</v>
      </c>
      <c r="R208" s="197">
        <f>Q208*H208</f>
        <v>0.078</v>
      </c>
      <c r="S208" s="197">
        <v>0</v>
      </c>
      <c r="T208" s="19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199" t="s">
        <v>180</v>
      </c>
      <c r="AT208" s="199" t="s">
        <v>464</v>
      </c>
      <c r="AU208" s="199" t="s">
        <v>90</v>
      </c>
      <c r="AY208" s="19" t="s">
        <v>155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9" t="s">
        <v>88</v>
      </c>
      <c r="BK208" s="200">
        <f>ROUND(I208*H208,2)</f>
        <v>0</v>
      </c>
      <c r="BL208" s="19" t="s">
        <v>164</v>
      </c>
      <c r="BM208" s="199" t="s">
        <v>2789</v>
      </c>
    </row>
    <row r="209" s="13" customFormat="1">
      <c r="A209" s="13"/>
      <c r="B209" s="238"/>
      <c r="C209" s="239"/>
      <c r="D209" s="201" t="s">
        <v>248</v>
      </c>
      <c r="E209" s="240" t="s">
        <v>35</v>
      </c>
      <c r="F209" s="241" t="s">
        <v>2758</v>
      </c>
      <c r="G209" s="239"/>
      <c r="H209" s="242">
        <v>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248</v>
      </c>
      <c r="AU209" s="248" t="s">
        <v>90</v>
      </c>
      <c r="AV209" s="13" t="s">
        <v>90</v>
      </c>
      <c r="AW209" s="13" t="s">
        <v>40</v>
      </c>
      <c r="AX209" s="13" t="s">
        <v>88</v>
      </c>
      <c r="AY209" s="248" t="s">
        <v>155</v>
      </c>
    </row>
    <row r="210" s="2" customFormat="1" ht="16.5" customHeight="1">
      <c r="A210" s="41"/>
      <c r="B210" s="42"/>
      <c r="C210" s="262" t="s">
        <v>471</v>
      </c>
      <c r="D210" s="262" t="s">
        <v>464</v>
      </c>
      <c r="E210" s="263" t="s">
        <v>2790</v>
      </c>
      <c r="F210" s="264" t="s">
        <v>2791</v>
      </c>
      <c r="G210" s="265" t="s">
        <v>246</v>
      </c>
      <c r="H210" s="266">
        <v>2</v>
      </c>
      <c r="I210" s="267"/>
      <c r="J210" s="268">
        <f>ROUND(I210*H210,2)</f>
        <v>0</v>
      </c>
      <c r="K210" s="264" t="s">
        <v>252</v>
      </c>
      <c r="L210" s="269"/>
      <c r="M210" s="270" t="s">
        <v>35</v>
      </c>
      <c r="N210" s="271" t="s">
        <v>51</v>
      </c>
      <c r="O210" s="87"/>
      <c r="P210" s="197">
        <f>O210*H210</f>
        <v>0</v>
      </c>
      <c r="Q210" s="197">
        <v>0.0086999999999999994</v>
      </c>
      <c r="R210" s="197">
        <f>Q210*H210</f>
        <v>0.017399999999999999</v>
      </c>
      <c r="S210" s="197">
        <v>0</v>
      </c>
      <c r="T210" s="19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199" t="s">
        <v>180</v>
      </c>
      <c r="AT210" s="199" t="s">
        <v>464</v>
      </c>
      <c r="AU210" s="199" t="s">
        <v>90</v>
      </c>
      <c r="AY210" s="19" t="s">
        <v>155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9" t="s">
        <v>88</v>
      </c>
      <c r="BK210" s="200">
        <f>ROUND(I210*H210,2)</f>
        <v>0</v>
      </c>
      <c r="BL210" s="19" t="s">
        <v>164</v>
      </c>
      <c r="BM210" s="199" t="s">
        <v>2792</v>
      </c>
    </row>
    <row r="211" s="13" customFormat="1">
      <c r="A211" s="13"/>
      <c r="B211" s="238"/>
      <c r="C211" s="239"/>
      <c r="D211" s="201" t="s">
        <v>248</v>
      </c>
      <c r="E211" s="240" t="s">
        <v>35</v>
      </c>
      <c r="F211" s="241" t="s">
        <v>2793</v>
      </c>
      <c r="G211" s="239"/>
      <c r="H211" s="242">
        <v>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248</v>
      </c>
      <c r="AU211" s="248" t="s">
        <v>90</v>
      </c>
      <c r="AV211" s="13" t="s">
        <v>90</v>
      </c>
      <c r="AW211" s="13" t="s">
        <v>40</v>
      </c>
      <c r="AX211" s="13" t="s">
        <v>88</v>
      </c>
      <c r="AY211" s="248" t="s">
        <v>155</v>
      </c>
    </row>
    <row r="212" s="2" customFormat="1" ht="16.5" customHeight="1">
      <c r="A212" s="41"/>
      <c r="B212" s="42"/>
      <c r="C212" s="188" t="s">
        <v>478</v>
      </c>
      <c r="D212" s="188" t="s">
        <v>150</v>
      </c>
      <c r="E212" s="189" t="s">
        <v>408</v>
      </c>
      <c r="F212" s="190" t="s">
        <v>409</v>
      </c>
      <c r="G212" s="191" t="s">
        <v>246</v>
      </c>
      <c r="H212" s="192">
        <v>4</v>
      </c>
      <c r="I212" s="193"/>
      <c r="J212" s="194">
        <f>ROUND(I212*H212,2)</f>
        <v>0</v>
      </c>
      <c r="K212" s="190" t="s">
        <v>252</v>
      </c>
      <c r="L212" s="47"/>
      <c r="M212" s="195" t="s">
        <v>35</v>
      </c>
      <c r="N212" s="196" t="s">
        <v>51</v>
      </c>
      <c r="O212" s="87"/>
      <c r="P212" s="197">
        <f>O212*H212</f>
        <v>0</v>
      </c>
      <c r="Q212" s="197">
        <v>0.040000000000000001</v>
      </c>
      <c r="R212" s="197">
        <f>Q212*H212</f>
        <v>0.16</v>
      </c>
      <c r="S212" s="197">
        <v>0</v>
      </c>
      <c r="T212" s="19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199" t="s">
        <v>164</v>
      </c>
      <c r="AT212" s="199" t="s">
        <v>150</v>
      </c>
      <c r="AU212" s="199" t="s">
        <v>90</v>
      </c>
      <c r="AY212" s="19" t="s">
        <v>155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9" t="s">
        <v>88</v>
      </c>
      <c r="BK212" s="200">
        <f>ROUND(I212*H212,2)</f>
        <v>0</v>
      </c>
      <c r="BL212" s="19" t="s">
        <v>164</v>
      </c>
      <c r="BM212" s="199" t="s">
        <v>2794</v>
      </c>
    </row>
    <row r="213" s="2" customFormat="1">
      <c r="A213" s="41"/>
      <c r="B213" s="42"/>
      <c r="C213" s="43"/>
      <c r="D213" s="249" t="s">
        <v>254</v>
      </c>
      <c r="E213" s="43"/>
      <c r="F213" s="250" t="s">
        <v>411</v>
      </c>
      <c r="G213" s="43"/>
      <c r="H213" s="43"/>
      <c r="I213" s="203"/>
      <c r="J213" s="43"/>
      <c r="K213" s="43"/>
      <c r="L213" s="47"/>
      <c r="M213" s="204"/>
      <c r="N213" s="20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254</v>
      </c>
      <c r="AU213" s="19" t="s">
        <v>90</v>
      </c>
    </row>
    <row r="214" s="2" customFormat="1" ht="16.5" customHeight="1">
      <c r="A214" s="41"/>
      <c r="B214" s="42"/>
      <c r="C214" s="262" t="s">
        <v>485</v>
      </c>
      <c r="D214" s="262" t="s">
        <v>464</v>
      </c>
      <c r="E214" s="263" t="s">
        <v>2795</v>
      </c>
      <c r="F214" s="264" t="s">
        <v>2796</v>
      </c>
      <c r="G214" s="265" t="s">
        <v>246</v>
      </c>
      <c r="H214" s="266">
        <v>4</v>
      </c>
      <c r="I214" s="267"/>
      <c r="J214" s="268">
        <f>ROUND(I214*H214,2)</f>
        <v>0</v>
      </c>
      <c r="K214" s="264" t="s">
        <v>252</v>
      </c>
      <c r="L214" s="269"/>
      <c r="M214" s="270" t="s">
        <v>35</v>
      </c>
      <c r="N214" s="271" t="s">
        <v>51</v>
      </c>
      <c r="O214" s="87"/>
      <c r="P214" s="197">
        <f>O214*H214</f>
        <v>0</v>
      </c>
      <c r="Q214" s="197">
        <v>0.00029999999999999997</v>
      </c>
      <c r="R214" s="197">
        <f>Q214*H214</f>
        <v>0.0011999999999999999</v>
      </c>
      <c r="S214" s="197">
        <v>0</v>
      </c>
      <c r="T214" s="19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199" t="s">
        <v>180</v>
      </c>
      <c r="AT214" s="199" t="s">
        <v>464</v>
      </c>
      <c r="AU214" s="199" t="s">
        <v>90</v>
      </c>
      <c r="AY214" s="19" t="s">
        <v>155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9" t="s">
        <v>88</v>
      </c>
      <c r="BK214" s="200">
        <f>ROUND(I214*H214,2)</f>
        <v>0</v>
      </c>
      <c r="BL214" s="19" t="s">
        <v>164</v>
      </c>
      <c r="BM214" s="199" t="s">
        <v>2797</v>
      </c>
    </row>
    <row r="215" s="13" customFormat="1">
      <c r="A215" s="13"/>
      <c r="B215" s="238"/>
      <c r="C215" s="239"/>
      <c r="D215" s="201" t="s">
        <v>248</v>
      </c>
      <c r="E215" s="240" t="s">
        <v>35</v>
      </c>
      <c r="F215" s="241" t="s">
        <v>2776</v>
      </c>
      <c r="G215" s="239"/>
      <c r="H215" s="242">
        <v>4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248</v>
      </c>
      <c r="AU215" s="248" t="s">
        <v>90</v>
      </c>
      <c r="AV215" s="13" t="s">
        <v>90</v>
      </c>
      <c r="AW215" s="13" t="s">
        <v>40</v>
      </c>
      <c r="AX215" s="13" t="s">
        <v>88</v>
      </c>
      <c r="AY215" s="248" t="s">
        <v>155</v>
      </c>
    </row>
    <row r="216" s="2" customFormat="1" ht="16.5" customHeight="1">
      <c r="A216" s="41"/>
      <c r="B216" s="42"/>
      <c r="C216" s="262" t="s">
        <v>490</v>
      </c>
      <c r="D216" s="262" t="s">
        <v>464</v>
      </c>
      <c r="E216" s="263" t="s">
        <v>1906</v>
      </c>
      <c r="F216" s="264" t="s">
        <v>1907</v>
      </c>
      <c r="G216" s="265" t="s">
        <v>246</v>
      </c>
      <c r="H216" s="266">
        <v>4</v>
      </c>
      <c r="I216" s="267"/>
      <c r="J216" s="268">
        <f>ROUND(I216*H216,2)</f>
        <v>0</v>
      </c>
      <c r="K216" s="264" t="s">
        <v>252</v>
      </c>
      <c r="L216" s="269"/>
      <c r="M216" s="270" t="s">
        <v>35</v>
      </c>
      <c r="N216" s="271" t="s">
        <v>51</v>
      </c>
      <c r="O216" s="87"/>
      <c r="P216" s="197">
        <f>O216*H216</f>
        <v>0</v>
      </c>
      <c r="Q216" s="197">
        <v>0.0068999999999999999</v>
      </c>
      <c r="R216" s="197">
        <f>Q216*H216</f>
        <v>0.0276</v>
      </c>
      <c r="S216" s="197">
        <v>0</v>
      </c>
      <c r="T216" s="19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199" t="s">
        <v>180</v>
      </c>
      <c r="AT216" s="199" t="s">
        <v>464</v>
      </c>
      <c r="AU216" s="199" t="s">
        <v>90</v>
      </c>
      <c r="AY216" s="19" t="s">
        <v>155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9" t="s">
        <v>88</v>
      </c>
      <c r="BK216" s="200">
        <f>ROUND(I216*H216,2)</f>
        <v>0</v>
      </c>
      <c r="BL216" s="19" t="s">
        <v>164</v>
      </c>
      <c r="BM216" s="199" t="s">
        <v>2798</v>
      </c>
    </row>
    <row r="217" s="13" customFormat="1">
      <c r="A217" s="13"/>
      <c r="B217" s="238"/>
      <c r="C217" s="239"/>
      <c r="D217" s="201" t="s">
        <v>248</v>
      </c>
      <c r="E217" s="240" t="s">
        <v>35</v>
      </c>
      <c r="F217" s="241" t="s">
        <v>2776</v>
      </c>
      <c r="G217" s="239"/>
      <c r="H217" s="242">
        <v>4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248</v>
      </c>
      <c r="AU217" s="248" t="s">
        <v>90</v>
      </c>
      <c r="AV217" s="13" t="s">
        <v>90</v>
      </c>
      <c r="AW217" s="13" t="s">
        <v>40</v>
      </c>
      <c r="AX217" s="13" t="s">
        <v>88</v>
      </c>
      <c r="AY217" s="248" t="s">
        <v>155</v>
      </c>
    </row>
    <row r="218" s="2" customFormat="1" ht="16.5" customHeight="1">
      <c r="A218" s="41"/>
      <c r="B218" s="42"/>
      <c r="C218" s="188" t="s">
        <v>495</v>
      </c>
      <c r="D218" s="188" t="s">
        <v>150</v>
      </c>
      <c r="E218" s="189" t="s">
        <v>2799</v>
      </c>
      <c r="F218" s="190" t="s">
        <v>2800</v>
      </c>
      <c r="G218" s="191" t="s">
        <v>246</v>
      </c>
      <c r="H218" s="192">
        <v>3</v>
      </c>
      <c r="I218" s="193"/>
      <c r="J218" s="194">
        <f>ROUND(I218*H218,2)</f>
        <v>0</v>
      </c>
      <c r="K218" s="190" t="s">
        <v>252</v>
      </c>
      <c r="L218" s="47"/>
      <c r="M218" s="195" t="s">
        <v>35</v>
      </c>
      <c r="N218" s="196" t="s">
        <v>51</v>
      </c>
      <c r="O218" s="87"/>
      <c r="P218" s="197">
        <f>O218*H218</f>
        <v>0</v>
      </c>
      <c r="Q218" s="197">
        <v>0.050000000000000003</v>
      </c>
      <c r="R218" s="197">
        <f>Q218*H218</f>
        <v>0.15000000000000002</v>
      </c>
      <c r="S218" s="197">
        <v>0</v>
      </c>
      <c r="T218" s="19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199" t="s">
        <v>164</v>
      </c>
      <c r="AT218" s="199" t="s">
        <v>150</v>
      </c>
      <c r="AU218" s="199" t="s">
        <v>90</v>
      </c>
      <c r="AY218" s="19" t="s">
        <v>155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9" t="s">
        <v>88</v>
      </c>
      <c r="BK218" s="200">
        <f>ROUND(I218*H218,2)</f>
        <v>0</v>
      </c>
      <c r="BL218" s="19" t="s">
        <v>164</v>
      </c>
      <c r="BM218" s="199" t="s">
        <v>2801</v>
      </c>
    </row>
    <row r="219" s="2" customFormat="1">
      <c r="A219" s="41"/>
      <c r="B219" s="42"/>
      <c r="C219" s="43"/>
      <c r="D219" s="249" t="s">
        <v>254</v>
      </c>
      <c r="E219" s="43"/>
      <c r="F219" s="250" t="s">
        <v>2802</v>
      </c>
      <c r="G219" s="43"/>
      <c r="H219" s="43"/>
      <c r="I219" s="203"/>
      <c r="J219" s="43"/>
      <c r="K219" s="43"/>
      <c r="L219" s="47"/>
      <c r="M219" s="204"/>
      <c r="N219" s="20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254</v>
      </c>
      <c r="AU219" s="19" t="s">
        <v>90</v>
      </c>
    </row>
    <row r="220" s="2" customFormat="1" ht="16.5" customHeight="1">
      <c r="A220" s="41"/>
      <c r="B220" s="42"/>
      <c r="C220" s="262" t="s">
        <v>497</v>
      </c>
      <c r="D220" s="262" t="s">
        <v>464</v>
      </c>
      <c r="E220" s="263" t="s">
        <v>2803</v>
      </c>
      <c r="F220" s="264" t="s">
        <v>2804</v>
      </c>
      <c r="G220" s="265" t="s">
        <v>246</v>
      </c>
      <c r="H220" s="266">
        <v>3</v>
      </c>
      <c r="I220" s="267"/>
      <c r="J220" s="268">
        <f>ROUND(I220*H220,2)</f>
        <v>0</v>
      </c>
      <c r="K220" s="264" t="s">
        <v>252</v>
      </c>
      <c r="L220" s="269"/>
      <c r="M220" s="270" t="s">
        <v>35</v>
      </c>
      <c r="N220" s="271" t="s">
        <v>51</v>
      </c>
      <c r="O220" s="87"/>
      <c r="P220" s="197">
        <f>O220*H220</f>
        <v>0</v>
      </c>
      <c r="Q220" s="197">
        <v>0.0025000000000000001</v>
      </c>
      <c r="R220" s="197">
        <f>Q220*H220</f>
        <v>0.0074999999999999997</v>
      </c>
      <c r="S220" s="197">
        <v>0</v>
      </c>
      <c r="T220" s="19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199" t="s">
        <v>180</v>
      </c>
      <c r="AT220" s="199" t="s">
        <v>464</v>
      </c>
      <c r="AU220" s="199" t="s">
        <v>90</v>
      </c>
      <c r="AY220" s="19" t="s">
        <v>155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9" t="s">
        <v>88</v>
      </c>
      <c r="BK220" s="200">
        <f>ROUND(I220*H220,2)</f>
        <v>0</v>
      </c>
      <c r="BL220" s="19" t="s">
        <v>164</v>
      </c>
      <c r="BM220" s="199" t="s">
        <v>2805</v>
      </c>
    </row>
    <row r="221" s="13" customFormat="1">
      <c r="A221" s="13"/>
      <c r="B221" s="238"/>
      <c r="C221" s="239"/>
      <c r="D221" s="201" t="s">
        <v>248</v>
      </c>
      <c r="E221" s="240" t="s">
        <v>35</v>
      </c>
      <c r="F221" s="241" t="s">
        <v>2754</v>
      </c>
      <c r="G221" s="239"/>
      <c r="H221" s="242">
        <v>3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248</v>
      </c>
      <c r="AU221" s="248" t="s">
        <v>90</v>
      </c>
      <c r="AV221" s="13" t="s">
        <v>90</v>
      </c>
      <c r="AW221" s="13" t="s">
        <v>40</v>
      </c>
      <c r="AX221" s="13" t="s">
        <v>88</v>
      </c>
      <c r="AY221" s="248" t="s">
        <v>155</v>
      </c>
    </row>
    <row r="222" s="2" customFormat="1" ht="16.5" customHeight="1">
      <c r="A222" s="41"/>
      <c r="B222" s="42"/>
      <c r="C222" s="262" t="s">
        <v>500</v>
      </c>
      <c r="D222" s="262" t="s">
        <v>464</v>
      </c>
      <c r="E222" s="263" t="s">
        <v>2806</v>
      </c>
      <c r="F222" s="264" t="s">
        <v>2807</v>
      </c>
      <c r="G222" s="265" t="s">
        <v>246</v>
      </c>
      <c r="H222" s="266">
        <v>3</v>
      </c>
      <c r="I222" s="267"/>
      <c r="J222" s="268">
        <f>ROUND(I222*H222,2)</f>
        <v>0</v>
      </c>
      <c r="K222" s="264" t="s">
        <v>252</v>
      </c>
      <c r="L222" s="269"/>
      <c r="M222" s="270" t="s">
        <v>35</v>
      </c>
      <c r="N222" s="271" t="s">
        <v>51</v>
      </c>
      <c r="O222" s="87"/>
      <c r="P222" s="197">
        <f>O222*H222</f>
        <v>0</v>
      </c>
      <c r="Q222" s="197">
        <v>0.014</v>
      </c>
      <c r="R222" s="197">
        <f>Q222*H222</f>
        <v>0.042000000000000003</v>
      </c>
      <c r="S222" s="197">
        <v>0</v>
      </c>
      <c r="T222" s="19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199" t="s">
        <v>180</v>
      </c>
      <c r="AT222" s="199" t="s">
        <v>464</v>
      </c>
      <c r="AU222" s="199" t="s">
        <v>90</v>
      </c>
      <c r="AY222" s="19" t="s">
        <v>155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9" t="s">
        <v>88</v>
      </c>
      <c r="BK222" s="200">
        <f>ROUND(I222*H222,2)</f>
        <v>0</v>
      </c>
      <c r="BL222" s="19" t="s">
        <v>164</v>
      </c>
      <c r="BM222" s="199" t="s">
        <v>2808</v>
      </c>
    </row>
    <row r="223" s="13" customFormat="1">
      <c r="A223" s="13"/>
      <c r="B223" s="238"/>
      <c r="C223" s="239"/>
      <c r="D223" s="201" t="s">
        <v>248</v>
      </c>
      <c r="E223" s="240" t="s">
        <v>35</v>
      </c>
      <c r="F223" s="241" t="s">
        <v>2754</v>
      </c>
      <c r="G223" s="239"/>
      <c r="H223" s="242">
        <v>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248</v>
      </c>
      <c r="AU223" s="248" t="s">
        <v>90</v>
      </c>
      <c r="AV223" s="13" t="s">
        <v>90</v>
      </c>
      <c r="AW223" s="13" t="s">
        <v>40</v>
      </c>
      <c r="AX223" s="13" t="s">
        <v>88</v>
      </c>
      <c r="AY223" s="248" t="s">
        <v>155</v>
      </c>
    </row>
    <row r="224" s="12" customFormat="1" ht="22.8" customHeight="1">
      <c r="A224" s="12"/>
      <c r="B224" s="222"/>
      <c r="C224" s="223"/>
      <c r="D224" s="224" t="s">
        <v>79</v>
      </c>
      <c r="E224" s="236" t="s">
        <v>1117</v>
      </c>
      <c r="F224" s="236" t="s">
        <v>1118</v>
      </c>
      <c r="G224" s="223"/>
      <c r="H224" s="223"/>
      <c r="I224" s="226"/>
      <c r="J224" s="237">
        <f>BK224</f>
        <v>0</v>
      </c>
      <c r="K224" s="223"/>
      <c r="L224" s="228"/>
      <c r="M224" s="229"/>
      <c r="N224" s="230"/>
      <c r="O224" s="230"/>
      <c r="P224" s="231">
        <f>SUM(P225:P252)</f>
        <v>0</v>
      </c>
      <c r="Q224" s="230"/>
      <c r="R224" s="231">
        <f>SUM(R225:R252)</f>
        <v>1.5614759999999999</v>
      </c>
      <c r="S224" s="230"/>
      <c r="T224" s="232">
        <f>SUM(T225:T252)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3" t="s">
        <v>88</v>
      </c>
      <c r="AT224" s="234" t="s">
        <v>79</v>
      </c>
      <c r="AU224" s="234" t="s">
        <v>88</v>
      </c>
      <c r="AY224" s="233" t="s">
        <v>155</v>
      </c>
      <c r="BK224" s="235">
        <f>SUM(BK225:BK252)</f>
        <v>0</v>
      </c>
    </row>
    <row r="225" s="2" customFormat="1" ht="16.5" customHeight="1">
      <c r="A225" s="41"/>
      <c r="B225" s="42"/>
      <c r="C225" s="188" t="s">
        <v>504</v>
      </c>
      <c r="D225" s="188" t="s">
        <v>150</v>
      </c>
      <c r="E225" s="189" t="s">
        <v>2809</v>
      </c>
      <c r="F225" s="190" t="s">
        <v>2810</v>
      </c>
      <c r="G225" s="191" t="s">
        <v>275</v>
      </c>
      <c r="H225" s="192">
        <v>19.399999999999999</v>
      </c>
      <c r="I225" s="193"/>
      <c r="J225" s="194">
        <f>ROUND(I225*H225,2)</f>
        <v>0</v>
      </c>
      <c r="K225" s="190" t="s">
        <v>252</v>
      </c>
      <c r="L225" s="47"/>
      <c r="M225" s="195" t="s">
        <v>35</v>
      </c>
      <c r="N225" s="196" t="s">
        <v>51</v>
      </c>
      <c r="O225" s="87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199" t="s">
        <v>164</v>
      </c>
      <c r="AT225" s="199" t="s">
        <v>150</v>
      </c>
      <c r="AU225" s="199" t="s">
        <v>90</v>
      </c>
      <c r="AY225" s="19" t="s">
        <v>155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9" t="s">
        <v>88</v>
      </c>
      <c r="BK225" s="200">
        <f>ROUND(I225*H225,2)</f>
        <v>0</v>
      </c>
      <c r="BL225" s="19" t="s">
        <v>164</v>
      </c>
      <c r="BM225" s="199" t="s">
        <v>2811</v>
      </c>
    </row>
    <row r="226" s="2" customFormat="1">
      <c r="A226" s="41"/>
      <c r="B226" s="42"/>
      <c r="C226" s="43"/>
      <c r="D226" s="249" t="s">
        <v>254</v>
      </c>
      <c r="E226" s="43"/>
      <c r="F226" s="250" t="s">
        <v>2812</v>
      </c>
      <c r="G226" s="43"/>
      <c r="H226" s="43"/>
      <c r="I226" s="203"/>
      <c r="J226" s="43"/>
      <c r="K226" s="43"/>
      <c r="L226" s="47"/>
      <c r="M226" s="204"/>
      <c r="N226" s="20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254</v>
      </c>
      <c r="AU226" s="19" t="s">
        <v>90</v>
      </c>
    </row>
    <row r="227" s="13" customFormat="1">
      <c r="A227" s="13"/>
      <c r="B227" s="238"/>
      <c r="C227" s="239"/>
      <c r="D227" s="201" t="s">
        <v>248</v>
      </c>
      <c r="E227" s="240" t="s">
        <v>35</v>
      </c>
      <c r="F227" s="241" t="s">
        <v>2813</v>
      </c>
      <c r="G227" s="239"/>
      <c r="H227" s="242">
        <v>19.399999999999999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248</v>
      </c>
      <c r="AU227" s="248" t="s">
        <v>90</v>
      </c>
      <c r="AV227" s="13" t="s">
        <v>90</v>
      </c>
      <c r="AW227" s="13" t="s">
        <v>40</v>
      </c>
      <c r="AX227" s="13" t="s">
        <v>88</v>
      </c>
      <c r="AY227" s="248" t="s">
        <v>155</v>
      </c>
    </row>
    <row r="228" s="2" customFormat="1" ht="16.5" customHeight="1">
      <c r="A228" s="41"/>
      <c r="B228" s="42"/>
      <c r="C228" s="262" t="s">
        <v>510</v>
      </c>
      <c r="D228" s="262" t="s">
        <v>464</v>
      </c>
      <c r="E228" s="263" t="s">
        <v>2814</v>
      </c>
      <c r="F228" s="264" t="s">
        <v>2815</v>
      </c>
      <c r="G228" s="265" t="s">
        <v>275</v>
      </c>
      <c r="H228" s="266">
        <v>19.399999999999999</v>
      </c>
      <c r="I228" s="267"/>
      <c r="J228" s="268">
        <f>ROUND(I228*H228,2)</f>
        <v>0</v>
      </c>
      <c r="K228" s="264" t="s">
        <v>252</v>
      </c>
      <c r="L228" s="269"/>
      <c r="M228" s="270" t="s">
        <v>35</v>
      </c>
      <c r="N228" s="271" t="s">
        <v>51</v>
      </c>
      <c r="O228" s="87"/>
      <c r="P228" s="197">
        <f>O228*H228</f>
        <v>0</v>
      </c>
      <c r="Q228" s="197">
        <v>0.032750000000000001</v>
      </c>
      <c r="R228" s="197">
        <f>Q228*H228</f>
        <v>0.63534999999999997</v>
      </c>
      <c r="S228" s="197">
        <v>0</v>
      </c>
      <c r="T228" s="19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199" t="s">
        <v>180</v>
      </c>
      <c r="AT228" s="199" t="s">
        <v>464</v>
      </c>
      <c r="AU228" s="199" t="s">
        <v>90</v>
      </c>
      <c r="AY228" s="19" t="s">
        <v>155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9" t="s">
        <v>88</v>
      </c>
      <c r="BK228" s="200">
        <f>ROUND(I228*H228,2)</f>
        <v>0</v>
      </c>
      <c r="BL228" s="19" t="s">
        <v>164</v>
      </c>
      <c r="BM228" s="199" t="s">
        <v>2816</v>
      </c>
    </row>
    <row r="229" s="13" customFormat="1">
      <c r="A229" s="13"/>
      <c r="B229" s="238"/>
      <c r="C229" s="239"/>
      <c r="D229" s="201" t="s">
        <v>248</v>
      </c>
      <c r="E229" s="240" t="s">
        <v>35</v>
      </c>
      <c r="F229" s="241" t="s">
        <v>2813</v>
      </c>
      <c r="G229" s="239"/>
      <c r="H229" s="242">
        <v>19.399999999999999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248</v>
      </c>
      <c r="AU229" s="248" t="s">
        <v>90</v>
      </c>
      <c r="AV229" s="13" t="s">
        <v>90</v>
      </c>
      <c r="AW229" s="13" t="s">
        <v>40</v>
      </c>
      <c r="AX229" s="13" t="s">
        <v>88</v>
      </c>
      <c r="AY229" s="248" t="s">
        <v>155</v>
      </c>
    </row>
    <row r="230" s="2" customFormat="1" ht="16.5" customHeight="1">
      <c r="A230" s="41"/>
      <c r="B230" s="42"/>
      <c r="C230" s="188" t="s">
        <v>512</v>
      </c>
      <c r="D230" s="188" t="s">
        <v>150</v>
      </c>
      <c r="E230" s="189" t="s">
        <v>2817</v>
      </c>
      <c r="F230" s="190" t="s">
        <v>2818</v>
      </c>
      <c r="G230" s="191" t="s">
        <v>246</v>
      </c>
      <c r="H230" s="192">
        <v>2</v>
      </c>
      <c r="I230" s="193"/>
      <c r="J230" s="194">
        <f>ROUND(I230*H230,2)</f>
        <v>0</v>
      </c>
      <c r="K230" s="190" t="s">
        <v>252</v>
      </c>
      <c r="L230" s="47"/>
      <c r="M230" s="195" t="s">
        <v>35</v>
      </c>
      <c r="N230" s="196" t="s">
        <v>51</v>
      </c>
      <c r="O230" s="87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199" t="s">
        <v>164</v>
      </c>
      <c r="AT230" s="199" t="s">
        <v>150</v>
      </c>
      <c r="AU230" s="199" t="s">
        <v>90</v>
      </c>
      <c r="AY230" s="19" t="s">
        <v>155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9" t="s">
        <v>88</v>
      </c>
      <c r="BK230" s="200">
        <f>ROUND(I230*H230,2)</f>
        <v>0</v>
      </c>
      <c r="BL230" s="19" t="s">
        <v>164</v>
      </c>
      <c r="BM230" s="199" t="s">
        <v>2819</v>
      </c>
    </row>
    <row r="231" s="2" customFormat="1">
      <c r="A231" s="41"/>
      <c r="B231" s="42"/>
      <c r="C231" s="43"/>
      <c r="D231" s="249" t="s">
        <v>254</v>
      </c>
      <c r="E231" s="43"/>
      <c r="F231" s="250" t="s">
        <v>2820</v>
      </c>
      <c r="G231" s="43"/>
      <c r="H231" s="43"/>
      <c r="I231" s="203"/>
      <c r="J231" s="43"/>
      <c r="K231" s="43"/>
      <c r="L231" s="47"/>
      <c r="M231" s="204"/>
      <c r="N231" s="20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254</v>
      </c>
      <c r="AU231" s="19" t="s">
        <v>90</v>
      </c>
    </row>
    <row r="232" s="2" customFormat="1" ht="16.5" customHeight="1">
      <c r="A232" s="41"/>
      <c r="B232" s="42"/>
      <c r="C232" s="262" t="s">
        <v>517</v>
      </c>
      <c r="D232" s="262" t="s">
        <v>464</v>
      </c>
      <c r="E232" s="263" t="s">
        <v>2821</v>
      </c>
      <c r="F232" s="264" t="s">
        <v>2822</v>
      </c>
      <c r="G232" s="265" t="s">
        <v>246</v>
      </c>
      <c r="H232" s="266">
        <v>2</v>
      </c>
      <c r="I232" s="267"/>
      <c r="J232" s="268">
        <f>ROUND(I232*H232,2)</f>
        <v>0</v>
      </c>
      <c r="K232" s="264" t="s">
        <v>252</v>
      </c>
      <c r="L232" s="269"/>
      <c r="M232" s="270" t="s">
        <v>35</v>
      </c>
      <c r="N232" s="271" t="s">
        <v>51</v>
      </c>
      <c r="O232" s="87"/>
      <c r="P232" s="197">
        <f>O232*H232</f>
        <v>0</v>
      </c>
      <c r="Q232" s="197">
        <v>0.00046000000000000001</v>
      </c>
      <c r="R232" s="197">
        <f>Q232*H232</f>
        <v>0.00092000000000000003</v>
      </c>
      <c r="S232" s="197">
        <v>0</v>
      </c>
      <c r="T232" s="19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199" t="s">
        <v>180</v>
      </c>
      <c r="AT232" s="199" t="s">
        <v>464</v>
      </c>
      <c r="AU232" s="199" t="s">
        <v>90</v>
      </c>
      <c r="AY232" s="19" t="s">
        <v>155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9" t="s">
        <v>88</v>
      </c>
      <c r="BK232" s="200">
        <f>ROUND(I232*H232,2)</f>
        <v>0</v>
      </c>
      <c r="BL232" s="19" t="s">
        <v>164</v>
      </c>
      <c r="BM232" s="199" t="s">
        <v>2823</v>
      </c>
    </row>
    <row r="233" s="13" customFormat="1">
      <c r="A233" s="13"/>
      <c r="B233" s="238"/>
      <c r="C233" s="239"/>
      <c r="D233" s="201" t="s">
        <v>248</v>
      </c>
      <c r="E233" s="240" t="s">
        <v>35</v>
      </c>
      <c r="F233" s="241" t="s">
        <v>2824</v>
      </c>
      <c r="G233" s="239"/>
      <c r="H233" s="242">
        <v>2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248</v>
      </c>
      <c r="AU233" s="248" t="s">
        <v>90</v>
      </c>
      <c r="AV233" s="13" t="s">
        <v>90</v>
      </c>
      <c r="AW233" s="13" t="s">
        <v>40</v>
      </c>
      <c r="AX233" s="13" t="s">
        <v>88</v>
      </c>
      <c r="AY233" s="248" t="s">
        <v>155</v>
      </c>
    </row>
    <row r="234" s="2" customFormat="1" ht="24.15" customHeight="1">
      <c r="A234" s="41"/>
      <c r="B234" s="42"/>
      <c r="C234" s="188" t="s">
        <v>519</v>
      </c>
      <c r="D234" s="188" t="s">
        <v>150</v>
      </c>
      <c r="E234" s="189" t="s">
        <v>2825</v>
      </c>
      <c r="F234" s="190" t="s">
        <v>2826</v>
      </c>
      <c r="G234" s="191" t="s">
        <v>246</v>
      </c>
      <c r="H234" s="192">
        <v>14</v>
      </c>
      <c r="I234" s="193"/>
      <c r="J234" s="194">
        <f>ROUND(I234*H234,2)</f>
        <v>0</v>
      </c>
      <c r="K234" s="190" t="s">
        <v>252</v>
      </c>
      <c r="L234" s="47"/>
      <c r="M234" s="195" t="s">
        <v>35</v>
      </c>
      <c r="N234" s="196" t="s">
        <v>51</v>
      </c>
      <c r="O234" s="87"/>
      <c r="P234" s="197">
        <f>O234*H234</f>
        <v>0</v>
      </c>
      <c r="Q234" s="197">
        <v>1.0000000000000001E-05</v>
      </c>
      <c r="R234" s="197">
        <f>Q234*H234</f>
        <v>0.00014000000000000002</v>
      </c>
      <c r="S234" s="197">
        <v>0</v>
      </c>
      <c r="T234" s="19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199" t="s">
        <v>164</v>
      </c>
      <c r="AT234" s="199" t="s">
        <v>150</v>
      </c>
      <c r="AU234" s="199" t="s">
        <v>90</v>
      </c>
      <c r="AY234" s="19" t="s">
        <v>155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9" t="s">
        <v>88</v>
      </c>
      <c r="BK234" s="200">
        <f>ROUND(I234*H234,2)</f>
        <v>0</v>
      </c>
      <c r="BL234" s="19" t="s">
        <v>164</v>
      </c>
      <c r="BM234" s="199" t="s">
        <v>2827</v>
      </c>
    </row>
    <row r="235" s="2" customFormat="1">
      <c r="A235" s="41"/>
      <c r="B235" s="42"/>
      <c r="C235" s="43"/>
      <c r="D235" s="249" t="s">
        <v>254</v>
      </c>
      <c r="E235" s="43"/>
      <c r="F235" s="250" t="s">
        <v>2828</v>
      </c>
      <c r="G235" s="43"/>
      <c r="H235" s="43"/>
      <c r="I235" s="203"/>
      <c r="J235" s="43"/>
      <c r="K235" s="43"/>
      <c r="L235" s="47"/>
      <c r="M235" s="204"/>
      <c r="N235" s="20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254</v>
      </c>
      <c r="AU235" s="19" t="s">
        <v>90</v>
      </c>
    </row>
    <row r="236" s="2" customFormat="1" ht="16.5" customHeight="1">
      <c r="A236" s="41"/>
      <c r="B236" s="42"/>
      <c r="C236" s="262" t="s">
        <v>526</v>
      </c>
      <c r="D236" s="262" t="s">
        <v>464</v>
      </c>
      <c r="E236" s="263" t="s">
        <v>2829</v>
      </c>
      <c r="F236" s="264" t="s">
        <v>2830</v>
      </c>
      <c r="G236" s="265" t="s">
        <v>246</v>
      </c>
      <c r="H236" s="266">
        <v>14</v>
      </c>
      <c r="I236" s="267"/>
      <c r="J236" s="268">
        <f>ROUND(I236*H236,2)</f>
        <v>0</v>
      </c>
      <c r="K236" s="264" t="s">
        <v>252</v>
      </c>
      <c r="L236" s="269"/>
      <c r="M236" s="270" t="s">
        <v>35</v>
      </c>
      <c r="N236" s="271" t="s">
        <v>51</v>
      </c>
      <c r="O236" s="87"/>
      <c r="P236" s="197">
        <f>O236*H236</f>
        <v>0</v>
      </c>
      <c r="Q236" s="197">
        <v>6.0000000000000002E-05</v>
      </c>
      <c r="R236" s="197">
        <f>Q236*H236</f>
        <v>0.00084000000000000003</v>
      </c>
      <c r="S236" s="197">
        <v>0</v>
      </c>
      <c r="T236" s="19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199" t="s">
        <v>180</v>
      </c>
      <c r="AT236" s="199" t="s">
        <v>464</v>
      </c>
      <c r="AU236" s="199" t="s">
        <v>90</v>
      </c>
      <c r="AY236" s="19" t="s">
        <v>155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9" t="s">
        <v>88</v>
      </c>
      <c r="BK236" s="200">
        <f>ROUND(I236*H236,2)</f>
        <v>0</v>
      </c>
      <c r="BL236" s="19" t="s">
        <v>164</v>
      </c>
      <c r="BM236" s="199" t="s">
        <v>2831</v>
      </c>
    </row>
    <row r="237" s="13" customFormat="1">
      <c r="A237" s="13"/>
      <c r="B237" s="238"/>
      <c r="C237" s="239"/>
      <c r="D237" s="201" t="s">
        <v>248</v>
      </c>
      <c r="E237" s="240" t="s">
        <v>35</v>
      </c>
      <c r="F237" s="241" t="s">
        <v>2832</v>
      </c>
      <c r="G237" s="239"/>
      <c r="H237" s="242">
        <v>14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248</v>
      </c>
      <c r="AU237" s="248" t="s">
        <v>90</v>
      </c>
      <c r="AV237" s="13" t="s">
        <v>90</v>
      </c>
      <c r="AW237" s="13" t="s">
        <v>40</v>
      </c>
      <c r="AX237" s="13" t="s">
        <v>88</v>
      </c>
      <c r="AY237" s="248" t="s">
        <v>155</v>
      </c>
    </row>
    <row r="238" s="2" customFormat="1" ht="16.5" customHeight="1">
      <c r="A238" s="41"/>
      <c r="B238" s="42"/>
      <c r="C238" s="188" t="s">
        <v>532</v>
      </c>
      <c r="D238" s="188" t="s">
        <v>150</v>
      </c>
      <c r="E238" s="189" t="s">
        <v>1490</v>
      </c>
      <c r="F238" s="190" t="s">
        <v>1491</v>
      </c>
      <c r="G238" s="191" t="s">
        <v>275</v>
      </c>
      <c r="H238" s="192">
        <v>21.100000000000001</v>
      </c>
      <c r="I238" s="193"/>
      <c r="J238" s="194">
        <f>ROUND(I238*H238,2)</f>
        <v>0</v>
      </c>
      <c r="K238" s="190" t="s">
        <v>252</v>
      </c>
      <c r="L238" s="47"/>
      <c r="M238" s="195" t="s">
        <v>35</v>
      </c>
      <c r="N238" s="196" t="s">
        <v>51</v>
      </c>
      <c r="O238" s="87"/>
      <c r="P238" s="197">
        <f>O238*H238</f>
        <v>0</v>
      </c>
      <c r="Q238" s="197">
        <v>0.00019000000000000001</v>
      </c>
      <c r="R238" s="197">
        <f>Q238*H238</f>
        <v>0.0040090000000000004</v>
      </c>
      <c r="S238" s="197">
        <v>0</v>
      </c>
      <c r="T238" s="19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199" t="s">
        <v>213</v>
      </c>
      <c r="AT238" s="199" t="s">
        <v>150</v>
      </c>
      <c r="AU238" s="199" t="s">
        <v>90</v>
      </c>
      <c r="AY238" s="19" t="s">
        <v>155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9" t="s">
        <v>88</v>
      </c>
      <c r="BK238" s="200">
        <f>ROUND(I238*H238,2)</f>
        <v>0</v>
      </c>
      <c r="BL238" s="19" t="s">
        <v>213</v>
      </c>
      <c r="BM238" s="199" t="s">
        <v>2833</v>
      </c>
    </row>
    <row r="239" s="2" customFormat="1">
      <c r="A239" s="41"/>
      <c r="B239" s="42"/>
      <c r="C239" s="43"/>
      <c r="D239" s="249" t="s">
        <v>254</v>
      </c>
      <c r="E239" s="43"/>
      <c r="F239" s="250" t="s">
        <v>1493</v>
      </c>
      <c r="G239" s="43"/>
      <c r="H239" s="43"/>
      <c r="I239" s="203"/>
      <c r="J239" s="43"/>
      <c r="K239" s="43"/>
      <c r="L239" s="47"/>
      <c r="M239" s="204"/>
      <c r="N239" s="20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254</v>
      </c>
      <c r="AU239" s="19" t="s">
        <v>90</v>
      </c>
    </row>
    <row r="240" s="13" customFormat="1">
      <c r="A240" s="13"/>
      <c r="B240" s="238"/>
      <c r="C240" s="239"/>
      <c r="D240" s="201" t="s">
        <v>248</v>
      </c>
      <c r="E240" s="240" t="s">
        <v>35</v>
      </c>
      <c r="F240" s="241" t="s">
        <v>2834</v>
      </c>
      <c r="G240" s="239"/>
      <c r="H240" s="242">
        <v>21.100000000000001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248</v>
      </c>
      <c r="AU240" s="248" t="s">
        <v>90</v>
      </c>
      <c r="AV240" s="13" t="s">
        <v>90</v>
      </c>
      <c r="AW240" s="13" t="s">
        <v>40</v>
      </c>
      <c r="AX240" s="13" t="s">
        <v>88</v>
      </c>
      <c r="AY240" s="248" t="s">
        <v>155</v>
      </c>
    </row>
    <row r="241" s="2" customFormat="1" ht="16.5" customHeight="1">
      <c r="A241" s="41"/>
      <c r="B241" s="42"/>
      <c r="C241" s="188" t="s">
        <v>537</v>
      </c>
      <c r="D241" s="188" t="s">
        <v>150</v>
      </c>
      <c r="E241" s="189" t="s">
        <v>1495</v>
      </c>
      <c r="F241" s="190" t="s">
        <v>1496</v>
      </c>
      <c r="G241" s="191" t="s">
        <v>275</v>
      </c>
      <c r="H241" s="192">
        <v>21.100000000000001</v>
      </c>
      <c r="I241" s="193"/>
      <c r="J241" s="194">
        <f>ROUND(I241*H241,2)</f>
        <v>0</v>
      </c>
      <c r="K241" s="190" t="s">
        <v>252</v>
      </c>
      <c r="L241" s="47"/>
      <c r="M241" s="195" t="s">
        <v>35</v>
      </c>
      <c r="N241" s="196" t="s">
        <v>51</v>
      </c>
      <c r="O241" s="87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199" t="s">
        <v>164</v>
      </c>
      <c r="AT241" s="199" t="s">
        <v>150</v>
      </c>
      <c r="AU241" s="199" t="s">
        <v>90</v>
      </c>
      <c r="AY241" s="19" t="s">
        <v>155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9" t="s">
        <v>88</v>
      </c>
      <c r="BK241" s="200">
        <f>ROUND(I241*H241,2)</f>
        <v>0</v>
      </c>
      <c r="BL241" s="19" t="s">
        <v>164</v>
      </c>
      <c r="BM241" s="199" t="s">
        <v>2835</v>
      </c>
    </row>
    <row r="242" s="2" customFormat="1">
      <c r="A242" s="41"/>
      <c r="B242" s="42"/>
      <c r="C242" s="43"/>
      <c r="D242" s="249" t="s">
        <v>254</v>
      </c>
      <c r="E242" s="43"/>
      <c r="F242" s="250" t="s">
        <v>1498</v>
      </c>
      <c r="G242" s="43"/>
      <c r="H242" s="43"/>
      <c r="I242" s="203"/>
      <c r="J242" s="43"/>
      <c r="K242" s="43"/>
      <c r="L242" s="47"/>
      <c r="M242" s="204"/>
      <c r="N242" s="20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254</v>
      </c>
      <c r="AU242" s="19" t="s">
        <v>90</v>
      </c>
    </row>
    <row r="243" s="13" customFormat="1">
      <c r="A243" s="13"/>
      <c r="B243" s="238"/>
      <c r="C243" s="239"/>
      <c r="D243" s="201" t="s">
        <v>248</v>
      </c>
      <c r="E243" s="240" t="s">
        <v>35</v>
      </c>
      <c r="F243" s="241" t="s">
        <v>2834</v>
      </c>
      <c r="G243" s="239"/>
      <c r="H243" s="242">
        <v>21.100000000000001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248</v>
      </c>
      <c r="AU243" s="248" t="s">
        <v>90</v>
      </c>
      <c r="AV243" s="13" t="s">
        <v>90</v>
      </c>
      <c r="AW243" s="13" t="s">
        <v>40</v>
      </c>
      <c r="AX243" s="13" t="s">
        <v>88</v>
      </c>
      <c r="AY243" s="248" t="s">
        <v>155</v>
      </c>
    </row>
    <row r="244" s="2" customFormat="1" ht="16.5" customHeight="1">
      <c r="A244" s="41"/>
      <c r="B244" s="42"/>
      <c r="C244" s="188" t="s">
        <v>542</v>
      </c>
      <c r="D244" s="188" t="s">
        <v>150</v>
      </c>
      <c r="E244" s="189" t="s">
        <v>1499</v>
      </c>
      <c r="F244" s="190" t="s">
        <v>1500</v>
      </c>
      <c r="G244" s="191" t="s">
        <v>275</v>
      </c>
      <c r="H244" s="192">
        <v>21.100000000000001</v>
      </c>
      <c r="I244" s="193"/>
      <c r="J244" s="194">
        <f>ROUND(I244*H244,2)</f>
        <v>0</v>
      </c>
      <c r="K244" s="190" t="s">
        <v>252</v>
      </c>
      <c r="L244" s="47"/>
      <c r="M244" s="195" t="s">
        <v>35</v>
      </c>
      <c r="N244" s="196" t="s">
        <v>51</v>
      </c>
      <c r="O244" s="87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199" t="s">
        <v>164</v>
      </c>
      <c r="AT244" s="199" t="s">
        <v>150</v>
      </c>
      <c r="AU244" s="199" t="s">
        <v>90</v>
      </c>
      <c r="AY244" s="19" t="s">
        <v>155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9" t="s">
        <v>88</v>
      </c>
      <c r="BK244" s="200">
        <f>ROUND(I244*H244,2)</f>
        <v>0</v>
      </c>
      <c r="BL244" s="19" t="s">
        <v>164</v>
      </c>
      <c r="BM244" s="199" t="s">
        <v>2836</v>
      </c>
    </row>
    <row r="245" s="2" customFormat="1">
      <c r="A245" s="41"/>
      <c r="B245" s="42"/>
      <c r="C245" s="43"/>
      <c r="D245" s="249" t="s">
        <v>254</v>
      </c>
      <c r="E245" s="43"/>
      <c r="F245" s="250" t="s">
        <v>1502</v>
      </c>
      <c r="G245" s="43"/>
      <c r="H245" s="43"/>
      <c r="I245" s="203"/>
      <c r="J245" s="43"/>
      <c r="K245" s="43"/>
      <c r="L245" s="47"/>
      <c r="M245" s="204"/>
      <c r="N245" s="20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254</v>
      </c>
      <c r="AU245" s="19" t="s">
        <v>90</v>
      </c>
    </row>
    <row r="246" s="13" customFormat="1">
      <c r="A246" s="13"/>
      <c r="B246" s="238"/>
      <c r="C246" s="239"/>
      <c r="D246" s="201" t="s">
        <v>248</v>
      </c>
      <c r="E246" s="240" t="s">
        <v>35</v>
      </c>
      <c r="F246" s="241" t="s">
        <v>2834</v>
      </c>
      <c r="G246" s="239"/>
      <c r="H246" s="242">
        <v>21.100000000000001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248</v>
      </c>
      <c r="AU246" s="248" t="s">
        <v>90</v>
      </c>
      <c r="AV246" s="13" t="s">
        <v>90</v>
      </c>
      <c r="AW246" s="13" t="s">
        <v>40</v>
      </c>
      <c r="AX246" s="13" t="s">
        <v>88</v>
      </c>
      <c r="AY246" s="248" t="s">
        <v>155</v>
      </c>
    </row>
    <row r="247" s="2" customFormat="1" ht="16.5" customHeight="1">
      <c r="A247" s="41"/>
      <c r="B247" s="42"/>
      <c r="C247" s="188" t="s">
        <v>548</v>
      </c>
      <c r="D247" s="188" t="s">
        <v>150</v>
      </c>
      <c r="E247" s="189" t="s">
        <v>1503</v>
      </c>
      <c r="F247" s="190" t="s">
        <v>1504</v>
      </c>
      <c r="G247" s="191" t="s">
        <v>246</v>
      </c>
      <c r="H247" s="192">
        <v>2</v>
      </c>
      <c r="I247" s="193"/>
      <c r="J247" s="194">
        <f>ROUND(I247*H247,2)</f>
        <v>0</v>
      </c>
      <c r="K247" s="190" t="s">
        <v>252</v>
      </c>
      <c r="L247" s="47"/>
      <c r="M247" s="195" t="s">
        <v>35</v>
      </c>
      <c r="N247" s="196" t="s">
        <v>51</v>
      </c>
      <c r="O247" s="87"/>
      <c r="P247" s="197">
        <f>O247*H247</f>
        <v>0</v>
      </c>
      <c r="Q247" s="197">
        <v>0.45937</v>
      </c>
      <c r="R247" s="197">
        <f>Q247*H247</f>
        <v>0.91874</v>
      </c>
      <c r="S247" s="197">
        <v>0</v>
      </c>
      <c r="T247" s="19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199" t="s">
        <v>164</v>
      </c>
      <c r="AT247" s="199" t="s">
        <v>150</v>
      </c>
      <c r="AU247" s="199" t="s">
        <v>90</v>
      </c>
      <c r="AY247" s="19" t="s">
        <v>155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9" t="s">
        <v>88</v>
      </c>
      <c r="BK247" s="200">
        <f>ROUND(I247*H247,2)</f>
        <v>0</v>
      </c>
      <c r="BL247" s="19" t="s">
        <v>164</v>
      </c>
      <c r="BM247" s="199" t="s">
        <v>2837</v>
      </c>
    </row>
    <row r="248" s="2" customFormat="1">
      <c r="A248" s="41"/>
      <c r="B248" s="42"/>
      <c r="C248" s="43"/>
      <c r="D248" s="249" t="s">
        <v>254</v>
      </c>
      <c r="E248" s="43"/>
      <c r="F248" s="250" t="s">
        <v>1506</v>
      </c>
      <c r="G248" s="43"/>
      <c r="H248" s="43"/>
      <c r="I248" s="203"/>
      <c r="J248" s="43"/>
      <c r="K248" s="43"/>
      <c r="L248" s="47"/>
      <c r="M248" s="204"/>
      <c r="N248" s="20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254</v>
      </c>
      <c r="AU248" s="19" t="s">
        <v>90</v>
      </c>
    </row>
    <row r="249" s="13" customFormat="1">
      <c r="A249" s="13"/>
      <c r="B249" s="238"/>
      <c r="C249" s="239"/>
      <c r="D249" s="201" t="s">
        <v>248</v>
      </c>
      <c r="E249" s="240" t="s">
        <v>35</v>
      </c>
      <c r="F249" s="241" t="s">
        <v>2838</v>
      </c>
      <c r="G249" s="239"/>
      <c r="H249" s="242">
        <v>2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248</v>
      </c>
      <c r="AU249" s="248" t="s">
        <v>90</v>
      </c>
      <c r="AV249" s="13" t="s">
        <v>90</v>
      </c>
      <c r="AW249" s="13" t="s">
        <v>40</v>
      </c>
      <c r="AX249" s="13" t="s">
        <v>88</v>
      </c>
      <c r="AY249" s="248" t="s">
        <v>155</v>
      </c>
    </row>
    <row r="250" s="2" customFormat="1" ht="16.5" customHeight="1">
      <c r="A250" s="41"/>
      <c r="B250" s="42"/>
      <c r="C250" s="188" t="s">
        <v>554</v>
      </c>
      <c r="D250" s="188" t="s">
        <v>150</v>
      </c>
      <c r="E250" s="189" t="s">
        <v>1123</v>
      </c>
      <c r="F250" s="190" t="s">
        <v>1124</v>
      </c>
      <c r="G250" s="191" t="s">
        <v>275</v>
      </c>
      <c r="H250" s="192">
        <v>21.100000000000001</v>
      </c>
      <c r="I250" s="193"/>
      <c r="J250" s="194">
        <f>ROUND(I250*H250,2)</f>
        <v>0</v>
      </c>
      <c r="K250" s="190" t="s">
        <v>252</v>
      </c>
      <c r="L250" s="47"/>
      <c r="M250" s="195" t="s">
        <v>35</v>
      </c>
      <c r="N250" s="196" t="s">
        <v>51</v>
      </c>
      <c r="O250" s="87"/>
      <c r="P250" s="197">
        <f>O250*H250</f>
        <v>0</v>
      </c>
      <c r="Q250" s="197">
        <v>6.9999999999999994E-05</v>
      </c>
      <c r="R250" s="197">
        <f>Q250*H250</f>
        <v>0.001477</v>
      </c>
      <c r="S250" s="197">
        <v>0</v>
      </c>
      <c r="T250" s="19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199" t="s">
        <v>213</v>
      </c>
      <c r="AT250" s="199" t="s">
        <v>150</v>
      </c>
      <c r="AU250" s="199" t="s">
        <v>90</v>
      </c>
      <c r="AY250" s="19" t="s">
        <v>155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9" t="s">
        <v>88</v>
      </c>
      <c r="BK250" s="200">
        <f>ROUND(I250*H250,2)</f>
        <v>0</v>
      </c>
      <c r="BL250" s="19" t="s">
        <v>213</v>
      </c>
      <c r="BM250" s="199" t="s">
        <v>2839</v>
      </c>
    </row>
    <row r="251" s="2" customFormat="1">
      <c r="A251" s="41"/>
      <c r="B251" s="42"/>
      <c r="C251" s="43"/>
      <c r="D251" s="249" t="s">
        <v>254</v>
      </c>
      <c r="E251" s="43"/>
      <c r="F251" s="250" t="s">
        <v>1126</v>
      </c>
      <c r="G251" s="43"/>
      <c r="H251" s="43"/>
      <c r="I251" s="203"/>
      <c r="J251" s="43"/>
      <c r="K251" s="43"/>
      <c r="L251" s="47"/>
      <c r="M251" s="204"/>
      <c r="N251" s="20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254</v>
      </c>
      <c r="AU251" s="19" t="s">
        <v>90</v>
      </c>
    </row>
    <row r="252" s="13" customFormat="1">
      <c r="A252" s="13"/>
      <c r="B252" s="238"/>
      <c r="C252" s="239"/>
      <c r="D252" s="201" t="s">
        <v>248</v>
      </c>
      <c r="E252" s="240" t="s">
        <v>35</v>
      </c>
      <c r="F252" s="241" t="s">
        <v>2834</v>
      </c>
      <c r="G252" s="239"/>
      <c r="H252" s="242">
        <v>21.100000000000001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248</v>
      </c>
      <c r="AU252" s="248" t="s">
        <v>90</v>
      </c>
      <c r="AV252" s="13" t="s">
        <v>90</v>
      </c>
      <c r="AW252" s="13" t="s">
        <v>40</v>
      </c>
      <c r="AX252" s="13" t="s">
        <v>88</v>
      </c>
      <c r="AY252" s="248" t="s">
        <v>155</v>
      </c>
    </row>
    <row r="253" s="12" customFormat="1" ht="22.8" customHeight="1">
      <c r="A253" s="12"/>
      <c r="B253" s="222"/>
      <c r="C253" s="223"/>
      <c r="D253" s="224" t="s">
        <v>79</v>
      </c>
      <c r="E253" s="236" t="s">
        <v>631</v>
      </c>
      <c r="F253" s="236" t="s">
        <v>632</v>
      </c>
      <c r="G253" s="223"/>
      <c r="H253" s="223"/>
      <c r="I253" s="226"/>
      <c r="J253" s="237">
        <f>BK253</f>
        <v>0</v>
      </c>
      <c r="K253" s="223"/>
      <c r="L253" s="228"/>
      <c r="M253" s="229"/>
      <c r="N253" s="230"/>
      <c r="O253" s="230"/>
      <c r="P253" s="231">
        <f>SUM(P254:P255)</f>
        <v>0</v>
      </c>
      <c r="Q253" s="230"/>
      <c r="R253" s="231">
        <f>SUM(R254:R255)</f>
        <v>0</v>
      </c>
      <c r="S253" s="230"/>
      <c r="T253" s="23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3" t="s">
        <v>88</v>
      </c>
      <c r="AT253" s="234" t="s">
        <v>79</v>
      </c>
      <c r="AU253" s="234" t="s">
        <v>88</v>
      </c>
      <c r="AY253" s="233" t="s">
        <v>155</v>
      </c>
      <c r="BK253" s="235">
        <f>SUM(BK254:BK255)</f>
        <v>0</v>
      </c>
    </row>
    <row r="254" s="2" customFormat="1" ht="24.15" customHeight="1">
      <c r="A254" s="41"/>
      <c r="B254" s="42"/>
      <c r="C254" s="188" t="s">
        <v>560</v>
      </c>
      <c r="D254" s="188" t="s">
        <v>150</v>
      </c>
      <c r="E254" s="189" t="s">
        <v>1289</v>
      </c>
      <c r="F254" s="190" t="s">
        <v>1290</v>
      </c>
      <c r="G254" s="191" t="s">
        <v>563</v>
      </c>
      <c r="H254" s="192">
        <v>3.073</v>
      </c>
      <c r="I254" s="193"/>
      <c r="J254" s="194">
        <f>ROUND(I254*H254,2)</f>
        <v>0</v>
      </c>
      <c r="K254" s="190" t="s">
        <v>252</v>
      </c>
      <c r="L254" s="47"/>
      <c r="M254" s="195" t="s">
        <v>35</v>
      </c>
      <c r="N254" s="196" t="s">
        <v>51</v>
      </c>
      <c r="O254" s="87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199" t="s">
        <v>164</v>
      </c>
      <c r="AT254" s="199" t="s">
        <v>150</v>
      </c>
      <c r="AU254" s="199" t="s">
        <v>90</v>
      </c>
      <c r="AY254" s="19" t="s">
        <v>155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9" t="s">
        <v>88</v>
      </c>
      <c r="BK254" s="200">
        <f>ROUND(I254*H254,2)</f>
        <v>0</v>
      </c>
      <c r="BL254" s="19" t="s">
        <v>164</v>
      </c>
      <c r="BM254" s="199" t="s">
        <v>2840</v>
      </c>
    </row>
    <row r="255" s="2" customFormat="1">
      <c r="A255" s="41"/>
      <c r="B255" s="42"/>
      <c r="C255" s="43"/>
      <c r="D255" s="249" t="s">
        <v>254</v>
      </c>
      <c r="E255" s="43"/>
      <c r="F255" s="250" t="s">
        <v>1292</v>
      </c>
      <c r="G255" s="43"/>
      <c r="H255" s="43"/>
      <c r="I255" s="203"/>
      <c r="J255" s="43"/>
      <c r="K255" s="43"/>
      <c r="L255" s="47"/>
      <c r="M255" s="283"/>
      <c r="N255" s="284"/>
      <c r="O255" s="208"/>
      <c r="P255" s="208"/>
      <c r="Q255" s="208"/>
      <c r="R255" s="208"/>
      <c r="S255" s="208"/>
      <c r="T255" s="285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254</v>
      </c>
      <c r="AU255" s="19" t="s">
        <v>90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We32u6aWqbadZMFoiogsaawJykbLBS+eJnwp9OVgEefCcyDeiw/S2Bl11z/Jf2lYfnM7nct64minY0TUwBqt/A==" hashValue="AQBm75Vi3hPQsZTGKwBLkNQDUPZwZWXPsmOReSxHaVsApfhUi4QLfvc+qELEw4g/YdppLlo7qfze5COyip3a3g==" algorithmName="SHA-512" password="CC35"/>
  <autoFilter ref="C85:K2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5101202"/>
    <hyperlink ref="F93" r:id="rId2" display="https://podminky.urs.cz/item/CS_URS_2024_01/115101302"/>
    <hyperlink ref="F96" r:id="rId3" display="https://podminky.urs.cz/item/CS_URS_2024_01/119001421"/>
    <hyperlink ref="F101" r:id="rId4" display="https://podminky.urs.cz/item/CS_URS_2024_01/139001101"/>
    <hyperlink ref="F106" r:id="rId5" display="https://podminky.urs.cz/item/CS_URS_2024_01/132154201"/>
    <hyperlink ref="F111" r:id="rId6" display="https://podminky.urs.cz/item/CS_URS_2024_01/132254201"/>
    <hyperlink ref="F116" r:id="rId7" display="https://podminky.urs.cz/item/CS_URS_2024_01/132354201"/>
    <hyperlink ref="F121" r:id="rId8" display="https://podminky.urs.cz/item/CS_URS_2024_01/132454201"/>
    <hyperlink ref="F126" r:id="rId9" display="https://podminky.urs.cz/item/CS_URS_2024_01/151811132"/>
    <hyperlink ref="F129" r:id="rId10" display="https://podminky.urs.cz/item/CS_URS_2024_01/151811232"/>
    <hyperlink ref="F133" r:id="rId11" display="https://podminky.urs.cz/item/CS_URS_2024_01/162651112"/>
    <hyperlink ref="F136" r:id="rId12" display="https://podminky.urs.cz/item/CS_URS_2024_01/162651132"/>
    <hyperlink ref="F139" r:id="rId13" display="https://podminky.urs.cz/item/CS_URS_2024_01/171201231"/>
    <hyperlink ref="F144" r:id="rId14" display="https://podminky.urs.cz/item/CS_URS_2024_01/171251201"/>
    <hyperlink ref="F148" r:id="rId15" display="https://podminky.urs.cz/item/CS_URS_2024_01/174101101"/>
    <hyperlink ref="F155" r:id="rId16" display="https://podminky.urs.cz/item/CS_URS_2024_01/175151101"/>
    <hyperlink ref="F162" r:id="rId17" display="https://podminky.urs.cz/item/CS_URS_2024_01/212750104"/>
    <hyperlink ref="F165" r:id="rId18" display="https://podminky.urs.cz/item/CS_URS_2024_01/451572111"/>
    <hyperlink ref="F169" r:id="rId19" display="https://podminky.urs.cz/item/CS_URS_2024_01/871241211"/>
    <hyperlink ref="F173" r:id="rId20" display="https://podminky.urs.cz/item/CS_URS_2024_01/877241101"/>
    <hyperlink ref="F177" r:id="rId21" display="https://podminky.urs.cz/item/CS_URS_2024_01/877241110"/>
    <hyperlink ref="F181" r:id="rId22" display="https://podminky.urs.cz/item/CS_URS_2024_01/857251151"/>
    <hyperlink ref="F185" r:id="rId23" display="https://podminky.urs.cz/item/CS_URS_2024_01/857242122"/>
    <hyperlink ref="F195" r:id="rId24" display="https://podminky.urs.cz/item/CS_URS_2024_01/857244122"/>
    <hyperlink ref="F199" r:id="rId25" display="https://podminky.urs.cz/item/CS_URS_2024_01/891241112"/>
    <hyperlink ref="F207" r:id="rId26" display="https://podminky.urs.cz/item/CS_URS_2024_01/891247111"/>
    <hyperlink ref="F213" r:id="rId27" display="https://podminky.urs.cz/item/CS_URS_2024_01/899401112"/>
    <hyperlink ref="F219" r:id="rId28" display="https://podminky.urs.cz/item/CS_URS_2024_01/899401113"/>
    <hyperlink ref="F226" r:id="rId29" display="https://podminky.urs.cz/item/CS_URS_2024_01/230202072"/>
    <hyperlink ref="F231" r:id="rId30" display="https://podminky.urs.cz/item/CS_URS_2024_01/230202215"/>
    <hyperlink ref="F235" r:id="rId31" display="https://podminky.urs.cz/item/CS_URS_2024_01/230202123"/>
    <hyperlink ref="F239" r:id="rId32" display="https://podminky.urs.cz/item/CS_URS_2024_01/899721111"/>
    <hyperlink ref="F242" r:id="rId33" display="https://podminky.urs.cz/item/CS_URS_2024_01/892241111"/>
    <hyperlink ref="F245" r:id="rId34" display="https://podminky.urs.cz/item/CS_URS_2024_01/892273122"/>
    <hyperlink ref="F248" r:id="rId35" display="https://podminky.urs.cz/item/CS_URS_2024_01/892372111"/>
    <hyperlink ref="F251" r:id="rId36" display="https://podminky.urs.cz/item/CS_URS_2024_01/899722112"/>
    <hyperlink ref="F255" r:id="rId37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2841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2842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2843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2844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2845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2846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2847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2848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2849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2850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2851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87</v>
      </c>
      <c r="F18" s="297" t="s">
        <v>2852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2853</v>
      </c>
      <c r="F19" s="297" t="s">
        <v>2854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2855</v>
      </c>
      <c r="F20" s="297" t="s">
        <v>2856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2857</v>
      </c>
      <c r="F21" s="297" t="s">
        <v>2858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2859</v>
      </c>
      <c r="F22" s="297" t="s">
        <v>2658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101</v>
      </c>
      <c r="F23" s="297" t="s">
        <v>2860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2861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2862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2863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2864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2865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2866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2867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2868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2869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138</v>
      </c>
      <c r="F36" s="297"/>
      <c r="G36" s="297" t="s">
        <v>2870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2871</v>
      </c>
      <c r="F37" s="297"/>
      <c r="G37" s="297" t="s">
        <v>2872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61</v>
      </c>
      <c r="F38" s="297"/>
      <c r="G38" s="297" t="s">
        <v>2873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62</v>
      </c>
      <c r="F39" s="297"/>
      <c r="G39" s="297" t="s">
        <v>2874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139</v>
      </c>
      <c r="F40" s="297"/>
      <c r="G40" s="297" t="s">
        <v>2875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140</v>
      </c>
      <c r="F41" s="297"/>
      <c r="G41" s="297" t="s">
        <v>2876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2877</v>
      </c>
      <c r="F42" s="297"/>
      <c r="G42" s="297" t="s">
        <v>2878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2879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2880</v>
      </c>
      <c r="F44" s="297"/>
      <c r="G44" s="297" t="s">
        <v>2881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142</v>
      </c>
      <c r="F45" s="297"/>
      <c r="G45" s="297" t="s">
        <v>2882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2883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2884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2885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2886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2887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2888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2889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2890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2891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2892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2893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2894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2895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2896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2897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2898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2899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2900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2901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2902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2903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2904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2905</v>
      </c>
      <c r="D76" s="315"/>
      <c r="E76" s="315"/>
      <c r="F76" s="315" t="s">
        <v>2906</v>
      </c>
      <c r="G76" s="316"/>
      <c r="H76" s="315" t="s">
        <v>62</v>
      </c>
      <c r="I76" s="315" t="s">
        <v>65</v>
      </c>
      <c r="J76" s="315" t="s">
        <v>2907</v>
      </c>
      <c r="K76" s="314"/>
    </row>
    <row r="77" s="1" customFormat="1" ht="17.25" customHeight="1">
      <c r="B77" s="312"/>
      <c r="C77" s="317" t="s">
        <v>2908</v>
      </c>
      <c r="D77" s="317"/>
      <c r="E77" s="317"/>
      <c r="F77" s="318" t="s">
        <v>2909</v>
      </c>
      <c r="G77" s="319"/>
      <c r="H77" s="317"/>
      <c r="I77" s="317"/>
      <c r="J77" s="317" t="s">
        <v>2910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61</v>
      </c>
      <c r="D79" s="322"/>
      <c r="E79" s="322"/>
      <c r="F79" s="323" t="s">
        <v>2911</v>
      </c>
      <c r="G79" s="324"/>
      <c r="H79" s="300" t="s">
        <v>2912</v>
      </c>
      <c r="I79" s="300" t="s">
        <v>2913</v>
      </c>
      <c r="J79" s="300">
        <v>20</v>
      </c>
      <c r="K79" s="314"/>
    </row>
    <row r="80" s="1" customFormat="1" ht="15" customHeight="1">
      <c r="B80" s="312"/>
      <c r="C80" s="300" t="s">
        <v>2914</v>
      </c>
      <c r="D80" s="300"/>
      <c r="E80" s="300"/>
      <c r="F80" s="323" t="s">
        <v>2911</v>
      </c>
      <c r="G80" s="324"/>
      <c r="H80" s="300" t="s">
        <v>2915</v>
      </c>
      <c r="I80" s="300" t="s">
        <v>2913</v>
      </c>
      <c r="J80" s="300">
        <v>120</v>
      </c>
      <c r="K80" s="314"/>
    </row>
    <row r="81" s="1" customFormat="1" ht="15" customHeight="1">
      <c r="B81" s="325"/>
      <c r="C81" s="300" t="s">
        <v>2916</v>
      </c>
      <c r="D81" s="300"/>
      <c r="E81" s="300"/>
      <c r="F81" s="323" t="s">
        <v>2917</v>
      </c>
      <c r="G81" s="324"/>
      <c r="H81" s="300" t="s">
        <v>2918</v>
      </c>
      <c r="I81" s="300" t="s">
        <v>2913</v>
      </c>
      <c r="J81" s="300">
        <v>50</v>
      </c>
      <c r="K81" s="314"/>
    </row>
    <row r="82" s="1" customFormat="1" ht="15" customHeight="1">
      <c r="B82" s="325"/>
      <c r="C82" s="300" t="s">
        <v>2919</v>
      </c>
      <c r="D82" s="300"/>
      <c r="E82" s="300"/>
      <c r="F82" s="323" t="s">
        <v>2911</v>
      </c>
      <c r="G82" s="324"/>
      <c r="H82" s="300" t="s">
        <v>2920</v>
      </c>
      <c r="I82" s="300" t="s">
        <v>2921</v>
      </c>
      <c r="J82" s="300"/>
      <c r="K82" s="314"/>
    </row>
    <row r="83" s="1" customFormat="1" ht="15" customHeight="1">
      <c r="B83" s="325"/>
      <c r="C83" s="326" t="s">
        <v>2922</v>
      </c>
      <c r="D83" s="326"/>
      <c r="E83" s="326"/>
      <c r="F83" s="327" t="s">
        <v>2917</v>
      </c>
      <c r="G83" s="326"/>
      <c r="H83" s="326" t="s">
        <v>2923</v>
      </c>
      <c r="I83" s="326" t="s">
        <v>2913</v>
      </c>
      <c r="J83" s="326">
        <v>15</v>
      </c>
      <c r="K83" s="314"/>
    </row>
    <row r="84" s="1" customFormat="1" ht="15" customHeight="1">
      <c r="B84" s="325"/>
      <c r="C84" s="326" t="s">
        <v>2924</v>
      </c>
      <c r="D84" s="326"/>
      <c r="E84" s="326"/>
      <c r="F84" s="327" t="s">
        <v>2917</v>
      </c>
      <c r="G84" s="326"/>
      <c r="H84" s="326" t="s">
        <v>2925</v>
      </c>
      <c r="I84" s="326" t="s">
        <v>2913</v>
      </c>
      <c r="J84" s="326">
        <v>15</v>
      </c>
      <c r="K84" s="314"/>
    </row>
    <row r="85" s="1" customFormat="1" ht="15" customHeight="1">
      <c r="B85" s="325"/>
      <c r="C85" s="326" t="s">
        <v>2926</v>
      </c>
      <c r="D85" s="326"/>
      <c r="E85" s="326"/>
      <c r="F85" s="327" t="s">
        <v>2917</v>
      </c>
      <c r="G85" s="326"/>
      <c r="H85" s="326" t="s">
        <v>2927</v>
      </c>
      <c r="I85" s="326" t="s">
        <v>2913</v>
      </c>
      <c r="J85" s="326">
        <v>20</v>
      </c>
      <c r="K85" s="314"/>
    </row>
    <row r="86" s="1" customFormat="1" ht="15" customHeight="1">
      <c r="B86" s="325"/>
      <c r="C86" s="326" t="s">
        <v>2928</v>
      </c>
      <c r="D86" s="326"/>
      <c r="E86" s="326"/>
      <c r="F86" s="327" t="s">
        <v>2917</v>
      </c>
      <c r="G86" s="326"/>
      <c r="H86" s="326" t="s">
        <v>2929</v>
      </c>
      <c r="I86" s="326" t="s">
        <v>2913</v>
      </c>
      <c r="J86" s="326">
        <v>20</v>
      </c>
      <c r="K86" s="314"/>
    </row>
    <row r="87" s="1" customFormat="1" ht="15" customHeight="1">
      <c r="B87" s="325"/>
      <c r="C87" s="300" t="s">
        <v>2930</v>
      </c>
      <c r="D87" s="300"/>
      <c r="E87" s="300"/>
      <c r="F87" s="323" t="s">
        <v>2917</v>
      </c>
      <c r="G87" s="324"/>
      <c r="H87" s="300" t="s">
        <v>2931</v>
      </c>
      <c r="I87" s="300" t="s">
        <v>2913</v>
      </c>
      <c r="J87" s="300">
        <v>50</v>
      </c>
      <c r="K87" s="314"/>
    </row>
    <row r="88" s="1" customFormat="1" ht="15" customHeight="1">
      <c r="B88" s="325"/>
      <c r="C88" s="300" t="s">
        <v>2932</v>
      </c>
      <c r="D88" s="300"/>
      <c r="E88" s="300"/>
      <c r="F88" s="323" t="s">
        <v>2917</v>
      </c>
      <c r="G88" s="324"/>
      <c r="H88" s="300" t="s">
        <v>2933</v>
      </c>
      <c r="I88" s="300" t="s">
        <v>2913</v>
      </c>
      <c r="J88" s="300">
        <v>20</v>
      </c>
      <c r="K88" s="314"/>
    </row>
    <row r="89" s="1" customFormat="1" ht="15" customHeight="1">
      <c r="B89" s="325"/>
      <c r="C89" s="300" t="s">
        <v>2934</v>
      </c>
      <c r="D89" s="300"/>
      <c r="E89" s="300"/>
      <c r="F89" s="323" t="s">
        <v>2917</v>
      </c>
      <c r="G89" s="324"/>
      <c r="H89" s="300" t="s">
        <v>2935</v>
      </c>
      <c r="I89" s="300" t="s">
        <v>2913</v>
      </c>
      <c r="J89" s="300">
        <v>20</v>
      </c>
      <c r="K89" s="314"/>
    </row>
    <row r="90" s="1" customFormat="1" ht="15" customHeight="1">
      <c r="B90" s="325"/>
      <c r="C90" s="300" t="s">
        <v>2936</v>
      </c>
      <c r="D90" s="300"/>
      <c r="E90" s="300"/>
      <c r="F90" s="323" t="s">
        <v>2917</v>
      </c>
      <c r="G90" s="324"/>
      <c r="H90" s="300" t="s">
        <v>2937</v>
      </c>
      <c r="I90" s="300" t="s">
        <v>2913</v>
      </c>
      <c r="J90" s="300">
        <v>50</v>
      </c>
      <c r="K90" s="314"/>
    </row>
    <row r="91" s="1" customFormat="1" ht="15" customHeight="1">
      <c r="B91" s="325"/>
      <c r="C91" s="300" t="s">
        <v>2938</v>
      </c>
      <c r="D91" s="300"/>
      <c r="E91" s="300"/>
      <c r="F91" s="323" t="s">
        <v>2917</v>
      </c>
      <c r="G91" s="324"/>
      <c r="H91" s="300" t="s">
        <v>2938</v>
      </c>
      <c r="I91" s="300" t="s">
        <v>2913</v>
      </c>
      <c r="J91" s="300">
        <v>50</v>
      </c>
      <c r="K91" s="314"/>
    </row>
    <row r="92" s="1" customFormat="1" ht="15" customHeight="1">
      <c r="B92" s="325"/>
      <c r="C92" s="300" t="s">
        <v>2939</v>
      </c>
      <c r="D92" s="300"/>
      <c r="E92" s="300"/>
      <c r="F92" s="323" t="s">
        <v>2917</v>
      </c>
      <c r="G92" s="324"/>
      <c r="H92" s="300" t="s">
        <v>2940</v>
      </c>
      <c r="I92" s="300" t="s">
        <v>2913</v>
      </c>
      <c r="J92" s="300">
        <v>255</v>
      </c>
      <c r="K92" s="314"/>
    </row>
    <row r="93" s="1" customFormat="1" ht="15" customHeight="1">
      <c r="B93" s="325"/>
      <c r="C93" s="300" t="s">
        <v>2941</v>
      </c>
      <c r="D93" s="300"/>
      <c r="E93" s="300"/>
      <c r="F93" s="323" t="s">
        <v>2911</v>
      </c>
      <c r="G93" s="324"/>
      <c r="H93" s="300" t="s">
        <v>2942</v>
      </c>
      <c r="I93" s="300" t="s">
        <v>2943</v>
      </c>
      <c r="J93" s="300"/>
      <c r="K93" s="314"/>
    </row>
    <row r="94" s="1" customFormat="1" ht="15" customHeight="1">
      <c r="B94" s="325"/>
      <c r="C94" s="300" t="s">
        <v>2944</v>
      </c>
      <c r="D94" s="300"/>
      <c r="E94" s="300"/>
      <c r="F94" s="323" t="s">
        <v>2911</v>
      </c>
      <c r="G94" s="324"/>
      <c r="H94" s="300" t="s">
        <v>2945</v>
      </c>
      <c r="I94" s="300" t="s">
        <v>2946</v>
      </c>
      <c r="J94" s="300"/>
      <c r="K94" s="314"/>
    </row>
    <row r="95" s="1" customFormat="1" ht="15" customHeight="1">
      <c r="B95" s="325"/>
      <c r="C95" s="300" t="s">
        <v>2947</v>
      </c>
      <c r="D95" s="300"/>
      <c r="E95" s="300"/>
      <c r="F95" s="323" t="s">
        <v>2911</v>
      </c>
      <c r="G95" s="324"/>
      <c r="H95" s="300" t="s">
        <v>2947</v>
      </c>
      <c r="I95" s="300" t="s">
        <v>2946</v>
      </c>
      <c r="J95" s="300"/>
      <c r="K95" s="314"/>
    </row>
    <row r="96" s="1" customFormat="1" ht="15" customHeight="1">
      <c r="B96" s="325"/>
      <c r="C96" s="300" t="s">
        <v>46</v>
      </c>
      <c r="D96" s="300"/>
      <c r="E96" s="300"/>
      <c r="F96" s="323" t="s">
        <v>2911</v>
      </c>
      <c r="G96" s="324"/>
      <c r="H96" s="300" t="s">
        <v>2948</v>
      </c>
      <c r="I96" s="300" t="s">
        <v>2946</v>
      </c>
      <c r="J96" s="300"/>
      <c r="K96" s="314"/>
    </row>
    <row r="97" s="1" customFormat="1" ht="15" customHeight="1">
      <c r="B97" s="325"/>
      <c r="C97" s="300" t="s">
        <v>56</v>
      </c>
      <c r="D97" s="300"/>
      <c r="E97" s="300"/>
      <c r="F97" s="323" t="s">
        <v>2911</v>
      </c>
      <c r="G97" s="324"/>
      <c r="H97" s="300" t="s">
        <v>2949</v>
      </c>
      <c r="I97" s="300" t="s">
        <v>2946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2950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2905</v>
      </c>
      <c r="D103" s="315"/>
      <c r="E103" s="315"/>
      <c r="F103" s="315" t="s">
        <v>2906</v>
      </c>
      <c r="G103" s="316"/>
      <c r="H103" s="315" t="s">
        <v>62</v>
      </c>
      <c r="I103" s="315" t="s">
        <v>65</v>
      </c>
      <c r="J103" s="315" t="s">
        <v>2907</v>
      </c>
      <c r="K103" s="314"/>
    </row>
    <row r="104" s="1" customFormat="1" ht="17.25" customHeight="1">
      <c r="B104" s="312"/>
      <c r="C104" s="317" t="s">
        <v>2908</v>
      </c>
      <c r="D104" s="317"/>
      <c r="E104" s="317"/>
      <c r="F104" s="318" t="s">
        <v>2909</v>
      </c>
      <c r="G104" s="319"/>
      <c r="H104" s="317"/>
      <c r="I104" s="317"/>
      <c r="J104" s="317" t="s">
        <v>2910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61</v>
      </c>
      <c r="D106" s="322"/>
      <c r="E106" s="322"/>
      <c r="F106" s="323" t="s">
        <v>2911</v>
      </c>
      <c r="G106" s="300"/>
      <c r="H106" s="300" t="s">
        <v>2951</v>
      </c>
      <c r="I106" s="300" t="s">
        <v>2913</v>
      </c>
      <c r="J106" s="300">
        <v>20</v>
      </c>
      <c r="K106" s="314"/>
    </row>
    <row r="107" s="1" customFormat="1" ht="15" customHeight="1">
      <c r="B107" s="312"/>
      <c r="C107" s="300" t="s">
        <v>2914</v>
      </c>
      <c r="D107" s="300"/>
      <c r="E107" s="300"/>
      <c r="F107" s="323" t="s">
        <v>2911</v>
      </c>
      <c r="G107" s="300"/>
      <c r="H107" s="300" t="s">
        <v>2951</v>
      </c>
      <c r="I107" s="300" t="s">
        <v>2913</v>
      </c>
      <c r="J107" s="300">
        <v>120</v>
      </c>
      <c r="K107" s="314"/>
    </row>
    <row r="108" s="1" customFormat="1" ht="15" customHeight="1">
      <c r="B108" s="325"/>
      <c r="C108" s="300" t="s">
        <v>2916</v>
      </c>
      <c r="D108" s="300"/>
      <c r="E108" s="300"/>
      <c r="F108" s="323" t="s">
        <v>2917</v>
      </c>
      <c r="G108" s="300"/>
      <c r="H108" s="300" t="s">
        <v>2951</v>
      </c>
      <c r="I108" s="300" t="s">
        <v>2913</v>
      </c>
      <c r="J108" s="300">
        <v>50</v>
      </c>
      <c r="K108" s="314"/>
    </row>
    <row r="109" s="1" customFormat="1" ht="15" customHeight="1">
      <c r="B109" s="325"/>
      <c r="C109" s="300" t="s">
        <v>2919</v>
      </c>
      <c r="D109" s="300"/>
      <c r="E109" s="300"/>
      <c r="F109" s="323" t="s">
        <v>2911</v>
      </c>
      <c r="G109" s="300"/>
      <c r="H109" s="300" t="s">
        <v>2951</v>
      </c>
      <c r="I109" s="300" t="s">
        <v>2921</v>
      </c>
      <c r="J109" s="300"/>
      <c r="K109" s="314"/>
    </row>
    <row r="110" s="1" customFormat="1" ht="15" customHeight="1">
      <c r="B110" s="325"/>
      <c r="C110" s="300" t="s">
        <v>2930</v>
      </c>
      <c r="D110" s="300"/>
      <c r="E110" s="300"/>
      <c r="F110" s="323" t="s">
        <v>2917</v>
      </c>
      <c r="G110" s="300"/>
      <c r="H110" s="300" t="s">
        <v>2951</v>
      </c>
      <c r="I110" s="300" t="s">
        <v>2913</v>
      </c>
      <c r="J110" s="300">
        <v>50</v>
      </c>
      <c r="K110" s="314"/>
    </row>
    <row r="111" s="1" customFormat="1" ht="15" customHeight="1">
      <c r="B111" s="325"/>
      <c r="C111" s="300" t="s">
        <v>2938</v>
      </c>
      <c r="D111" s="300"/>
      <c r="E111" s="300"/>
      <c r="F111" s="323" t="s">
        <v>2917</v>
      </c>
      <c r="G111" s="300"/>
      <c r="H111" s="300" t="s">
        <v>2951</v>
      </c>
      <c r="I111" s="300" t="s">
        <v>2913</v>
      </c>
      <c r="J111" s="300">
        <v>50</v>
      </c>
      <c r="K111" s="314"/>
    </row>
    <row r="112" s="1" customFormat="1" ht="15" customHeight="1">
      <c r="B112" s="325"/>
      <c r="C112" s="300" t="s">
        <v>2936</v>
      </c>
      <c r="D112" s="300"/>
      <c r="E112" s="300"/>
      <c r="F112" s="323" t="s">
        <v>2917</v>
      </c>
      <c r="G112" s="300"/>
      <c r="H112" s="300" t="s">
        <v>2951</v>
      </c>
      <c r="I112" s="300" t="s">
        <v>2913</v>
      </c>
      <c r="J112" s="300">
        <v>50</v>
      </c>
      <c r="K112" s="314"/>
    </row>
    <row r="113" s="1" customFormat="1" ht="15" customHeight="1">
      <c r="B113" s="325"/>
      <c r="C113" s="300" t="s">
        <v>61</v>
      </c>
      <c r="D113" s="300"/>
      <c r="E113" s="300"/>
      <c r="F113" s="323" t="s">
        <v>2911</v>
      </c>
      <c r="G113" s="300"/>
      <c r="H113" s="300" t="s">
        <v>2952</v>
      </c>
      <c r="I113" s="300" t="s">
        <v>2913</v>
      </c>
      <c r="J113" s="300">
        <v>20</v>
      </c>
      <c r="K113" s="314"/>
    </row>
    <row r="114" s="1" customFormat="1" ht="15" customHeight="1">
      <c r="B114" s="325"/>
      <c r="C114" s="300" t="s">
        <v>2953</v>
      </c>
      <c r="D114" s="300"/>
      <c r="E114" s="300"/>
      <c r="F114" s="323" t="s">
        <v>2911</v>
      </c>
      <c r="G114" s="300"/>
      <c r="H114" s="300" t="s">
        <v>2954</v>
      </c>
      <c r="I114" s="300" t="s">
        <v>2913</v>
      </c>
      <c r="J114" s="300">
        <v>120</v>
      </c>
      <c r="K114" s="314"/>
    </row>
    <row r="115" s="1" customFormat="1" ht="15" customHeight="1">
      <c r="B115" s="325"/>
      <c r="C115" s="300" t="s">
        <v>46</v>
      </c>
      <c r="D115" s="300"/>
      <c r="E115" s="300"/>
      <c r="F115" s="323" t="s">
        <v>2911</v>
      </c>
      <c r="G115" s="300"/>
      <c r="H115" s="300" t="s">
        <v>2955</v>
      </c>
      <c r="I115" s="300" t="s">
        <v>2946</v>
      </c>
      <c r="J115" s="300"/>
      <c r="K115" s="314"/>
    </row>
    <row r="116" s="1" customFormat="1" ht="15" customHeight="1">
      <c r="B116" s="325"/>
      <c r="C116" s="300" t="s">
        <v>56</v>
      </c>
      <c r="D116" s="300"/>
      <c r="E116" s="300"/>
      <c r="F116" s="323" t="s">
        <v>2911</v>
      </c>
      <c r="G116" s="300"/>
      <c r="H116" s="300" t="s">
        <v>2956</v>
      </c>
      <c r="I116" s="300" t="s">
        <v>2946</v>
      </c>
      <c r="J116" s="300"/>
      <c r="K116" s="314"/>
    </row>
    <row r="117" s="1" customFormat="1" ht="15" customHeight="1">
      <c r="B117" s="325"/>
      <c r="C117" s="300" t="s">
        <v>65</v>
      </c>
      <c r="D117" s="300"/>
      <c r="E117" s="300"/>
      <c r="F117" s="323" t="s">
        <v>2911</v>
      </c>
      <c r="G117" s="300"/>
      <c r="H117" s="300" t="s">
        <v>2957</v>
      </c>
      <c r="I117" s="300" t="s">
        <v>2958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2959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2905</v>
      </c>
      <c r="D123" s="315"/>
      <c r="E123" s="315"/>
      <c r="F123" s="315" t="s">
        <v>2906</v>
      </c>
      <c r="G123" s="316"/>
      <c r="H123" s="315" t="s">
        <v>62</v>
      </c>
      <c r="I123" s="315" t="s">
        <v>65</v>
      </c>
      <c r="J123" s="315" t="s">
        <v>2907</v>
      </c>
      <c r="K123" s="344"/>
    </row>
    <row r="124" s="1" customFormat="1" ht="17.25" customHeight="1">
      <c r="B124" s="343"/>
      <c r="C124" s="317" t="s">
        <v>2908</v>
      </c>
      <c r="D124" s="317"/>
      <c r="E124" s="317"/>
      <c r="F124" s="318" t="s">
        <v>2909</v>
      </c>
      <c r="G124" s="319"/>
      <c r="H124" s="317"/>
      <c r="I124" s="317"/>
      <c r="J124" s="317" t="s">
        <v>2910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2914</v>
      </c>
      <c r="D126" s="322"/>
      <c r="E126" s="322"/>
      <c r="F126" s="323" t="s">
        <v>2911</v>
      </c>
      <c r="G126" s="300"/>
      <c r="H126" s="300" t="s">
        <v>2951</v>
      </c>
      <c r="I126" s="300" t="s">
        <v>2913</v>
      </c>
      <c r="J126" s="300">
        <v>120</v>
      </c>
      <c r="K126" s="348"/>
    </row>
    <row r="127" s="1" customFormat="1" ht="15" customHeight="1">
      <c r="B127" s="345"/>
      <c r="C127" s="300" t="s">
        <v>2960</v>
      </c>
      <c r="D127" s="300"/>
      <c r="E127" s="300"/>
      <c r="F127" s="323" t="s">
        <v>2911</v>
      </c>
      <c r="G127" s="300"/>
      <c r="H127" s="300" t="s">
        <v>2961</v>
      </c>
      <c r="I127" s="300" t="s">
        <v>2913</v>
      </c>
      <c r="J127" s="300" t="s">
        <v>2962</v>
      </c>
      <c r="K127" s="348"/>
    </row>
    <row r="128" s="1" customFormat="1" ht="15" customHeight="1">
      <c r="B128" s="345"/>
      <c r="C128" s="300" t="s">
        <v>101</v>
      </c>
      <c r="D128" s="300"/>
      <c r="E128" s="300"/>
      <c r="F128" s="323" t="s">
        <v>2911</v>
      </c>
      <c r="G128" s="300"/>
      <c r="H128" s="300" t="s">
        <v>2963</v>
      </c>
      <c r="I128" s="300" t="s">
        <v>2913</v>
      </c>
      <c r="J128" s="300" t="s">
        <v>2962</v>
      </c>
      <c r="K128" s="348"/>
    </row>
    <row r="129" s="1" customFormat="1" ht="15" customHeight="1">
      <c r="B129" s="345"/>
      <c r="C129" s="300" t="s">
        <v>2922</v>
      </c>
      <c r="D129" s="300"/>
      <c r="E129" s="300"/>
      <c r="F129" s="323" t="s">
        <v>2917</v>
      </c>
      <c r="G129" s="300"/>
      <c r="H129" s="300" t="s">
        <v>2923</v>
      </c>
      <c r="I129" s="300" t="s">
        <v>2913</v>
      </c>
      <c r="J129" s="300">
        <v>15</v>
      </c>
      <c r="K129" s="348"/>
    </row>
    <row r="130" s="1" customFormat="1" ht="15" customHeight="1">
      <c r="B130" s="345"/>
      <c r="C130" s="326" t="s">
        <v>2924</v>
      </c>
      <c r="D130" s="326"/>
      <c r="E130" s="326"/>
      <c r="F130" s="327" t="s">
        <v>2917</v>
      </c>
      <c r="G130" s="326"/>
      <c r="H130" s="326" t="s">
        <v>2925</v>
      </c>
      <c r="I130" s="326" t="s">
        <v>2913</v>
      </c>
      <c r="J130" s="326">
        <v>15</v>
      </c>
      <c r="K130" s="348"/>
    </row>
    <row r="131" s="1" customFormat="1" ht="15" customHeight="1">
      <c r="B131" s="345"/>
      <c r="C131" s="326" t="s">
        <v>2926</v>
      </c>
      <c r="D131" s="326"/>
      <c r="E131" s="326"/>
      <c r="F131" s="327" t="s">
        <v>2917</v>
      </c>
      <c r="G131" s="326"/>
      <c r="H131" s="326" t="s">
        <v>2927</v>
      </c>
      <c r="I131" s="326" t="s">
        <v>2913</v>
      </c>
      <c r="J131" s="326">
        <v>20</v>
      </c>
      <c r="K131" s="348"/>
    </row>
    <row r="132" s="1" customFormat="1" ht="15" customHeight="1">
      <c r="B132" s="345"/>
      <c r="C132" s="326" t="s">
        <v>2928</v>
      </c>
      <c r="D132" s="326"/>
      <c r="E132" s="326"/>
      <c r="F132" s="327" t="s">
        <v>2917</v>
      </c>
      <c r="G132" s="326"/>
      <c r="H132" s="326" t="s">
        <v>2929</v>
      </c>
      <c r="I132" s="326" t="s">
        <v>2913</v>
      </c>
      <c r="J132" s="326">
        <v>20</v>
      </c>
      <c r="K132" s="348"/>
    </row>
    <row r="133" s="1" customFormat="1" ht="15" customHeight="1">
      <c r="B133" s="345"/>
      <c r="C133" s="300" t="s">
        <v>2916</v>
      </c>
      <c r="D133" s="300"/>
      <c r="E133" s="300"/>
      <c r="F133" s="323" t="s">
        <v>2917</v>
      </c>
      <c r="G133" s="300"/>
      <c r="H133" s="300" t="s">
        <v>2951</v>
      </c>
      <c r="I133" s="300" t="s">
        <v>2913</v>
      </c>
      <c r="J133" s="300">
        <v>50</v>
      </c>
      <c r="K133" s="348"/>
    </row>
    <row r="134" s="1" customFormat="1" ht="15" customHeight="1">
      <c r="B134" s="345"/>
      <c r="C134" s="300" t="s">
        <v>2930</v>
      </c>
      <c r="D134" s="300"/>
      <c r="E134" s="300"/>
      <c r="F134" s="323" t="s">
        <v>2917</v>
      </c>
      <c r="G134" s="300"/>
      <c r="H134" s="300" t="s">
        <v>2951</v>
      </c>
      <c r="I134" s="300" t="s">
        <v>2913</v>
      </c>
      <c r="J134" s="300">
        <v>50</v>
      </c>
      <c r="K134" s="348"/>
    </row>
    <row r="135" s="1" customFormat="1" ht="15" customHeight="1">
      <c r="B135" s="345"/>
      <c r="C135" s="300" t="s">
        <v>2936</v>
      </c>
      <c r="D135" s="300"/>
      <c r="E135" s="300"/>
      <c r="F135" s="323" t="s">
        <v>2917</v>
      </c>
      <c r="G135" s="300"/>
      <c r="H135" s="300" t="s">
        <v>2951</v>
      </c>
      <c r="I135" s="300" t="s">
        <v>2913</v>
      </c>
      <c r="J135" s="300">
        <v>50</v>
      </c>
      <c r="K135" s="348"/>
    </row>
    <row r="136" s="1" customFormat="1" ht="15" customHeight="1">
      <c r="B136" s="345"/>
      <c r="C136" s="300" t="s">
        <v>2938</v>
      </c>
      <c r="D136" s="300"/>
      <c r="E136" s="300"/>
      <c r="F136" s="323" t="s">
        <v>2917</v>
      </c>
      <c r="G136" s="300"/>
      <c r="H136" s="300" t="s">
        <v>2951</v>
      </c>
      <c r="I136" s="300" t="s">
        <v>2913</v>
      </c>
      <c r="J136" s="300">
        <v>50</v>
      </c>
      <c r="K136" s="348"/>
    </row>
    <row r="137" s="1" customFormat="1" ht="15" customHeight="1">
      <c r="B137" s="345"/>
      <c r="C137" s="300" t="s">
        <v>2939</v>
      </c>
      <c r="D137" s="300"/>
      <c r="E137" s="300"/>
      <c r="F137" s="323" t="s">
        <v>2917</v>
      </c>
      <c r="G137" s="300"/>
      <c r="H137" s="300" t="s">
        <v>2964</v>
      </c>
      <c r="I137" s="300" t="s">
        <v>2913</v>
      </c>
      <c r="J137" s="300">
        <v>255</v>
      </c>
      <c r="K137" s="348"/>
    </row>
    <row r="138" s="1" customFormat="1" ht="15" customHeight="1">
      <c r="B138" s="345"/>
      <c r="C138" s="300" t="s">
        <v>2941</v>
      </c>
      <c r="D138" s="300"/>
      <c r="E138" s="300"/>
      <c r="F138" s="323" t="s">
        <v>2911</v>
      </c>
      <c r="G138" s="300"/>
      <c r="H138" s="300" t="s">
        <v>2965</v>
      </c>
      <c r="I138" s="300" t="s">
        <v>2943</v>
      </c>
      <c r="J138" s="300"/>
      <c r="K138" s="348"/>
    </row>
    <row r="139" s="1" customFormat="1" ht="15" customHeight="1">
      <c r="B139" s="345"/>
      <c r="C139" s="300" t="s">
        <v>2944</v>
      </c>
      <c r="D139" s="300"/>
      <c r="E139" s="300"/>
      <c r="F139" s="323" t="s">
        <v>2911</v>
      </c>
      <c r="G139" s="300"/>
      <c r="H139" s="300" t="s">
        <v>2966</v>
      </c>
      <c r="I139" s="300" t="s">
        <v>2946</v>
      </c>
      <c r="J139" s="300"/>
      <c r="K139" s="348"/>
    </row>
    <row r="140" s="1" customFormat="1" ht="15" customHeight="1">
      <c r="B140" s="345"/>
      <c r="C140" s="300" t="s">
        <v>2947</v>
      </c>
      <c r="D140" s="300"/>
      <c r="E140" s="300"/>
      <c r="F140" s="323" t="s">
        <v>2911</v>
      </c>
      <c r="G140" s="300"/>
      <c r="H140" s="300" t="s">
        <v>2947</v>
      </c>
      <c r="I140" s="300" t="s">
        <v>2946</v>
      </c>
      <c r="J140" s="300"/>
      <c r="K140" s="348"/>
    </row>
    <row r="141" s="1" customFormat="1" ht="15" customHeight="1">
      <c r="B141" s="345"/>
      <c r="C141" s="300" t="s">
        <v>46</v>
      </c>
      <c r="D141" s="300"/>
      <c r="E141" s="300"/>
      <c r="F141" s="323" t="s">
        <v>2911</v>
      </c>
      <c r="G141" s="300"/>
      <c r="H141" s="300" t="s">
        <v>2967</v>
      </c>
      <c r="I141" s="300" t="s">
        <v>2946</v>
      </c>
      <c r="J141" s="300"/>
      <c r="K141" s="348"/>
    </row>
    <row r="142" s="1" customFormat="1" ht="15" customHeight="1">
      <c r="B142" s="345"/>
      <c r="C142" s="300" t="s">
        <v>2968</v>
      </c>
      <c r="D142" s="300"/>
      <c r="E142" s="300"/>
      <c r="F142" s="323" t="s">
        <v>2911</v>
      </c>
      <c r="G142" s="300"/>
      <c r="H142" s="300" t="s">
        <v>2969</v>
      </c>
      <c r="I142" s="300" t="s">
        <v>2946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2970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2905</v>
      </c>
      <c r="D148" s="315"/>
      <c r="E148" s="315"/>
      <c r="F148" s="315" t="s">
        <v>2906</v>
      </c>
      <c r="G148" s="316"/>
      <c r="H148" s="315" t="s">
        <v>62</v>
      </c>
      <c r="I148" s="315" t="s">
        <v>65</v>
      </c>
      <c r="J148" s="315" t="s">
        <v>2907</v>
      </c>
      <c r="K148" s="314"/>
    </row>
    <row r="149" s="1" customFormat="1" ht="17.25" customHeight="1">
      <c r="B149" s="312"/>
      <c r="C149" s="317" t="s">
        <v>2908</v>
      </c>
      <c r="D149" s="317"/>
      <c r="E149" s="317"/>
      <c r="F149" s="318" t="s">
        <v>2909</v>
      </c>
      <c r="G149" s="319"/>
      <c r="H149" s="317"/>
      <c r="I149" s="317"/>
      <c r="J149" s="317" t="s">
        <v>2910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2914</v>
      </c>
      <c r="D151" s="300"/>
      <c r="E151" s="300"/>
      <c r="F151" s="353" t="s">
        <v>2911</v>
      </c>
      <c r="G151" s="300"/>
      <c r="H151" s="352" t="s">
        <v>2951</v>
      </c>
      <c r="I151" s="352" t="s">
        <v>2913</v>
      </c>
      <c r="J151" s="352">
        <v>120</v>
      </c>
      <c r="K151" s="348"/>
    </row>
    <row r="152" s="1" customFormat="1" ht="15" customHeight="1">
      <c r="B152" s="325"/>
      <c r="C152" s="352" t="s">
        <v>2960</v>
      </c>
      <c r="D152" s="300"/>
      <c r="E152" s="300"/>
      <c r="F152" s="353" t="s">
        <v>2911</v>
      </c>
      <c r="G152" s="300"/>
      <c r="H152" s="352" t="s">
        <v>2971</v>
      </c>
      <c r="I152" s="352" t="s">
        <v>2913</v>
      </c>
      <c r="J152" s="352" t="s">
        <v>2962</v>
      </c>
      <c r="K152" s="348"/>
    </row>
    <row r="153" s="1" customFormat="1" ht="15" customHeight="1">
      <c r="B153" s="325"/>
      <c r="C153" s="352" t="s">
        <v>101</v>
      </c>
      <c r="D153" s="300"/>
      <c r="E153" s="300"/>
      <c r="F153" s="353" t="s">
        <v>2911</v>
      </c>
      <c r="G153" s="300"/>
      <c r="H153" s="352" t="s">
        <v>2972</v>
      </c>
      <c r="I153" s="352" t="s">
        <v>2913</v>
      </c>
      <c r="J153" s="352" t="s">
        <v>2962</v>
      </c>
      <c r="K153" s="348"/>
    </row>
    <row r="154" s="1" customFormat="1" ht="15" customHeight="1">
      <c r="B154" s="325"/>
      <c r="C154" s="352" t="s">
        <v>2916</v>
      </c>
      <c r="D154" s="300"/>
      <c r="E154" s="300"/>
      <c r="F154" s="353" t="s">
        <v>2917</v>
      </c>
      <c r="G154" s="300"/>
      <c r="H154" s="352" t="s">
        <v>2951</v>
      </c>
      <c r="I154" s="352" t="s">
        <v>2913</v>
      </c>
      <c r="J154" s="352">
        <v>50</v>
      </c>
      <c r="K154" s="348"/>
    </row>
    <row r="155" s="1" customFormat="1" ht="15" customHeight="1">
      <c r="B155" s="325"/>
      <c r="C155" s="352" t="s">
        <v>2919</v>
      </c>
      <c r="D155" s="300"/>
      <c r="E155" s="300"/>
      <c r="F155" s="353" t="s">
        <v>2911</v>
      </c>
      <c r="G155" s="300"/>
      <c r="H155" s="352" t="s">
        <v>2951</v>
      </c>
      <c r="I155" s="352" t="s">
        <v>2921</v>
      </c>
      <c r="J155" s="352"/>
      <c r="K155" s="348"/>
    </row>
    <row r="156" s="1" customFormat="1" ht="15" customHeight="1">
      <c r="B156" s="325"/>
      <c r="C156" s="352" t="s">
        <v>2930</v>
      </c>
      <c r="D156" s="300"/>
      <c r="E156" s="300"/>
      <c r="F156" s="353" t="s">
        <v>2917</v>
      </c>
      <c r="G156" s="300"/>
      <c r="H156" s="352" t="s">
        <v>2951</v>
      </c>
      <c r="I156" s="352" t="s">
        <v>2913</v>
      </c>
      <c r="J156" s="352">
        <v>50</v>
      </c>
      <c r="K156" s="348"/>
    </row>
    <row r="157" s="1" customFormat="1" ht="15" customHeight="1">
      <c r="B157" s="325"/>
      <c r="C157" s="352" t="s">
        <v>2938</v>
      </c>
      <c r="D157" s="300"/>
      <c r="E157" s="300"/>
      <c r="F157" s="353" t="s">
        <v>2917</v>
      </c>
      <c r="G157" s="300"/>
      <c r="H157" s="352" t="s">
        <v>2951</v>
      </c>
      <c r="I157" s="352" t="s">
        <v>2913</v>
      </c>
      <c r="J157" s="352">
        <v>50</v>
      </c>
      <c r="K157" s="348"/>
    </row>
    <row r="158" s="1" customFormat="1" ht="15" customHeight="1">
      <c r="B158" s="325"/>
      <c r="C158" s="352" t="s">
        <v>2936</v>
      </c>
      <c r="D158" s="300"/>
      <c r="E158" s="300"/>
      <c r="F158" s="353" t="s">
        <v>2917</v>
      </c>
      <c r="G158" s="300"/>
      <c r="H158" s="352" t="s">
        <v>2951</v>
      </c>
      <c r="I158" s="352" t="s">
        <v>2913</v>
      </c>
      <c r="J158" s="352">
        <v>50</v>
      </c>
      <c r="K158" s="348"/>
    </row>
    <row r="159" s="1" customFormat="1" ht="15" customHeight="1">
      <c r="B159" s="325"/>
      <c r="C159" s="352" t="s">
        <v>134</v>
      </c>
      <c r="D159" s="300"/>
      <c r="E159" s="300"/>
      <c r="F159" s="353" t="s">
        <v>2911</v>
      </c>
      <c r="G159" s="300"/>
      <c r="H159" s="352" t="s">
        <v>2973</v>
      </c>
      <c r="I159" s="352" t="s">
        <v>2913</v>
      </c>
      <c r="J159" s="352" t="s">
        <v>2974</v>
      </c>
      <c r="K159" s="348"/>
    </row>
    <row r="160" s="1" customFormat="1" ht="15" customHeight="1">
      <c r="B160" s="325"/>
      <c r="C160" s="352" t="s">
        <v>2975</v>
      </c>
      <c r="D160" s="300"/>
      <c r="E160" s="300"/>
      <c r="F160" s="353" t="s">
        <v>2911</v>
      </c>
      <c r="G160" s="300"/>
      <c r="H160" s="352" t="s">
        <v>2976</v>
      </c>
      <c r="I160" s="352" t="s">
        <v>2946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2977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2905</v>
      </c>
      <c r="D166" s="315"/>
      <c r="E166" s="315"/>
      <c r="F166" s="315" t="s">
        <v>2906</v>
      </c>
      <c r="G166" s="357"/>
      <c r="H166" s="358" t="s">
        <v>62</v>
      </c>
      <c r="I166" s="358" t="s">
        <v>65</v>
      </c>
      <c r="J166" s="315" t="s">
        <v>2907</v>
      </c>
      <c r="K166" s="292"/>
    </row>
    <row r="167" s="1" customFormat="1" ht="17.25" customHeight="1">
      <c r="B167" s="293"/>
      <c r="C167" s="317" t="s">
        <v>2908</v>
      </c>
      <c r="D167" s="317"/>
      <c r="E167" s="317"/>
      <c r="F167" s="318" t="s">
        <v>2909</v>
      </c>
      <c r="G167" s="359"/>
      <c r="H167" s="360"/>
      <c r="I167" s="360"/>
      <c r="J167" s="317" t="s">
        <v>2910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2914</v>
      </c>
      <c r="D169" s="300"/>
      <c r="E169" s="300"/>
      <c r="F169" s="323" t="s">
        <v>2911</v>
      </c>
      <c r="G169" s="300"/>
      <c r="H169" s="300" t="s">
        <v>2951</v>
      </c>
      <c r="I169" s="300" t="s">
        <v>2913</v>
      </c>
      <c r="J169" s="300">
        <v>120</v>
      </c>
      <c r="K169" s="348"/>
    </row>
    <row r="170" s="1" customFormat="1" ht="15" customHeight="1">
      <c r="B170" s="325"/>
      <c r="C170" s="300" t="s">
        <v>2960</v>
      </c>
      <c r="D170" s="300"/>
      <c r="E170" s="300"/>
      <c r="F170" s="323" t="s">
        <v>2911</v>
      </c>
      <c r="G170" s="300"/>
      <c r="H170" s="300" t="s">
        <v>2961</v>
      </c>
      <c r="I170" s="300" t="s">
        <v>2913</v>
      </c>
      <c r="J170" s="300" t="s">
        <v>2962</v>
      </c>
      <c r="K170" s="348"/>
    </row>
    <row r="171" s="1" customFormat="1" ht="15" customHeight="1">
      <c r="B171" s="325"/>
      <c r="C171" s="300" t="s">
        <v>101</v>
      </c>
      <c r="D171" s="300"/>
      <c r="E171" s="300"/>
      <c r="F171" s="323" t="s">
        <v>2911</v>
      </c>
      <c r="G171" s="300"/>
      <c r="H171" s="300" t="s">
        <v>2978</v>
      </c>
      <c r="I171" s="300" t="s">
        <v>2913</v>
      </c>
      <c r="J171" s="300" t="s">
        <v>2962</v>
      </c>
      <c r="K171" s="348"/>
    </row>
    <row r="172" s="1" customFormat="1" ht="15" customHeight="1">
      <c r="B172" s="325"/>
      <c r="C172" s="300" t="s">
        <v>2916</v>
      </c>
      <c r="D172" s="300"/>
      <c r="E172" s="300"/>
      <c r="F172" s="323" t="s">
        <v>2917</v>
      </c>
      <c r="G172" s="300"/>
      <c r="H172" s="300" t="s">
        <v>2978</v>
      </c>
      <c r="I172" s="300" t="s">
        <v>2913</v>
      </c>
      <c r="J172" s="300">
        <v>50</v>
      </c>
      <c r="K172" s="348"/>
    </row>
    <row r="173" s="1" customFormat="1" ht="15" customHeight="1">
      <c r="B173" s="325"/>
      <c r="C173" s="300" t="s">
        <v>2919</v>
      </c>
      <c r="D173" s="300"/>
      <c r="E173" s="300"/>
      <c r="F173" s="323" t="s">
        <v>2911</v>
      </c>
      <c r="G173" s="300"/>
      <c r="H173" s="300" t="s">
        <v>2978</v>
      </c>
      <c r="I173" s="300" t="s">
        <v>2921</v>
      </c>
      <c r="J173" s="300"/>
      <c r="K173" s="348"/>
    </row>
    <row r="174" s="1" customFormat="1" ht="15" customHeight="1">
      <c r="B174" s="325"/>
      <c r="C174" s="300" t="s">
        <v>2930</v>
      </c>
      <c r="D174" s="300"/>
      <c r="E174" s="300"/>
      <c r="F174" s="323" t="s">
        <v>2917</v>
      </c>
      <c r="G174" s="300"/>
      <c r="H174" s="300" t="s">
        <v>2978</v>
      </c>
      <c r="I174" s="300" t="s">
        <v>2913</v>
      </c>
      <c r="J174" s="300">
        <v>50</v>
      </c>
      <c r="K174" s="348"/>
    </row>
    <row r="175" s="1" customFormat="1" ht="15" customHeight="1">
      <c r="B175" s="325"/>
      <c r="C175" s="300" t="s">
        <v>2938</v>
      </c>
      <c r="D175" s="300"/>
      <c r="E175" s="300"/>
      <c r="F175" s="323" t="s">
        <v>2917</v>
      </c>
      <c r="G175" s="300"/>
      <c r="H175" s="300" t="s">
        <v>2978</v>
      </c>
      <c r="I175" s="300" t="s">
        <v>2913</v>
      </c>
      <c r="J175" s="300">
        <v>50</v>
      </c>
      <c r="K175" s="348"/>
    </row>
    <row r="176" s="1" customFormat="1" ht="15" customHeight="1">
      <c r="B176" s="325"/>
      <c r="C176" s="300" t="s">
        <v>2936</v>
      </c>
      <c r="D176" s="300"/>
      <c r="E176" s="300"/>
      <c r="F176" s="323" t="s">
        <v>2917</v>
      </c>
      <c r="G176" s="300"/>
      <c r="H176" s="300" t="s">
        <v>2978</v>
      </c>
      <c r="I176" s="300" t="s">
        <v>2913</v>
      </c>
      <c r="J176" s="300">
        <v>50</v>
      </c>
      <c r="K176" s="348"/>
    </row>
    <row r="177" s="1" customFormat="1" ht="15" customHeight="1">
      <c r="B177" s="325"/>
      <c r="C177" s="300" t="s">
        <v>138</v>
      </c>
      <c r="D177" s="300"/>
      <c r="E177" s="300"/>
      <c r="F177" s="323" t="s">
        <v>2911</v>
      </c>
      <c r="G177" s="300"/>
      <c r="H177" s="300" t="s">
        <v>2979</v>
      </c>
      <c r="I177" s="300" t="s">
        <v>2980</v>
      </c>
      <c r="J177" s="300"/>
      <c r="K177" s="348"/>
    </row>
    <row r="178" s="1" customFormat="1" ht="15" customHeight="1">
      <c r="B178" s="325"/>
      <c r="C178" s="300" t="s">
        <v>65</v>
      </c>
      <c r="D178" s="300"/>
      <c r="E178" s="300"/>
      <c r="F178" s="323" t="s">
        <v>2911</v>
      </c>
      <c r="G178" s="300"/>
      <c r="H178" s="300" t="s">
        <v>2981</v>
      </c>
      <c r="I178" s="300" t="s">
        <v>2982</v>
      </c>
      <c r="J178" s="300">
        <v>1</v>
      </c>
      <c r="K178" s="348"/>
    </row>
    <row r="179" s="1" customFormat="1" ht="15" customHeight="1">
      <c r="B179" s="325"/>
      <c r="C179" s="300" t="s">
        <v>61</v>
      </c>
      <c r="D179" s="300"/>
      <c r="E179" s="300"/>
      <c r="F179" s="323" t="s">
        <v>2911</v>
      </c>
      <c r="G179" s="300"/>
      <c r="H179" s="300" t="s">
        <v>2983</v>
      </c>
      <c r="I179" s="300" t="s">
        <v>2913</v>
      </c>
      <c r="J179" s="300">
        <v>20</v>
      </c>
      <c r="K179" s="348"/>
    </row>
    <row r="180" s="1" customFormat="1" ht="15" customHeight="1">
      <c r="B180" s="325"/>
      <c r="C180" s="300" t="s">
        <v>62</v>
      </c>
      <c r="D180" s="300"/>
      <c r="E180" s="300"/>
      <c r="F180" s="323" t="s">
        <v>2911</v>
      </c>
      <c r="G180" s="300"/>
      <c r="H180" s="300" t="s">
        <v>2984</v>
      </c>
      <c r="I180" s="300" t="s">
        <v>2913</v>
      </c>
      <c r="J180" s="300">
        <v>255</v>
      </c>
      <c r="K180" s="348"/>
    </row>
    <row r="181" s="1" customFormat="1" ht="15" customHeight="1">
      <c r="B181" s="325"/>
      <c r="C181" s="300" t="s">
        <v>139</v>
      </c>
      <c r="D181" s="300"/>
      <c r="E181" s="300"/>
      <c r="F181" s="323" t="s">
        <v>2911</v>
      </c>
      <c r="G181" s="300"/>
      <c r="H181" s="300" t="s">
        <v>2875</v>
      </c>
      <c r="I181" s="300" t="s">
        <v>2913</v>
      </c>
      <c r="J181" s="300">
        <v>10</v>
      </c>
      <c r="K181" s="348"/>
    </row>
    <row r="182" s="1" customFormat="1" ht="15" customHeight="1">
      <c r="B182" s="325"/>
      <c r="C182" s="300" t="s">
        <v>140</v>
      </c>
      <c r="D182" s="300"/>
      <c r="E182" s="300"/>
      <c r="F182" s="323" t="s">
        <v>2911</v>
      </c>
      <c r="G182" s="300"/>
      <c r="H182" s="300" t="s">
        <v>2985</v>
      </c>
      <c r="I182" s="300" t="s">
        <v>2946</v>
      </c>
      <c r="J182" s="300"/>
      <c r="K182" s="348"/>
    </row>
    <row r="183" s="1" customFormat="1" ht="15" customHeight="1">
      <c r="B183" s="325"/>
      <c r="C183" s="300" t="s">
        <v>2986</v>
      </c>
      <c r="D183" s="300"/>
      <c r="E183" s="300"/>
      <c r="F183" s="323" t="s">
        <v>2911</v>
      </c>
      <c r="G183" s="300"/>
      <c r="H183" s="300" t="s">
        <v>2987</v>
      </c>
      <c r="I183" s="300" t="s">
        <v>2946</v>
      </c>
      <c r="J183" s="300"/>
      <c r="K183" s="348"/>
    </row>
    <row r="184" s="1" customFormat="1" ht="15" customHeight="1">
      <c r="B184" s="325"/>
      <c r="C184" s="300" t="s">
        <v>2975</v>
      </c>
      <c r="D184" s="300"/>
      <c r="E184" s="300"/>
      <c r="F184" s="323" t="s">
        <v>2911</v>
      </c>
      <c r="G184" s="300"/>
      <c r="H184" s="300" t="s">
        <v>2988</v>
      </c>
      <c r="I184" s="300" t="s">
        <v>2946</v>
      </c>
      <c r="J184" s="300"/>
      <c r="K184" s="348"/>
    </row>
    <row r="185" s="1" customFormat="1" ht="15" customHeight="1">
      <c r="B185" s="325"/>
      <c r="C185" s="300" t="s">
        <v>142</v>
      </c>
      <c r="D185" s="300"/>
      <c r="E185" s="300"/>
      <c r="F185" s="323" t="s">
        <v>2917</v>
      </c>
      <c r="G185" s="300"/>
      <c r="H185" s="300" t="s">
        <v>2989</v>
      </c>
      <c r="I185" s="300" t="s">
        <v>2913</v>
      </c>
      <c r="J185" s="300">
        <v>50</v>
      </c>
      <c r="K185" s="348"/>
    </row>
    <row r="186" s="1" customFormat="1" ht="15" customHeight="1">
      <c r="B186" s="325"/>
      <c r="C186" s="300" t="s">
        <v>2990</v>
      </c>
      <c r="D186" s="300"/>
      <c r="E186" s="300"/>
      <c r="F186" s="323" t="s">
        <v>2917</v>
      </c>
      <c r="G186" s="300"/>
      <c r="H186" s="300" t="s">
        <v>2991</v>
      </c>
      <c r="I186" s="300" t="s">
        <v>2992</v>
      </c>
      <c r="J186" s="300"/>
      <c r="K186" s="348"/>
    </row>
    <row r="187" s="1" customFormat="1" ht="15" customHeight="1">
      <c r="B187" s="325"/>
      <c r="C187" s="300" t="s">
        <v>2993</v>
      </c>
      <c r="D187" s="300"/>
      <c r="E187" s="300"/>
      <c r="F187" s="323" t="s">
        <v>2917</v>
      </c>
      <c r="G187" s="300"/>
      <c r="H187" s="300" t="s">
        <v>2994</v>
      </c>
      <c r="I187" s="300" t="s">
        <v>2992</v>
      </c>
      <c r="J187" s="300"/>
      <c r="K187" s="348"/>
    </row>
    <row r="188" s="1" customFormat="1" ht="15" customHeight="1">
      <c r="B188" s="325"/>
      <c r="C188" s="300" t="s">
        <v>2995</v>
      </c>
      <c r="D188" s="300"/>
      <c r="E188" s="300"/>
      <c r="F188" s="323" t="s">
        <v>2917</v>
      </c>
      <c r="G188" s="300"/>
      <c r="H188" s="300" t="s">
        <v>2996</v>
      </c>
      <c r="I188" s="300" t="s">
        <v>2992</v>
      </c>
      <c r="J188" s="300"/>
      <c r="K188" s="348"/>
    </row>
    <row r="189" s="1" customFormat="1" ht="15" customHeight="1">
      <c r="B189" s="325"/>
      <c r="C189" s="361" t="s">
        <v>2997</v>
      </c>
      <c r="D189" s="300"/>
      <c r="E189" s="300"/>
      <c r="F189" s="323" t="s">
        <v>2917</v>
      </c>
      <c r="G189" s="300"/>
      <c r="H189" s="300" t="s">
        <v>2998</v>
      </c>
      <c r="I189" s="300" t="s">
        <v>2999</v>
      </c>
      <c r="J189" s="362" t="s">
        <v>3000</v>
      </c>
      <c r="K189" s="348"/>
    </row>
    <row r="190" s="17" customFormat="1" ht="15" customHeight="1">
      <c r="B190" s="363"/>
      <c r="C190" s="364" t="s">
        <v>3001</v>
      </c>
      <c r="D190" s="365"/>
      <c r="E190" s="365"/>
      <c r="F190" s="366" t="s">
        <v>2917</v>
      </c>
      <c r="G190" s="365"/>
      <c r="H190" s="365" t="s">
        <v>3002</v>
      </c>
      <c r="I190" s="365" t="s">
        <v>2999</v>
      </c>
      <c r="J190" s="367" t="s">
        <v>3000</v>
      </c>
      <c r="K190" s="368"/>
    </row>
    <row r="191" s="1" customFormat="1" ht="15" customHeight="1">
      <c r="B191" s="325"/>
      <c r="C191" s="361" t="s">
        <v>50</v>
      </c>
      <c r="D191" s="300"/>
      <c r="E191" s="300"/>
      <c r="F191" s="323" t="s">
        <v>2911</v>
      </c>
      <c r="G191" s="300"/>
      <c r="H191" s="297" t="s">
        <v>3003</v>
      </c>
      <c r="I191" s="300" t="s">
        <v>3004</v>
      </c>
      <c r="J191" s="300"/>
      <c r="K191" s="348"/>
    </row>
    <row r="192" s="1" customFormat="1" ht="15" customHeight="1">
      <c r="B192" s="325"/>
      <c r="C192" s="361" t="s">
        <v>3005</v>
      </c>
      <c r="D192" s="300"/>
      <c r="E192" s="300"/>
      <c r="F192" s="323" t="s">
        <v>2911</v>
      </c>
      <c r="G192" s="300"/>
      <c r="H192" s="300" t="s">
        <v>3006</v>
      </c>
      <c r="I192" s="300" t="s">
        <v>2946</v>
      </c>
      <c r="J192" s="300"/>
      <c r="K192" s="348"/>
    </row>
    <row r="193" s="1" customFormat="1" ht="15" customHeight="1">
      <c r="B193" s="325"/>
      <c r="C193" s="361" t="s">
        <v>3007</v>
      </c>
      <c r="D193" s="300"/>
      <c r="E193" s="300"/>
      <c r="F193" s="323" t="s">
        <v>2911</v>
      </c>
      <c r="G193" s="300"/>
      <c r="H193" s="300" t="s">
        <v>3008</v>
      </c>
      <c r="I193" s="300" t="s">
        <v>2946</v>
      </c>
      <c r="J193" s="300"/>
      <c r="K193" s="348"/>
    </row>
    <row r="194" s="1" customFormat="1" ht="15" customHeight="1">
      <c r="B194" s="325"/>
      <c r="C194" s="361" t="s">
        <v>3009</v>
      </c>
      <c r="D194" s="300"/>
      <c r="E194" s="300"/>
      <c r="F194" s="323" t="s">
        <v>2917</v>
      </c>
      <c r="G194" s="300"/>
      <c r="H194" s="300" t="s">
        <v>3010</v>
      </c>
      <c r="I194" s="300" t="s">
        <v>2946</v>
      </c>
      <c r="J194" s="300"/>
      <c r="K194" s="348"/>
    </row>
    <row r="195" s="1" customFormat="1" ht="15" customHeight="1">
      <c r="B195" s="354"/>
      <c r="C195" s="369"/>
      <c r="D195" s="334"/>
      <c r="E195" s="334"/>
      <c r="F195" s="334"/>
      <c r="G195" s="334"/>
      <c r="H195" s="334"/>
      <c r="I195" s="334"/>
      <c r="J195" s="334"/>
      <c r="K195" s="355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36"/>
      <c r="C197" s="346"/>
      <c r="D197" s="346"/>
      <c r="E197" s="346"/>
      <c r="F197" s="356"/>
      <c r="G197" s="346"/>
      <c r="H197" s="346"/>
      <c r="I197" s="346"/>
      <c r="J197" s="346"/>
      <c r="K197" s="336"/>
    </row>
    <row r="198" s="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="1" customFormat="1" ht="13.5">
      <c r="B199" s="287"/>
      <c r="C199" s="288"/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1">
      <c r="B200" s="290"/>
      <c r="C200" s="291" t="s">
        <v>3011</v>
      </c>
      <c r="D200" s="291"/>
      <c r="E200" s="291"/>
      <c r="F200" s="291"/>
      <c r="G200" s="291"/>
      <c r="H200" s="291"/>
      <c r="I200" s="291"/>
      <c r="J200" s="291"/>
      <c r="K200" s="292"/>
    </row>
    <row r="201" s="1" customFormat="1" ht="25.5" customHeight="1">
      <c r="B201" s="290"/>
      <c r="C201" s="370" t="s">
        <v>3012</v>
      </c>
      <c r="D201" s="370"/>
      <c r="E201" s="370"/>
      <c r="F201" s="370" t="s">
        <v>3013</v>
      </c>
      <c r="G201" s="371"/>
      <c r="H201" s="370" t="s">
        <v>3014</v>
      </c>
      <c r="I201" s="370"/>
      <c r="J201" s="370"/>
      <c r="K201" s="292"/>
    </row>
    <row r="202" s="1" customFormat="1" ht="5.25" customHeight="1">
      <c r="B202" s="325"/>
      <c r="C202" s="320"/>
      <c r="D202" s="320"/>
      <c r="E202" s="320"/>
      <c r="F202" s="320"/>
      <c r="G202" s="346"/>
      <c r="H202" s="320"/>
      <c r="I202" s="320"/>
      <c r="J202" s="320"/>
      <c r="K202" s="348"/>
    </row>
    <row r="203" s="1" customFormat="1" ht="15" customHeight="1">
      <c r="B203" s="325"/>
      <c r="C203" s="300" t="s">
        <v>3004</v>
      </c>
      <c r="D203" s="300"/>
      <c r="E203" s="300"/>
      <c r="F203" s="323" t="s">
        <v>51</v>
      </c>
      <c r="G203" s="300"/>
      <c r="H203" s="300" t="s">
        <v>3015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52</v>
      </c>
      <c r="G204" s="300"/>
      <c r="H204" s="300" t="s">
        <v>3016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55</v>
      </c>
      <c r="G205" s="300"/>
      <c r="H205" s="300" t="s">
        <v>3017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53</v>
      </c>
      <c r="G206" s="300"/>
      <c r="H206" s="300" t="s">
        <v>3018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 t="s">
        <v>54</v>
      </c>
      <c r="G207" s="300"/>
      <c r="H207" s="300" t="s">
        <v>3019</v>
      </c>
      <c r="I207" s="300"/>
      <c r="J207" s="300"/>
      <c r="K207" s="348"/>
    </row>
    <row r="208" s="1" customFormat="1" ht="15" customHeight="1">
      <c r="B208" s="325"/>
      <c r="C208" s="300"/>
      <c r="D208" s="300"/>
      <c r="E208" s="300"/>
      <c r="F208" s="323"/>
      <c r="G208" s="300"/>
      <c r="H208" s="300"/>
      <c r="I208" s="300"/>
      <c r="J208" s="300"/>
      <c r="K208" s="348"/>
    </row>
    <row r="209" s="1" customFormat="1" ht="15" customHeight="1">
      <c r="B209" s="325"/>
      <c r="C209" s="300" t="s">
        <v>2958</v>
      </c>
      <c r="D209" s="300"/>
      <c r="E209" s="300"/>
      <c r="F209" s="323" t="s">
        <v>87</v>
      </c>
      <c r="G209" s="300"/>
      <c r="H209" s="300" t="s">
        <v>3020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2855</v>
      </c>
      <c r="G210" s="300"/>
      <c r="H210" s="300" t="s">
        <v>2856</v>
      </c>
      <c r="I210" s="300"/>
      <c r="J210" s="300"/>
      <c r="K210" s="348"/>
    </row>
    <row r="211" s="1" customFormat="1" ht="15" customHeight="1">
      <c r="B211" s="325"/>
      <c r="C211" s="300"/>
      <c r="D211" s="300"/>
      <c r="E211" s="300"/>
      <c r="F211" s="323" t="s">
        <v>2853</v>
      </c>
      <c r="G211" s="300"/>
      <c r="H211" s="300" t="s">
        <v>3021</v>
      </c>
      <c r="I211" s="300"/>
      <c r="J211" s="300"/>
      <c r="K211" s="348"/>
    </row>
    <row r="212" s="1" customFormat="1" ht="15" customHeight="1">
      <c r="B212" s="372"/>
      <c r="C212" s="300"/>
      <c r="D212" s="300"/>
      <c r="E212" s="300"/>
      <c r="F212" s="323" t="s">
        <v>2857</v>
      </c>
      <c r="G212" s="361"/>
      <c r="H212" s="352" t="s">
        <v>2858</v>
      </c>
      <c r="I212" s="352"/>
      <c r="J212" s="352"/>
      <c r="K212" s="373"/>
    </row>
    <row r="213" s="1" customFormat="1" ht="15" customHeight="1">
      <c r="B213" s="372"/>
      <c r="C213" s="300"/>
      <c r="D213" s="300"/>
      <c r="E213" s="300"/>
      <c r="F213" s="323" t="s">
        <v>2859</v>
      </c>
      <c r="G213" s="361"/>
      <c r="H213" s="352" t="s">
        <v>3022</v>
      </c>
      <c r="I213" s="352"/>
      <c r="J213" s="352"/>
      <c r="K213" s="373"/>
    </row>
    <row r="214" s="1" customFormat="1" ht="15" customHeight="1">
      <c r="B214" s="372"/>
      <c r="C214" s="300"/>
      <c r="D214" s="300"/>
      <c r="E214" s="300"/>
      <c r="F214" s="323"/>
      <c r="G214" s="361"/>
      <c r="H214" s="352"/>
      <c r="I214" s="352"/>
      <c r="J214" s="352"/>
      <c r="K214" s="373"/>
    </row>
    <row r="215" s="1" customFormat="1" ht="15" customHeight="1">
      <c r="B215" s="372"/>
      <c r="C215" s="300" t="s">
        <v>2982</v>
      </c>
      <c r="D215" s="300"/>
      <c r="E215" s="300"/>
      <c r="F215" s="323">
        <v>1</v>
      </c>
      <c r="G215" s="361"/>
      <c r="H215" s="352" t="s">
        <v>3023</v>
      </c>
      <c r="I215" s="352"/>
      <c r="J215" s="352"/>
      <c r="K215" s="373"/>
    </row>
    <row r="216" s="1" customFormat="1" ht="15" customHeight="1">
      <c r="B216" s="372"/>
      <c r="C216" s="300"/>
      <c r="D216" s="300"/>
      <c r="E216" s="300"/>
      <c r="F216" s="323">
        <v>2</v>
      </c>
      <c r="G216" s="361"/>
      <c r="H216" s="352" t="s">
        <v>3024</v>
      </c>
      <c r="I216" s="352"/>
      <c r="J216" s="352"/>
      <c r="K216" s="373"/>
    </row>
    <row r="217" s="1" customFormat="1" ht="15" customHeight="1">
      <c r="B217" s="372"/>
      <c r="C217" s="300"/>
      <c r="D217" s="300"/>
      <c r="E217" s="300"/>
      <c r="F217" s="323">
        <v>3</v>
      </c>
      <c r="G217" s="361"/>
      <c r="H217" s="352" t="s">
        <v>3025</v>
      </c>
      <c r="I217" s="352"/>
      <c r="J217" s="352"/>
      <c r="K217" s="373"/>
    </row>
    <row r="218" s="1" customFormat="1" ht="15" customHeight="1">
      <c r="B218" s="372"/>
      <c r="C218" s="300"/>
      <c r="D218" s="300"/>
      <c r="E218" s="300"/>
      <c r="F218" s="323">
        <v>4</v>
      </c>
      <c r="G218" s="361"/>
      <c r="H218" s="352" t="s">
        <v>3026</v>
      </c>
      <c r="I218" s="352"/>
      <c r="J218" s="352"/>
      <c r="K218" s="373"/>
    </row>
    <row r="219" s="1" customFormat="1" ht="12.75" customHeight="1">
      <c r="B219" s="374"/>
      <c r="C219" s="375"/>
      <c r="D219" s="375"/>
      <c r="E219" s="375"/>
      <c r="F219" s="375"/>
      <c r="G219" s="375"/>
      <c r="H219" s="375"/>
      <c r="I219" s="375"/>
      <c r="J219" s="375"/>
      <c r="K219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Cermak Petr</dc:creator>
  <cp:lastModifiedBy>Cermak Petr</cp:lastModifiedBy>
  <dcterms:created xsi:type="dcterms:W3CDTF">2024-01-31T08:43:22Z</dcterms:created>
  <dcterms:modified xsi:type="dcterms:W3CDTF">2024-01-31T08:43:48Z</dcterms:modified>
</cp:coreProperties>
</file>